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clinder/Desktop/"/>
    </mc:Choice>
  </mc:AlternateContent>
  <xr:revisionPtr revIDLastSave="0" documentId="8_{EF047DF0-5B8F-944F-AF77-6D004EE97736}" xr6:coauthVersionLast="47" xr6:coauthVersionMax="47" xr10:uidLastSave="{00000000-0000-0000-0000-000000000000}"/>
  <bookViews>
    <workbookView xWindow="0" yWindow="760" windowWidth="33540" windowHeight="21020" xr2:uid="{3F1122CA-5086-0B49-95F7-7DA52F598774}"/>
  </bookViews>
  <sheets>
    <sheet name="V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557" i="1" l="1"/>
  <c r="Y1663" i="1"/>
  <c r="Y1651" i="1"/>
  <c r="Y1091" i="1"/>
  <c r="Y754" i="1"/>
  <c r="Y765" i="1"/>
  <c r="Y693" i="1"/>
  <c r="Y268" i="1"/>
  <c r="Y166" i="1"/>
  <c r="Y381" i="1"/>
  <c r="Y437" i="1"/>
  <c r="Y524" i="1"/>
  <c r="Y1051" i="1"/>
  <c r="Y1336" i="1"/>
  <c r="Y402" i="1"/>
  <c r="Y644" i="1"/>
  <c r="Y1282" i="1"/>
  <c r="Y1500" i="1"/>
  <c r="Y1513" i="1"/>
  <c r="Y1678" i="1"/>
  <c r="Y1229" i="1"/>
  <c r="Y759" i="1"/>
  <c r="Y206" i="1"/>
  <c r="Y1350" i="1"/>
  <c r="Y1441" i="1"/>
  <c r="Y695" i="1"/>
  <c r="Y1003" i="1"/>
  <c r="Y1147" i="1"/>
  <c r="Y1330" i="1"/>
  <c r="Y1255" i="1"/>
  <c r="Y981" i="1"/>
  <c r="Y1401" i="1"/>
  <c r="Y1251" i="1"/>
  <c r="Y1117" i="1"/>
  <c r="Y364" i="1"/>
  <c r="Y643" i="1"/>
  <c r="Y1590" i="1"/>
  <c r="Y699" i="1"/>
  <c r="Y581" i="1"/>
  <c r="Y900" i="1"/>
  <c r="Y896" i="1"/>
  <c r="Y652" i="1"/>
  <c r="Y1128" i="1"/>
  <c r="Y312" i="1"/>
  <c r="Y986" i="1"/>
  <c r="Y616" i="1"/>
  <c r="Y534" i="1"/>
  <c r="Y55" i="1"/>
  <c r="Y1171" i="1"/>
  <c r="Y418" i="1"/>
  <c r="Y546" i="1"/>
  <c r="Y251" i="1"/>
  <c r="Y153" i="1"/>
  <c r="Y301" i="1"/>
  <c r="Y221" i="1"/>
  <c r="Y310" i="1"/>
  <c r="Y148" i="1"/>
  <c r="Y199" i="1"/>
  <c r="Y392" i="1"/>
  <c r="Y186" i="1"/>
  <c r="Y201" i="1"/>
  <c r="Y157" i="1"/>
  <c r="Y138" i="1"/>
  <c r="Y91" i="1"/>
  <c r="Y125" i="1"/>
  <c r="Y555" i="1"/>
  <c r="Y434" i="1"/>
  <c r="Y261" i="1"/>
  <c r="Y838" i="1"/>
  <c r="Y20" i="1"/>
  <c r="Y150" i="1"/>
  <c r="Y41" i="1"/>
  <c r="Y19" i="1"/>
  <c r="Y1132" i="1"/>
  <c r="Y859" i="1"/>
  <c r="Y38" i="1"/>
  <c r="Y142" i="1"/>
  <c r="Y83" i="1"/>
  <c r="Y1482" i="1"/>
  <c r="Y636" i="1"/>
  <c r="Y1550" i="1"/>
  <c r="Y1473" i="1"/>
  <c r="Y680" i="1"/>
  <c r="Y941" i="1"/>
  <c r="Y128" i="1"/>
  <c r="Y1349" i="1"/>
  <c r="Y631" i="1"/>
  <c r="Y561" i="1"/>
  <c r="Y191" i="1"/>
  <c r="Y89" i="1"/>
  <c r="Y126" i="1"/>
  <c r="Y64" i="1"/>
  <c r="Y849" i="1"/>
  <c r="Y413" i="1"/>
  <c r="Y1451" i="1"/>
  <c r="Y30" i="1"/>
  <c r="Y932" i="1"/>
  <c r="Y835" i="1"/>
  <c r="Y784" i="1"/>
  <c r="Y834" i="1"/>
  <c r="Y1016" i="1"/>
  <c r="Y1023" i="1"/>
  <c r="Y1161" i="1"/>
  <c r="Y1021" i="1"/>
  <c r="Y1380" i="1"/>
  <c r="Y1477" i="1"/>
  <c r="Y1537" i="1"/>
  <c r="Y1538" i="1"/>
  <c r="Y1274" i="1"/>
  <c r="Y1386" i="1"/>
  <c r="Y1460" i="1"/>
  <c r="Y857" i="1"/>
  <c r="Y23" i="1"/>
  <c r="Y1371" i="1"/>
  <c r="Y1304" i="1"/>
  <c r="Y1271" i="1"/>
  <c r="Y1340" i="1"/>
  <c r="Y711" i="1"/>
  <c r="Y639" i="1"/>
  <c r="Y766" i="1"/>
  <c r="Y1498" i="1"/>
  <c r="Y1605" i="1"/>
  <c r="Y1657" i="1"/>
  <c r="Y1392" i="1"/>
  <c r="Y1452" i="1"/>
  <c r="Y1570" i="1"/>
  <c r="Y1588" i="1"/>
  <c r="Y1579" i="1"/>
  <c r="Y1626" i="1"/>
  <c r="Y1505" i="1"/>
  <c r="Y1493" i="1"/>
  <c r="Y1514" i="1"/>
  <c r="Y1553" i="1"/>
  <c r="Y1610" i="1"/>
  <c r="Y1614" i="1"/>
  <c r="Y1406" i="1"/>
  <c r="Y1407" i="1"/>
  <c r="Y1217" i="1"/>
  <c r="Y1216" i="1"/>
  <c r="Y1522" i="1"/>
  <c r="Y1573" i="1"/>
  <c r="Y1487" i="1"/>
  <c r="Y867" i="1"/>
  <c r="Y774" i="1"/>
  <c r="Y1231" i="1"/>
  <c r="Y816" i="1"/>
  <c r="Y750" i="1"/>
  <c r="Y958" i="1"/>
  <c r="Y1210" i="1"/>
  <c r="Y1056" i="1"/>
  <c r="Y1103" i="1"/>
  <c r="Y1105" i="1"/>
  <c r="Y1179" i="1"/>
  <c r="Y1203" i="1"/>
  <c r="Y989" i="1"/>
  <c r="Y1167" i="1"/>
  <c r="Y1120" i="1"/>
  <c r="Y1433" i="1"/>
  <c r="Y1434" i="1"/>
  <c r="Y1364" i="1"/>
  <c r="Y1368" i="1"/>
  <c r="Y1060" i="1"/>
  <c r="Y927" i="1"/>
  <c r="Y1457" i="1"/>
  <c r="Y957" i="1"/>
  <c r="Y24" i="1"/>
  <c r="Y1331" i="1"/>
  <c r="Y90" i="1"/>
  <c r="Y1319" i="1"/>
  <c r="Y1277" i="1"/>
  <c r="Y901" i="1"/>
  <c r="Y632" i="1"/>
  <c r="Y683" i="1"/>
  <c r="Y873" i="1"/>
  <c r="Y830" i="1"/>
  <c r="Y831" i="1"/>
  <c r="Y495" i="1"/>
  <c r="Y325" i="1"/>
  <c r="Y573" i="1"/>
  <c r="Y483" i="1"/>
  <c r="Y1033" i="1"/>
  <c r="Y211" i="1"/>
  <c r="Y1032" i="1"/>
  <c r="Y914" i="1"/>
  <c r="Y764" i="1"/>
  <c r="Y1064" i="1"/>
  <c r="Y705" i="1"/>
  <c r="Y794" i="1"/>
  <c r="Y657" i="1"/>
  <c r="Y311" i="1"/>
  <c r="Y912" i="1"/>
  <c r="Y662" i="1"/>
  <c r="Y840" i="1"/>
  <c r="Y848" i="1"/>
  <c r="Y1464" i="1"/>
  <c r="Y244" i="1"/>
  <c r="Y977" i="1"/>
  <c r="Y899" i="1"/>
  <c r="Y52" i="1"/>
  <c r="Y916" i="1"/>
  <c r="Y1116" i="1"/>
  <c r="Y1077" i="1"/>
  <c r="Y1050" i="1"/>
  <c r="Y1375" i="1"/>
  <c r="Y1421" i="1"/>
  <c r="Y889" i="1"/>
  <c r="Y1555" i="1"/>
  <c r="Y1675" i="1"/>
  <c r="Y1583" i="1"/>
  <c r="Y1637" i="1"/>
  <c r="Y1181" i="1"/>
  <c r="Y1645" i="1"/>
  <c r="Y1656" i="1"/>
  <c r="Y1670" i="1"/>
  <c r="Y1568" i="1"/>
  <c r="Y1185" i="1"/>
  <c r="Y1652" i="1"/>
  <c r="Y1560" i="1"/>
  <c r="Y1620" i="1"/>
  <c r="Y1689" i="1"/>
  <c r="Y1295" i="1"/>
  <c r="Y1347" i="1"/>
  <c r="Y1629" i="1"/>
  <c r="Y1172" i="1"/>
  <c r="Y1283" i="1"/>
  <c r="Y595" i="1"/>
  <c r="Y1040" i="1"/>
  <c r="Y1581" i="1"/>
  <c r="Y1157" i="1"/>
  <c r="Y821" i="1"/>
  <c r="Y1226" i="1"/>
  <c r="Y1680" i="1"/>
  <c r="Y332" i="1"/>
  <c r="Y687" i="1"/>
  <c r="Y853" i="1"/>
  <c r="Y609" i="1"/>
  <c r="Y525" i="1"/>
  <c r="Y570" i="1"/>
  <c r="Y1351" i="1"/>
  <c r="Y780" i="1"/>
  <c r="Y487" i="1"/>
  <c r="Y622" i="1"/>
  <c r="Y1644" i="1"/>
  <c r="Y806" i="1"/>
  <c r="Y758" i="1"/>
  <c r="Y1540" i="1"/>
  <c r="Y1501" i="1"/>
  <c r="Y1671" i="1"/>
  <c r="Y895" i="1"/>
  <c r="Y1052" i="1"/>
  <c r="Y814" i="1"/>
  <c r="Y827" i="1"/>
  <c r="Y189" i="1"/>
  <c r="Y145" i="1"/>
  <c r="Y1264" i="1"/>
  <c r="Y744" i="1"/>
  <c r="Y1458" i="1"/>
  <c r="Y1004" i="1"/>
  <c r="Y1196" i="1"/>
  <c r="Y1140" i="1"/>
  <c r="Y965" i="1"/>
  <c r="Y1080" i="1"/>
  <c r="Y946" i="1"/>
  <c r="Y1635" i="1"/>
  <c r="Y1044" i="1"/>
  <c r="Y822" i="1"/>
  <c r="Y1507" i="1"/>
  <c r="Y1446" i="1"/>
  <c r="Y144" i="1"/>
  <c r="Y171" i="1"/>
  <c r="Y845" i="1"/>
  <c r="Y1126" i="1"/>
  <c r="Y1125" i="1"/>
  <c r="Y626" i="1"/>
  <c r="Y881" i="1"/>
  <c r="Y700" i="1"/>
  <c r="Y230" i="1"/>
  <c r="Y610" i="1"/>
  <c r="Y395" i="1"/>
  <c r="Y893" i="1"/>
  <c r="Y192" i="1"/>
  <c r="Y1390" i="1"/>
  <c r="Y897" i="1"/>
  <c r="Y260" i="1"/>
  <c r="Y257" i="1"/>
  <c r="Y851" i="1"/>
  <c r="Y1151" i="1"/>
  <c r="Y357" i="1"/>
  <c r="Y493" i="1"/>
  <c r="Y542" i="1"/>
  <c r="Y320" i="1"/>
  <c r="Y399" i="1"/>
  <c r="Y436" i="1"/>
  <c r="Y400" i="1"/>
  <c r="Y635" i="1"/>
  <c r="Y707" i="1"/>
  <c r="Y1084" i="1"/>
  <c r="Y98" i="1"/>
  <c r="Y127" i="1"/>
  <c r="Y1296" i="1"/>
  <c r="Y1650" i="1"/>
  <c r="Y698" i="1"/>
  <c r="Y997" i="1"/>
  <c r="Y982" i="1"/>
  <c r="Y95" i="1"/>
  <c r="Y143" i="1"/>
  <c r="Y672" i="1"/>
  <c r="Y130" i="1"/>
  <c r="Y379" i="1"/>
  <c r="Y277" i="1"/>
  <c r="Y117" i="1"/>
  <c r="Y223" i="1"/>
  <c r="Y1198" i="1"/>
  <c r="Y16" i="1"/>
  <c r="Y377" i="1"/>
  <c r="Y216" i="1"/>
  <c r="Y72" i="1"/>
  <c r="Y1062" i="1"/>
  <c r="Y1418" i="1"/>
  <c r="Y1633" i="1"/>
  <c r="Y888" i="1"/>
  <c r="Y1517" i="1"/>
  <c r="Y1636" i="1"/>
  <c r="Y1397" i="1"/>
  <c r="Y1654" i="1"/>
  <c r="Y753" i="1"/>
  <c r="Y1123" i="1"/>
  <c r="Y279" i="1"/>
  <c r="Y1243" i="1"/>
  <c r="Y1112" i="1"/>
  <c r="Y366" i="1"/>
  <c r="Y404" i="1"/>
  <c r="Y1244" i="1"/>
  <c r="Y513" i="1"/>
  <c r="Y1038" i="1"/>
  <c r="Y1201" i="1"/>
  <c r="Y94" i="1"/>
  <c r="Y1075" i="1"/>
  <c r="Y521" i="1"/>
  <c r="Y158" i="1"/>
  <c r="Y980" i="1"/>
  <c r="Y1290" i="1"/>
  <c r="Y1252" i="1"/>
  <c r="Y1192" i="1"/>
  <c r="Y1195" i="1"/>
  <c r="Y1005" i="1"/>
  <c r="Y688" i="1"/>
  <c r="Y47" i="1"/>
  <c r="Y62" i="1"/>
  <c r="Y164" i="1"/>
  <c r="Y1124" i="1"/>
  <c r="Y543" i="1"/>
  <c r="Y450" i="1"/>
  <c r="Y708" i="1"/>
  <c r="Y936" i="1"/>
  <c r="Y1338" i="1"/>
  <c r="Y891" i="1"/>
  <c r="Y443" i="1"/>
  <c r="Y519" i="1"/>
  <c r="Y1180" i="1"/>
  <c r="Y1348" i="1"/>
  <c r="Y1013" i="1"/>
  <c r="Y653" i="1"/>
  <c r="Y747" i="1"/>
  <c r="Y1593" i="1"/>
  <c r="Y509" i="1"/>
  <c r="Y252" i="1"/>
  <c r="Y591" i="1"/>
  <c r="Y828" i="1"/>
  <c r="Y1265" i="1"/>
  <c r="Y1565" i="1"/>
  <c r="Y808" i="1"/>
  <c r="Y767" i="1"/>
  <c r="Y809" i="1"/>
  <c r="Y630" i="1"/>
  <c r="Y696" i="1"/>
  <c r="Y371" i="1"/>
  <c r="Y1666" i="1"/>
  <c r="Y1667" i="1"/>
  <c r="Y908" i="1"/>
  <c r="Y1313" i="1"/>
  <c r="Y746" i="1"/>
  <c r="Y589" i="1"/>
  <c r="Y587" i="1"/>
  <c r="Y294" i="1"/>
  <c r="Y271" i="1"/>
  <c r="Y715" i="1"/>
  <c r="Y1094" i="1"/>
  <c r="Y935" i="1"/>
  <c r="Y1545" i="1"/>
  <c r="Y1329" i="1"/>
  <c r="Y1417" i="1"/>
  <c r="Y1346" i="1"/>
  <c r="Y1512" i="1"/>
  <c r="Y612" i="1"/>
  <c r="Y607" i="1"/>
  <c r="Y1317" i="1"/>
  <c r="Y1594" i="1"/>
  <c r="Y1169" i="1"/>
  <c r="Y424" i="1"/>
  <c r="Y405" i="1"/>
  <c r="Y1146" i="1"/>
  <c r="Y1089" i="1"/>
  <c r="Y545" i="1"/>
  <c r="Y1235" i="1"/>
  <c r="Y1127" i="1"/>
  <c r="Y1225" i="1"/>
  <c r="Y1361" i="1"/>
  <c r="AG6" i="1"/>
  <c r="Y1314" i="1"/>
  <c r="Y1437" i="1"/>
  <c r="Y1395" i="1"/>
  <c r="X223" i="1"/>
  <c r="U223" i="1"/>
  <c r="T223" i="1"/>
  <c r="Z223" i="1" s="1"/>
  <c r="S223" i="1"/>
  <c r="Y132" i="1"/>
  <c r="X132" i="1"/>
  <c r="U132" i="1"/>
  <c r="T132" i="1"/>
  <c r="Z132" i="1" s="1"/>
  <c r="S132" i="1"/>
  <c r="V132" i="1" s="1"/>
  <c r="W132" i="1" s="1"/>
  <c r="X418" i="1"/>
  <c r="U418" i="1"/>
  <c r="T418" i="1"/>
  <c r="Z418" i="1" s="1"/>
  <c r="S418" i="1"/>
  <c r="Y169" i="1"/>
  <c r="X169" i="1"/>
  <c r="U169" i="1"/>
  <c r="T169" i="1"/>
  <c r="Z169" i="1" s="1"/>
  <c r="S169" i="1"/>
  <c r="V169" i="1" s="1"/>
  <c r="W169" i="1" s="1"/>
  <c r="Y162" i="1"/>
  <c r="X162" i="1"/>
  <c r="U162" i="1"/>
  <c r="T162" i="1"/>
  <c r="Z162" i="1" s="1"/>
  <c r="S162" i="1"/>
  <c r="V162" i="1" s="1"/>
  <c r="W162" i="1" s="1"/>
  <c r="X1171" i="1"/>
  <c r="U1171" i="1"/>
  <c r="T1171" i="1"/>
  <c r="Z1171" i="1" s="1"/>
  <c r="S1171" i="1"/>
  <c r="Y322" i="1"/>
  <c r="X322" i="1"/>
  <c r="U322" i="1"/>
  <c r="T322" i="1"/>
  <c r="Z322" i="1" s="1"/>
  <c r="S322" i="1"/>
  <c r="V322" i="1" s="1"/>
  <c r="W322" i="1" s="1"/>
  <c r="X55" i="1"/>
  <c r="U55" i="1"/>
  <c r="T55" i="1"/>
  <c r="Z55" i="1" s="1"/>
  <c r="S55" i="1"/>
  <c r="X257" i="1"/>
  <c r="U257" i="1"/>
  <c r="T257" i="1"/>
  <c r="Z257" i="1" s="1"/>
  <c r="S257" i="1"/>
  <c r="X117" i="1"/>
  <c r="U117" i="1"/>
  <c r="T117" i="1"/>
  <c r="Z117" i="1" s="1"/>
  <c r="S117" i="1"/>
  <c r="X260" i="1"/>
  <c r="U260" i="1"/>
  <c r="T260" i="1"/>
  <c r="Z260" i="1" s="1"/>
  <c r="S260" i="1"/>
  <c r="Y200" i="1"/>
  <c r="X200" i="1"/>
  <c r="U200" i="1"/>
  <c r="T200" i="1"/>
  <c r="Z200" i="1" s="1"/>
  <c r="S200" i="1"/>
  <c r="V200" i="1" s="1"/>
  <c r="W200" i="1" s="1"/>
  <c r="X897" i="1"/>
  <c r="U897" i="1"/>
  <c r="T897" i="1"/>
  <c r="Z897" i="1" s="1"/>
  <c r="S897" i="1"/>
  <c r="X312" i="1"/>
  <c r="U312" i="1"/>
  <c r="T312" i="1"/>
  <c r="Z312" i="1" s="1"/>
  <c r="S312" i="1"/>
  <c r="X1390" i="1"/>
  <c r="U1390" i="1"/>
  <c r="T1390" i="1"/>
  <c r="Z1390" i="1" s="1"/>
  <c r="S1390" i="1"/>
  <c r="Y504" i="1"/>
  <c r="X504" i="1"/>
  <c r="U504" i="1"/>
  <c r="T504" i="1"/>
  <c r="Z504" i="1" s="1"/>
  <c r="S504" i="1"/>
  <c r="V504" i="1" s="1"/>
  <c r="W504" i="1" s="1"/>
  <c r="X1128" i="1"/>
  <c r="U1128" i="1"/>
  <c r="T1128" i="1"/>
  <c r="Z1128" i="1" s="1"/>
  <c r="S1128" i="1"/>
  <c r="X192" i="1"/>
  <c r="U192" i="1"/>
  <c r="T192" i="1"/>
  <c r="Z192" i="1" s="1"/>
  <c r="S192" i="1"/>
  <c r="Y999" i="1"/>
  <c r="X999" i="1"/>
  <c r="U999" i="1"/>
  <c r="T999" i="1"/>
  <c r="Z999" i="1" s="1"/>
  <c r="S999" i="1"/>
  <c r="V999" i="1" s="1"/>
  <c r="W999" i="1" s="1"/>
  <c r="X652" i="1"/>
  <c r="U652" i="1"/>
  <c r="T652" i="1"/>
  <c r="Z652" i="1" s="1"/>
  <c r="S652" i="1"/>
  <c r="X900" i="1"/>
  <c r="U900" i="1"/>
  <c r="T900" i="1"/>
  <c r="Z900" i="1" s="1"/>
  <c r="S900" i="1"/>
  <c r="X581" i="1"/>
  <c r="U581" i="1"/>
  <c r="T581" i="1"/>
  <c r="Z581" i="1" s="1"/>
  <c r="S581" i="1"/>
  <c r="Y658" i="1"/>
  <c r="X658" i="1"/>
  <c r="U658" i="1"/>
  <c r="T658" i="1"/>
  <c r="Z658" i="1" s="1"/>
  <c r="S658" i="1"/>
  <c r="V658" i="1" s="1"/>
  <c r="W658" i="1" s="1"/>
  <c r="X379" i="1"/>
  <c r="U379" i="1"/>
  <c r="T379" i="1"/>
  <c r="Z379" i="1" s="1"/>
  <c r="S379" i="1"/>
  <c r="X610" i="1"/>
  <c r="U610" i="1"/>
  <c r="T610" i="1"/>
  <c r="Z610" i="1" s="1"/>
  <c r="S610" i="1"/>
  <c r="X700" i="1"/>
  <c r="U700" i="1"/>
  <c r="T700" i="1"/>
  <c r="Z700" i="1" s="1"/>
  <c r="S700" i="1"/>
  <c r="X881" i="1"/>
  <c r="U881" i="1"/>
  <c r="T881" i="1"/>
  <c r="Z881" i="1" s="1"/>
  <c r="S881" i="1"/>
  <c r="Y880" i="1"/>
  <c r="X880" i="1"/>
  <c r="U880" i="1"/>
  <c r="T880" i="1"/>
  <c r="Z880" i="1" s="1"/>
  <c r="S880" i="1"/>
  <c r="V880" i="1" s="1"/>
  <c r="W880" i="1" s="1"/>
  <c r="Y603" i="1"/>
  <c r="X603" i="1"/>
  <c r="U603" i="1"/>
  <c r="T603" i="1"/>
  <c r="Z603" i="1" s="1"/>
  <c r="S603" i="1"/>
  <c r="V603" i="1" s="1"/>
  <c r="W603" i="1" s="1"/>
  <c r="X699" i="1"/>
  <c r="U699" i="1"/>
  <c r="T699" i="1"/>
  <c r="Z699" i="1" s="1"/>
  <c r="S699" i="1"/>
  <c r="X672" i="1"/>
  <c r="U672" i="1"/>
  <c r="T672" i="1"/>
  <c r="Z672" i="1" s="1"/>
  <c r="S672" i="1"/>
  <c r="X1590" i="1"/>
  <c r="U1590" i="1"/>
  <c r="T1590" i="1"/>
  <c r="Z1590" i="1" s="1"/>
  <c r="S1590" i="1"/>
  <c r="X643" i="1"/>
  <c r="U643" i="1"/>
  <c r="T643" i="1"/>
  <c r="Z643" i="1" s="1"/>
  <c r="S643" i="1"/>
  <c r="Y365" i="1"/>
  <c r="X365" i="1"/>
  <c r="U365" i="1"/>
  <c r="T365" i="1"/>
  <c r="Z365" i="1" s="1"/>
  <c r="S365" i="1"/>
  <c r="V365" i="1" s="1"/>
  <c r="W365" i="1" s="1"/>
  <c r="X364" i="1"/>
  <c r="U364" i="1"/>
  <c r="T364" i="1"/>
  <c r="Z364" i="1" s="1"/>
  <c r="S364" i="1"/>
  <c r="X845" i="1"/>
  <c r="U845" i="1"/>
  <c r="T845" i="1"/>
  <c r="Z845" i="1" s="1"/>
  <c r="S845" i="1"/>
  <c r="X62" i="1"/>
  <c r="U62" i="1"/>
  <c r="T62" i="1"/>
  <c r="Z62" i="1" s="1"/>
  <c r="S62" i="1"/>
  <c r="Y46" i="1"/>
  <c r="X46" i="1"/>
  <c r="U46" i="1"/>
  <c r="T46" i="1"/>
  <c r="Z46" i="1" s="1"/>
  <c r="S46" i="1"/>
  <c r="V46" i="1" s="1"/>
  <c r="W46" i="1" s="1"/>
  <c r="X47" i="1"/>
  <c r="U47" i="1"/>
  <c r="T47" i="1"/>
  <c r="Z47" i="1" s="1"/>
  <c r="S47" i="1"/>
  <c r="X171" i="1"/>
  <c r="U171" i="1"/>
  <c r="T171" i="1"/>
  <c r="Z171" i="1" s="1"/>
  <c r="S171" i="1"/>
  <c r="Y66" i="1"/>
  <c r="X66" i="1"/>
  <c r="U66" i="1"/>
  <c r="T66" i="1"/>
  <c r="Z66" i="1" s="1"/>
  <c r="S66" i="1"/>
  <c r="V66" i="1" s="1"/>
  <c r="W66" i="1" s="1"/>
  <c r="Y141" i="1"/>
  <c r="X141" i="1"/>
  <c r="U141" i="1"/>
  <c r="T141" i="1"/>
  <c r="Z141" i="1" s="1"/>
  <c r="S141" i="1"/>
  <c r="V141" i="1" s="1"/>
  <c r="W141" i="1" s="1"/>
  <c r="X144" i="1"/>
  <c r="U144" i="1"/>
  <c r="T144" i="1"/>
  <c r="Z144" i="1" s="1"/>
  <c r="S144" i="1"/>
  <c r="X143" i="1"/>
  <c r="U143" i="1"/>
  <c r="T143" i="1"/>
  <c r="Z143" i="1" s="1"/>
  <c r="S143" i="1"/>
  <c r="X95" i="1"/>
  <c r="U95" i="1"/>
  <c r="T95" i="1"/>
  <c r="Z95" i="1" s="1"/>
  <c r="S95" i="1"/>
  <c r="X1117" i="1"/>
  <c r="U1117" i="1"/>
  <c r="T1117" i="1"/>
  <c r="Z1117" i="1" s="1"/>
  <c r="S1117" i="1"/>
  <c r="Y1241" i="1"/>
  <c r="X1241" i="1"/>
  <c r="U1241" i="1"/>
  <c r="T1241" i="1"/>
  <c r="Z1241" i="1" s="1"/>
  <c r="S1241" i="1"/>
  <c r="V1241" i="1" s="1"/>
  <c r="W1241" i="1" s="1"/>
  <c r="Y1564" i="1"/>
  <c r="X1564" i="1"/>
  <c r="U1564" i="1"/>
  <c r="T1564" i="1"/>
  <c r="Z1564" i="1" s="1"/>
  <c r="S1564" i="1"/>
  <c r="V1564" i="1" s="1"/>
  <c r="W1564" i="1" s="1"/>
  <c r="X1446" i="1"/>
  <c r="U1446" i="1"/>
  <c r="T1446" i="1"/>
  <c r="Z1446" i="1" s="1"/>
  <c r="S1446" i="1"/>
  <c r="X982" i="1"/>
  <c r="U982" i="1"/>
  <c r="T982" i="1"/>
  <c r="Z982" i="1" s="1"/>
  <c r="S982" i="1"/>
  <c r="Y1047" i="1"/>
  <c r="X1047" i="1"/>
  <c r="U1047" i="1"/>
  <c r="T1047" i="1"/>
  <c r="Z1047" i="1" s="1"/>
  <c r="S1047" i="1"/>
  <c r="V1047" i="1" s="1"/>
  <c r="W1047" i="1" s="1"/>
  <c r="X1251" i="1"/>
  <c r="U1251" i="1"/>
  <c r="T1251" i="1"/>
  <c r="Z1251" i="1" s="1"/>
  <c r="S1251" i="1"/>
  <c r="X1401" i="1"/>
  <c r="U1401" i="1"/>
  <c r="T1401" i="1"/>
  <c r="Z1401" i="1" s="1"/>
  <c r="S1401" i="1"/>
  <c r="X822" i="1"/>
  <c r="U822" i="1"/>
  <c r="T822" i="1"/>
  <c r="Z822" i="1" s="1"/>
  <c r="S822" i="1"/>
  <c r="X997" i="1"/>
  <c r="U997" i="1"/>
  <c r="T997" i="1"/>
  <c r="Z997" i="1" s="1"/>
  <c r="S997" i="1"/>
  <c r="Y885" i="1"/>
  <c r="X885" i="1"/>
  <c r="U885" i="1"/>
  <c r="T885" i="1"/>
  <c r="Z885" i="1" s="1"/>
  <c r="S885" i="1"/>
  <c r="V885" i="1" s="1"/>
  <c r="W885" i="1" s="1"/>
  <c r="X981" i="1"/>
  <c r="U981" i="1"/>
  <c r="T981" i="1"/>
  <c r="Z981" i="1" s="1"/>
  <c r="S981" i="1"/>
  <c r="Y1628" i="1"/>
  <c r="X1628" i="1"/>
  <c r="U1628" i="1"/>
  <c r="T1628" i="1"/>
  <c r="Z1628" i="1" s="1"/>
  <c r="S1628" i="1"/>
  <c r="V1628" i="1" s="1"/>
  <c r="W1628" i="1" s="1"/>
  <c r="Y732" i="1"/>
  <c r="X732" i="1"/>
  <c r="U732" i="1"/>
  <c r="T732" i="1"/>
  <c r="Z732" i="1" s="1"/>
  <c r="S732" i="1"/>
  <c r="V732" i="1" s="1"/>
  <c r="W732" i="1" s="1"/>
  <c r="Y712" i="1"/>
  <c r="X712" i="1"/>
  <c r="U712" i="1"/>
  <c r="T712" i="1"/>
  <c r="Z712" i="1" s="1"/>
  <c r="S712" i="1"/>
  <c r="V712" i="1" s="1"/>
  <c r="W712" i="1" s="1"/>
  <c r="X1003" i="1"/>
  <c r="U1003" i="1"/>
  <c r="T1003" i="1"/>
  <c r="Z1003" i="1" s="1"/>
  <c r="S1003" i="1"/>
  <c r="Y147" i="1"/>
  <c r="X147" i="1"/>
  <c r="U147" i="1"/>
  <c r="T147" i="1"/>
  <c r="Z147" i="1" s="1"/>
  <c r="S147" i="1"/>
  <c r="V147" i="1" s="1"/>
  <c r="W147" i="1" s="1"/>
  <c r="X1650" i="1"/>
  <c r="U1650" i="1"/>
  <c r="T1650" i="1"/>
  <c r="Z1650" i="1" s="1"/>
  <c r="S1650" i="1"/>
  <c r="X1005" i="1"/>
  <c r="U1005" i="1"/>
  <c r="T1005" i="1"/>
  <c r="Z1005" i="1" s="1"/>
  <c r="S1005" i="1"/>
  <c r="Y826" i="1"/>
  <c r="X826" i="1"/>
  <c r="U826" i="1"/>
  <c r="T826" i="1"/>
  <c r="Z826" i="1" s="1"/>
  <c r="S826" i="1"/>
  <c r="V826" i="1" s="1"/>
  <c r="W826" i="1" s="1"/>
  <c r="X1140" i="1"/>
  <c r="U1140" i="1"/>
  <c r="T1140" i="1"/>
  <c r="Z1140" i="1" s="1"/>
  <c r="S1140" i="1"/>
  <c r="Y1186" i="1"/>
  <c r="X1186" i="1"/>
  <c r="U1186" i="1"/>
  <c r="T1186" i="1"/>
  <c r="Z1186" i="1" s="1"/>
  <c r="S1186" i="1"/>
  <c r="V1186" i="1" s="1"/>
  <c r="W1186" i="1" s="1"/>
  <c r="X1441" i="1"/>
  <c r="U1441" i="1"/>
  <c r="T1441" i="1"/>
  <c r="Z1441" i="1" s="1"/>
  <c r="S1441" i="1"/>
  <c r="X744" i="1"/>
  <c r="U744" i="1"/>
  <c r="T744" i="1"/>
  <c r="Z744" i="1" s="1"/>
  <c r="S744" i="1"/>
  <c r="Y1337" i="1"/>
  <c r="X1337" i="1"/>
  <c r="U1337" i="1"/>
  <c r="T1337" i="1"/>
  <c r="Z1337" i="1" s="1"/>
  <c r="S1337" i="1"/>
  <c r="V1337" i="1" s="1"/>
  <c r="W1337" i="1" s="1"/>
  <c r="X1192" i="1"/>
  <c r="U1192" i="1"/>
  <c r="T1192" i="1"/>
  <c r="Z1192" i="1" s="1"/>
  <c r="S1192" i="1"/>
  <c r="X145" i="1"/>
  <c r="U145" i="1"/>
  <c r="T145" i="1"/>
  <c r="Z145" i="1" s="1"/>
  <c r="S145" i="1"/>
  <c r="X189" i="1"/>
  <c r="U189" i="1"/>
  <c r="T189" i="1"/>
  <c r="Z189" i="1" s="1"/>
  <c r="S189" i="1"/>
  <c r="Y146" i="1"/>
  <c r="X146" i="1"/>
  <c r="U146" i="1"/>
  <c r="T146" i="1"/>
  <c r="Z146" i="1" s="1"/>
  <c r="S146" i="1"/>
  <c r="V146" i="1" s="1"/>
  <c r="W146" i="1" s="1"/>
  <c r="X206" i="1"/>
  <c r="U206" i="1"/>
  <c r="T206" i="1"/>
  <c r="Z206" i="1" s="1"/>
  <c r="S206" i="1"/>
  <c r="X827" i="1"/>
  <c r="U827" i="1"/>
  <c r="T827" i="1"/>
  <c r="Z827" i="1" s="1"/>
  <c r="S827" i="1"/>
  <c r="Y623" i="1"/>
  <c r="X623" i="1"/>
  <c r="U623" i="1"/>
  <c r="T623" i="1"/>
  <c r="Z623" i="1" s="1"/>
  <c r="S623" i="1"/>
  <c r="V623" i="1" s="1"/>
  <c r="W623" i="1" s="1"/>
  <c r="X814" i="1"/>
  <c r="U814" i="1"/>
  <c r="T814" i="1"/>
  <c r="Z814" i="1" s="1"/>
  <c r="S814" i="1"/>
  <c r="X1252" i="1"/>
  <c r="U1252" i="1"/>
  <c r="T1252" i="1"/>
  <c r="Z1252" i="1" s="1"/>
  <c r="S1252" i="1"/>
  <c r="Y871" i="1"/>
  <c r="X871" i="1"/>
  <c r="U871" i="1"/>
  <c r="T871" i="1"/>
  <c r="Z871" i="1" s="1"/>
  <c r="S871" i="1"/>
  <c r="V871" i="1" s="1"/>
  <c r="W871" i="1" s="1"/>
  <c r="Y441" i="1"/>
  <c r="X441" i="1"/>
  <c r="U441" i="1"/>
  <c r="T441" i="1"/>
  <c r="Z441" i="1" s="1"/>
  <c r="S441" i="1"/>
  <c r="V441" i="1" s="1"/>
  <c r="W441" i="1" s="1"/>
  <c r="Y1519" i="1"/>
  <c r="X1519" i="1"/>
  <c r="U1519" i="1"/>
  <c r="T1519" i="1"/>
  <c r="Z1519" i="1" s="1"/>
  <c r="S1519" i="1"/>
  <c r="V1519" i="1" s="1"/>
  <c r="W1519" i="1" s="1"/>
  <c r="X1290" i="1"/>
  <c r="U1290" i="1"/>
  <c r="T1290" i="1"/>
  <c r="Z1290" i="1" s="1"/>
  <c r="S1290" i="1"/>
  <c r="X1229" i="1"/>
  <c r="U1229" i="1"/>
  <c r="T1229" i="1"/>
  <c r="Z1229" i="1" s="1"/>
  <c r="S1229" i="1"/>
  <c r="X1671" i="1"/>
  <c r="U1671" i="1"/>
  <c r="T1671" i="1"/>
  <c r="Z1671" i="1" s="1"/>
  <c r="S1671" i="1"/>
  <c r="Y737" i="1"/>
  <c r="X737" i="1"/>
  <c r="U737" i="1"/>
  <c r="T737" i="1"/>
  <c r="Z737" i="1" s="1"/>
  <c r="S737" i="1"/>
  <c r="V737" i="1" s="1"/>
  <c r="W737" i="1" s="1"/>
  <c r="X1501" i="1"/>
  <c r="U1501" i="1"/>
  <c r="T1501" i="1"/>
  <c r="Z1501" i="1" s="1"/>
  <c r="S1501" i="1"/>
  <c r="X1540" i="1"/>
  <c r="U1540" i="1"/>
  <c r="T1540" i="1"/>
  <c r="Z1540" i="1" s="1"/>
  <c r="S1540" i="1"/>
  <c r="X980" i="1"/>
  <c r="U980" i="1"/>
  <c r="T980" i="1"/>
  <c r="Z980" i="1" s="1"/>
  <c r="S980" i="1"/>
  <c r="Y1673" i="1"/>
  <c r="X1673" i="1"/>
  <c r="U1673" i="1"/>
  <c r="T1673" i="1"/>
  <c r="Z1673" i="1" s="1"/>
  <c r="S1673" i="1"/>
  <c r="V1673" i="1" s="1"/>
  <c r="W1673" i="1" s="1"/>
  <c r="X1500" i="1"/>
  <c r="U1500" i="1"/>
  <c r="T1500" i="1"/>
  <c r="Z1500" i="1" s="1"/>
  <c r="S1500" i="1"/>
  <c r="X758" i="1"/>
  <c r="U758" i="1"/>
  <c r="T758" i="1"/>
  <c r="Z758" i="1" s="1"/>
  <c r="S758" i="1"/>
  <c r="Y745" i="1"/>
  <c r="X745" i="1"/>
  <c r="U745" i="1"/>
  <c r="T745" i="1"/>
  <c r="Z745" i="1" s="1"/>
  <c r="S745" i="1"/>
  <c r="V745" i="1" s="1"/>
  <c r="W745" i="1" s="1"/>
  <c r="X158" i="1"/>
  <c r="U158" i="1"/>
  <c r="T158" i="1"/>
  <c r="Z158" i="1" s="1"/>
  <c r="S158" i="1"/>
  <c r="X1282" i="1"/>
  <c r="U1282" i="1"/>
  <c r="T1282" i="1"/>
  <c r="Z1282" i="1" s="1"/>
  <c r="S1282" i="1"/>
  <c r="X780" i="1"/>
  <c r="U780" i="1"/>
  <c r="T780" i="1"/>
  <c r="Z780" i="1" s="1"/>
  <c r="S780" i="1"/>
  <c r="X635" i="1"/>
  <c r="U635" i="1"/>
  <c r="T635" i="1"/>
  <c r="Z635" i="1" s="1"/>
  <c r="S635" i="1"/>
  <c r="Y1045" i="1"/>
  <c r="X1045" i="1"/>
  <c r="U1045" i="1"/>
  <c r="T1045" i="1"/>
  <c r="Z1045" i="1" s="1"/>
  <c r="S1045" i="1"/>
  <c r="V1045" i="1" s="1"/>
  <c r="W1045" i="1" s="1"/>
  <c r="Y875" i="1"/>
  <c r="X875" i="1"/>
  <c r="U875" i="1"/>
  <c r="T875" i="1"/>
  <c r="Z875" i="1" s="1"/>
  <c r="S875" i="1"/>
  <c r="V875" i="1" s="1"/>
  <c r="W875" i="1" s="1"/>
  <c r="X609" i="1"/>
  <c r="U609" i="1"/>
  <c r="T609" i="1"/>
  <c r="Z609" i="1" s="1"/>
  <c r="S609" i="1"/>
  <c r="X400" i="1"/>
  <c r="U400" i="1"/>
  <c r="T400" i="1"/>
  <c r="Z400" i="1" s="1"/>
  <c r="S400" i="1"/>
  <c r="Y421" i="1"/>
  <c r="X421" i="1"/>
  <c r="U421" i="1"/>
  <c r="T421" i="1"/>
  <c r="Z421" i="1" s="1"/>
  <c r="S421" i="1"/>
  <c r="V421" i="1" s="1"/>
  <c r="W421" i="1" s="1"/>
  <c r="X437" i="1"/>
  <c r="U437" i="1"/>
  <c r="T437" i="1"/>
  <c r="Z437" i="1" s="1"/>
  <c r="S437" i="1"/>
  <c r="X436" i="1"/>
  <c r="U436" i="1"/>
  <c r="T436" i="1"/>
  <c r="Z436" i="1" s="1"/>
  <c r="S436" i="1"/>
  <c r="X94" i="1"/>
  <c r="U94" i="1"/>
  <c r="T94" i="1"/>
  <c r="Z94" i="1" s="1"/>
  <c r="S94" i="1"/>
  <c r="Y209" i="1"/>
  <c r="X209" i="1"/>
  <c r="U209" i="1"/>
  <c r="T209" i="1"/>
  <c r="Z209" i="1" s="1"/>
  <c r="S209" i="1"/>
  <c r="V209" i="1" s="1"/>
  <c r="W209" i="1" s="1"/>
  <c r="X1201" i="1"/>
  <c r="U1201" i="1"/>
  <c r="T1201" i="1"/>
  <c r="Z1201" i="1" s="1"/>
  <c r="S1201" i="1"/>
  <c r="X853" i="1"/>
  <c r="U853" i="1"/>
  <c r="T853" i="1"/>
  <c r="Z853" i="1" s="1"/>
  <c r="S853" i="1"/>
  <c r="Y913" i="1"/>
  <c r="X913" i="1"/>
  <c r="U913" i="1"/>
  <c r="T913" i="1"/>
  <c r="Z913" i="1" s="1"/>
  <c r="S913" i="1"/>
  <c r="V913" i="1" s="1"/>
  <c r="W913" i="1" s="1"/>
  <c r="Y937" i="1"/>
  <c r="X937" i="1"/>
  <c r="U937" i="1"/>
  <c r="T937" i="1"/>
  <c r="Z937" i="1" s="1"/>
  <c r="S937" i="1"/>
  <c r="V937" i="1" s="1"/>
  <c r="W937" i="1" s="1"/>
  <c r="X1038" i="1"/>
  <c r="U1038" i="1"/>
  <c r="T1038" i="1"/>
  <c r="Z1038" i="1" s="1"/>
  <c r="S1038" i="1"/>
  <c r="Y1059" i="1"/>
  <c r="X1059" i="1"/>
  <c r="U1059" i="1"/>
  <c r="T1059" i="1"/>
  <c r="Z1059" i="1" s="1"/>
  <c r="S1059" i="1"/>
  <c r="V1059" i="1" s="1"/>
  <c r="W1059" i="1" s="1"/>
  <c r="X381" i="1"/>
  <c r="U381" i="1"/>
  <c r="T381" i="1"/>
  <c r="Z381" i="1" s="1"/>
  <c r="S381" i="1"/>
  <c r="Y1081" i="1"/>
  <c r="X1081" i="1"/>
  <c r="U1081" i="1"/>
  <c r="T1081" i="1"/>
  <c r="Z1081" i="1" s="1"/>
  <c r="S1081" i="1"/>
  <c r="V1081" i="1" s="1"/>
  <c r="W1081" i="1" s="1"/>
  <c r="X399" i="1"/>
  <c r="U399" i="1"/>
  <c r="T399" i="1"/>
  <c r="Z399" i="1" s="1"/>
  <c r="S399" i="1"/>
  <c r="X166" i="1"/>
  <c r="U166" i="1"/>
  <c r="T166" i="1"/>
  <c r="Z166" i="1" s="1"/>
  <c r="S166" i="1"/>
  <c r="X687" i="1"/>
  <c r="U687" i="1"/>
  <c r="T687" i="1"/>
  <c r="Z687" i="1" s="1"/>
  <c r="S687" i="1"/>
  <c r="Y1159" i="1"/>
  <c r="X1159" i="1"/>
  <c r="U1159" i="1"/>
  <c r="T1159" i="1"/>
  <c r="Z1159" i="1" s="1"/>
  <c r="S1159" i="1"/>
  <c r="V1159" i="1" s="1"/>
  <c r="W1159" i="1" s="1"/>
  <c r="X513" i="1"/>
  <c r="U513" i="1"/>
  <c r="T513" i="1"/>
  <c r="Z513" i="1" s="1"/>
  <c r="S513" i="1"/>
  <c r="Y1679" i="1"/>
  <c r="X1679" i="1"/>
  <c r="U1679" i="1"/>
  <c r="T1679" i="1"/>
  <c r="Z1679" i="1" s="1"/>
  <c r="S1679" i="1"/>
  <c r="V1679" i="1" s="1"/>
  <c r="W1679" i="1" s="1"/>
  <c r="X1244" i="1"/>
  <c r="U1244" i="1"/>
  <c r="T1244" i="1"/>
  <c r="Z1244" i="1" s="1"/>
  <c r="S1244" i="1"/>
  <c r="Y541" i="1"/>
  <c r="X541" i="1"/>
  <c r="U541" i="1"/>
  <c r="T541" i="1"/>
  <c r="Z541" i="1" s="1"/>
  <c r="S541" i="1"/>
  <c r="V541" i="1" s="1"/>
  <c r="W541" i="1" s="1"/>
  <c r="X332" i="1"/>
  <c r="U332" i="1"/>
  <c r="T332" i="1"/>
  <c r="Z332" i="1" s="1"/>
  <c r="S332" i="1"/>
  <c r="Y212" i="1"/>
  <c r="X212" i="1"/>
  <c r="U212" i="1"/>
  <c r="T212" i="1"/>
  <c r="Z212" i="1" s="1"/>
  <c r="S212" i="1"/>
  <c r="V212" i="1" s="1"/>
  <c r="W212" i="1" s="1"/>
  <c r="X1680" i="1"/>
  <c r="U1680" i="1"/>
  <c r="T1680" i="1"/>
  <c r="Z1680" i="1" s="1"/>
  <c r="S1680" i="1"/>
  <c r="X366" i="1"/>
  <c r="U366" i="1"/>
  <c r="T366" i="1"/>
  <c r="Z366" i="1" s="1"/>
  <c r="S366" i="1"/>
  <c r="X693" i="1"/>
  <c r="U693" i="1"/>
  <c r="T693" i="1"/>
  <c r="Z693" i="1" s="1"/>
  <c r="S693" i="1"/>
  <c r="X1112" i="1"/>
  <c r="U1112" i="1"/>
  <c r="T1112" i="1"/>
  <c r="Z1112" i="1" s="1"/>
  <c r="S1112" i="1"/>
  <c r="X1243" i="1"/>
  <c r="U1243" i="1"/>
  <c r="T1243" i="1"/>
  <c r="Z1243" i="1" s="1"/>
  <c r="S1243" i="1"/>
  <c r="X1226" i="1"/>
  <c r="U1226" i="1"/>
  <c r="T1226" i="1"/>
  <c r="Z1226" i="1" s="1"/>
  <c r="S1226" i="1"/>
  <c r="X1123" i="1"/>
  <c r="U1123" i="1"/>
  <c r="T1123" i="1"/>
  <c r="Z1123" i="1" s="1"/>
  <c r="S1123" i="1"/>
  <c r="X1157" i="1"/>
  <c r="U1157" i="1"/>
  <c r="T1157" i="1"/>
  <c r="Z1157" i="1" s="1"/>
  <c r="S1157" i="1"/>
  <c r="X1654" i="1"/>
  <c r="U1654" i="1"/>
  <c r="T1654" i="1"/>
  <c r="Z1654" i="1" s="1"/>
  <c r="S1654" i="1"/>
  <c r="Y516" i="1"/>
  <c r="X516" i="1"/>
  <c r="U516" i="1"/>
  <c r="T516" i="1"/>
  <c r="Z516" i="1" s="1"/>
  <c r="S516" i="1"/>
  <c r="V516" i="1" s="1"/>
  <c r="W516" i="1" s="1"/>
  <c r="X595" i="1"/>
  <c r="U595" i="1"/>
  <c r="T595" i="1"/>
  <c r="Z595" i="1" s="1"/>
  <c r="S595" i="1"/>
  <c r="Y892" i="1"/>
  <c r="X892" i="1"/>
  <c r="U892" i="1"/>
  <c r="T892" i="1"/>
  <c r="Z892" i="1" s="1"/>
  <c r="S892" i="1"/>
  <c r="V892" i="1" s="1"/>
  <c r="W892" i="1" s="1"/>
  <c r="Y1267" i="1"/>
  <c r="X1267" i="1"/>
  <c r="U1267" i="1"/>
  <c r="T1267" i="1"/>
  <c r="Z1267" i="1" s="1"/>
  <c r="S1267" i="1"/>
  <c r="V1267" i="1" s="1"/>
  <c r="W1267" i="1" s="1"/>
  <c r="X1397" i="1"/>
  <c r="U1397" i="1"/>
  <c r="T1397" i="1"/>
  <c r="Z1397" i="1" s="1"/>
  <c r="S1397" i="1"/>
  <c r="X1172" i="1"/>
  <c r="U1172" i="1"/>
  <c r="T1172" i="1"/>
  <c r="Z1172" i="1" s="1"/>
  <c r="S1172" i="1"/>
  <c r="Y939" i="1"/>
  <c r="X939" i="1"/>
  <c r="U939" i="1"/>
  <c r="T939" i="1"/>
  <c r="Z939" i="1" s="1"/>
  <c r="S939" i="1"/>
  <c r="V939" i="1" s="1"/>
  <c r="W939" i="1" s="1"/>
  <c r="Y1332" i="1"/>
  <c r="X1332" i="1"/>
  <c r="U1332" i="1"/>
  <c r="T1332" i="1"/>
  <c r="Z1332" i="1" s="1"/>
  <c r="S1332" i="1"/>
  <c r="V1332" i="1" s="1"/>
  <c r="W1332" i="1" s="1"/>
  <c r="X1636" i="1"/>
  <c r="U1636" i="1"/>
  <c r="T1636" i="1"/>
  <c r="Z1636" i="1" s="1"/>
  <c r="S1636" i="1"/>
  <c r="Y738" i="1"/>
  <c r="X738" i="1"/>
  <c r="U738" i="1"/>
  <c r="T738" i="1"/>
  <c r="Z738" i="1" s="1"/>
  <c r="S738" i="1"/>
  <c r="V738" i="1" s="1"/>
  <c r="W738" i="1" s="1"/>
  <c r="Y906" i="1"/>
  <c r="X906" i="1"/>
  <c r="U906" i="1"/>
  <c r="T906" i="1"/>
  <c r="Z906" i="1" s="1"/>
  <c r="S906" i="1"/>
  <c r="V906" i="1" s="1"/>
  <c r="W906" i="1" s="1"/>
  <c r="Y1070" i="1"/>
  <c r="X1070" i="1"/>
  <c r="U1070" i="1"/>
  <c r="T1070" i="1"/>
  <c r="Z1070" i="1" s="1"/>
  <c r="S1070" i="1"/>
  <c r="V1070" i="1" s="1"/>
  <c r="W1070" i="1" s="1"/>
  <c r="X888" i="1"/>
  <c r="U888" i="1"/>
  <c r="T888" i="1"/>
  <c r="Z888" i="1" s="1"/>
  <c r="S888" i="1"/>
  <c r="Y1665" i="1"/>
  <c r="X1665" i="1"/>
  <c r="U1665" i="1"/>
  <c r="T1665" i="1"/>
  <c r="Z1665" i="1" s="1"/>
  <c r="S1665" i="1"/>
  <c r="V1665" i="1" s="1"/>
  <c r="W1665" i="1" s="1"/>
  <c r="Y995" i="1"/>
  <c r="X995" i="1"/>
  <c r="U995" i="1"/>
  <c r="T995" i="1"/>
  <c r="Z995" i="1" s="1"/>
  <c r="S995" i="1"/>
  <c r="V995" i="1" s="1"/>
  <c r="W995" i="1" s="1"/>
  <c r="Y824" i="1"/>
  <c r="X824" i="1"/>
  <c r="U824" i="1"/>
  <c r="T824" i="1"/>
  <c r="Z824" i="1" s="1"/>
  <c r="S824" i="1"/>
  <c r="V824" i="1" s="1"/>
  <c r="W824" i="1" s="1"/>
  <c r="X889" i="1"/>
  <c r="U889" i="1"/>
  <c r="T889" i="1"/>
  <c r="Z889" i="1" s="1"/>
  <c r="S889" i="1"/>
  <c r="Y1009" i="1"/>
  <c r="X1009" i="1"/>
  <c r="U1009" i="1"/>
  <c r="T1009" i="1"/>
  <c r="Z1009" i="1" s="1"/>
  <c r="S1009" i="1"/>
  <c r="V1009" i="1" s="1"/>
  <c r="W1009" i="1" s="1"/>
  <c r="Y1300" i="1"/>
  <c r="X1300" i="1"/>
  <c r="U1300" i="1"/>
  <c r="T1300" i="1"/>
  <c r="Z1300" i="1" s="1"/>
  <c r="S1300" i="1"/>
  <c r="V1300" i="1" s="1"/>
  <c r="W1300" i="1" s="1"/>
  <c r="Y637" i="1"/>
  <c r="X637" i="1"/>
  <c r="U637" i="1"/>
  <c r="T637" i="1"/>
  <c r="Z637" i="1" s="1"/>
  <c r="S637" i="1"/>
  <c r="V637" i="1" s="1"/>
  <c r="W637" i="1" s="1"/>
  <c r="Y796" i="1"/>
  <c r="X796" i="1"/>
  <c r="U796" i="1"/>
  <c r="T796" i="1"/>
  <c r="Z796" i="1" s="1"/>
  <c r="S796" i="1"/>
  <c r="V796" i="1" s="1"/>
  <c r="W796" i="1" s="1"/>
  <c r="Y797" i="1"/>
  <c r="X797" i="1"/>
  <c r="U797" i="1"/>
  <c r="T797" i="1"/>
  <c r="Z797" i="1" s="1"/>
  <c r="S797" i="1"/>
  <c r="V797" i="1" s="1"/>
  <c r="W797" i="1" s="1"/>
  <c r="Y139" i="1"/>
  <c r="X139" i="1"/>
  <c r="U139" i="1"/>
  <c r="T139" i="1"/>
  <c r="Z139" i="1" s="1"/>
  <c r="S139" i="1"/>
  <c r="V139" i="1" s="1"/>
  <c r="W139" i="1" s="1"/>
  <c r="Y287" i="1"/>
  <c r="X287" i="1"/>
  <c r="U287" i="1"/>
  <c r="T287" i="1"/>
  <c r="Z287" i="1" s="1"/>
  <c r="S287" i="1"/>
  <c r="V287" i="1" s="1"/>
  <c r="W287" i="1" s="1"/>
  <c r="X52" i="1"/>
  <c r="U52" i="1"/>
  <c r="T52" i="1"/>
  <c r="Z52" i="1" s="1"/>
  <c r="S52" i="1"/>
  <c r="Y151" i="1"/>
  <c r="X151" i="1"/>
  <c r="U151" i="1"/>
  <c r="T151" i="1"/>
  <c r="Z151" i="1" s="1"/>
  <c r="S151" i="1"/>
  <c r="V151" i="1" s="1"/>
  <c r="W151" i="1" s="1"/>
  <c r="Y976" i="1"/>
  <c r="X976" i="1"/>
  <c r="U976" i="1"/>
  <c r="T976" i="1"/>
  <c r="Z976" i="1" s="1"/>
  <c r="S976" i="1"/>
  <c r="V976" i="1" s="1"/>
  <c r="W976" i="1" s="1"/>
  <c r="X899" i="1"/>
  <c r="U899" i="1"/>
  <c r="T899" i="1"/>
  <c r="Z899" i="1" s="1"/>
  <c r="S899" i="1"/>
  <c r="Y1156" i="1"/>
  <c r="X1156" i="1"/>
  <c r="U1156" i="1"/>
  <c r="T1156" i="1"/>
  <c r="Z1156" i="1" s="1"/>
  <c r="S1156" i="1"/>
  <c r="V1156" i="1" s="1"/>
  <c r="W1156" i="1" s="1"/>
  <c r="X977" i="1"/>
  <c r="U977" i="1"/>
  <c r="T977" i="1"/>
  <c r="Z977" i="1" s="1"/>
  <c r="S977" i="1"/>
  <c r="X244" i="1"/>
  <c r="U244" i="1"/>
  <c r="T244" i="1"/>
  <c r="Z244" i="1" s="1"/>
  <c r="S244" i="1"/>
  <c r="X1418" i="1"/>
  <c r="U1418" i="1"/>
  <c r="T1418" i="1"/>
  <c r="Z1418" i="1" s="1"/>
  <c r="S1418" i="1"/>
  <c r="Y505" i="1"/>
  <c r="X505" i="1"/>
  <c r="U505" i="1"/>
  <c r="T505" i="1"/>
  <c r="Z505" i="1" s="1"/>
  <c r="S505" i="1"/>
  <c r="V505" i="1" s="1"/>
  <c r="W505" i="1" s="1"/>
  <c r="X1464" i="1"/>
  <c r="U1464" i="1"/>
  <c r="T1464" i="1"/>
  <c r="Z1464" i="1" s="1"/>
  <c r="S1464" i="1"/>
  <c r="Y1276" i="1"/>
  <c r="X1276" i="1"/>
  <c r="U1276" i="1"/>
  <c r="T1276" i="1"/>
  <c r="Z1276" i="1" s="1"/>
  <c r="S1276" i="1"/>
  <c r="V1276" i="1" s="1"/>
  <c r="W1276" i="1" s="1"/>
  <c r="Y1420" i="1"/>
  <c r="X1420" i="1"/>
  <c r="U1420" i="1"/>
  <c r="T1420" i="1"/>
  <c r="Z1420" i="1" s="1"/>
  <c r="S1420" i="1"/>
  <c r="V1420" i="1" s="1"/>
  <c r="W1420" i="1" s="1"/>
  <c r="Y763" i="1"/>
  <c r="X763" i="1"/>
  <c r="U763" i="1"/>
  <c r="T763" i="1"/>
  <c r="Z763" i="1" s="1"/>
  <c r="S763" i="1"/>
  <c r="V763" i="1" s="1"/>
  <c r="W763" i="1" s="1"/>
  <c r="Y190" i="1"/>
  <c r="X190" i="1"/>
  <c r="U190" i="1"/>
  <c r="T190" i="1"/>
  <c r="Z190" i="1" s="1"/>
  <c r="S190" i="1"/>
  <c r="V190" i="1" s="1"/>
  <c r="W190" i="1" s="1"/>
  <c r="Y836" i="1"/>
  <c r="X836" i="1"/>
  <c r="U836" i="1"/>
  <c r="T836" i="1"/>
  <c r="Z836" i="1" s="1"/>
  <c r="S836" i="1"/>
  <c r="V836" i="1" s="1"/>
  <c r="W836" i="1" s="1"/>
  <c r="Y48" i="1"/>
  <c r="X48" i="1"/>
  <c r="U48" i="1"/>
  <c r="T48" i="1"/>
  <c r="Z48" i="1" s="1"/>
  <c r="S48" i="1"/>
  <c r="V48" i="1" s="1"/>
  <c r="W48" i="1" s="1"/>
  <c r="X912" i="1"/>
  <c r="U912" i="1"/>
  <c r="T912" i="1"/>
  <c r="Z912" i="1" s="1"/>
  <c r="S912" i="1"/>
  <c r="Y300" i="1"/>
  <c r="X300" i="1"/>
  <c r="U300" i="1"/>
  <c r="T300" i="1"/>
  <c r="Z300" i="1" s="1"/>
  <c r="S300" i="1"/>
  <c r="V300" i="1" s="1"/>
  <c r="W300" i="1" s="1"/>
  <c r="X311" i="1"/>
  <c r="U311" i="1"/>
  <c r="T311" i="1"/>
  <c r="Z311" i="1" s="1"/>
  <c r="S311" i="1"/>
  <c r="Y551" i="1"/>
  <c r="X551" i="1"/>
  <c r="U551" i="1"/>
  <c r="T551" i="1"/>
  <c r="Z551" i="1" s="1"/>
  <c r="S551" i="1"/>
  <c r="V551" i="1" s="1"/>
  <c r="W551" i="1" s="1"/>
  <c r="Y554" i="1"/>
  <c r="X554" i="1"/>
  <c r="U554" i="1"/>
  <c r="T554" i="1"/>
  <c r="Z554" i="1" s="1"/>
  <c r="S554" i="1"/>
  <c r="V554" i="1" s="1"/>
  <c r="W554" i="1" s="1"/>
  <c r="Y510" i="1"/>
  <c r="X510" i="1"/>
  <c r="U510" i="1"/>
  <c r="T510" i="1"/>
  <c r="Z510" i="1" s="1"/>
  <c r="S510" i="1"/>
  <c r="V510" i="1" s="1"/>
  <c r="W510" i="1" s="1"/>
  <c r="Y685" i="1"/>
  <c r="X685" i="1"/>
  <c r="U685" i="1"/>
  <c r="T685" i="1"/>
  <c r="Z685" i="1" s="1"/>
  <c r="S685" i="1"/>
  <c r="V685" i="1" s="1"/>
  <c r="W685" i="1" s="1"/>
  <c r="X794" i="1"/>
  <c r="U794" i="1"/>
  <c r="T794" i="1"/>
  <c r="Z794" i="1" s="1"/>
  <c r="S794" i="1"/>
  <c r="X705" i="1"/>
  <c r="U705" i="1"/>
  <c r="T705" i="1"/>
  <c r="Z705" i="1" s="1"/>
  <c r="S705" i="1"/>
  <c r="Y539" i="1"/>
  <c r="X539" i="1"/>
  <c r="U539" i="1"/>
  <c r="T539" i="1"/>
  <c r="Z539" i="1" s="1"/>
  <c r="S539" i="1"/>
  <c r="V539" i="1" s="1"/>
  <c r="W539" i="1" s="1"/>
  <c r="Y468" i="1"/>
  <c r="X468" i="1"/>
  <c r="U468" i="1"/>
  <c r="T468" i="1"/>
  <c r="Z468" i="1" s="1"/>
  <c r="S468" i="1"/>
  <c r="V468" i="1" s="1"/>
  <c r="W468" i="1" s="1"/>
  <c r="X216" i="1"/>
  <c r="U216" i="1"/>
  <c r="T216" i="1"/>
  <c r="Z216" i="1" s="1"/>
  <c r="S216" i="1"/>
  <c r="Y432" i="1"/>
  <c r="X432" i="1"/>
  <c r="U432" i="1"/>
  <c r="T432" i="1"/>
  <c r="Z432" i="1" s="1"/>
  <c r="S432" i="1"/>
  <c r="V432" i="1" s="1"/>
  <c r="W432" i="1" s="1"/>
  <c r="Y398" i="1"/>
  <c r="X398" i="1"/>
  <c r="U398" i="1"/>
  <c r="T398" i="1"/>
  <c r="Z398" i="1" s="1"/>
  <c r="S398" i="1"/>
  <c r="V398" i="1" s="1"/>
  <c r="W398" i="1" s="1"/>
  <c r="Y704" i="1"/>
  <c r="X704" i="1"/>
  <c r="U704" i="1"/>
  <c r="T704" i="1"/>
  <c r="Z704" i="1" s="1"/>
  <c r="S704" i="1"/>
  <c r="V704" i="1" s="1"/>
  <c r="W704" i="1" s="1"/>
  <c r="Y706" i="1"/>
  <c r="X706" i="1"/>
  <c r="U706" i="1"/>
  <c r="T706" i="1"/>
  <c r="Z706" i="1" s="1"/>
  <c r="S706" i="1"/>
  <c r="V706" i="1" s="1"/>
  <c r="W706" i="1" s="1"/>
  <c r="Y973" i="1"/>
  <c r="X973" i="1"/>
  <c r="U973" i="1"/>
  <c r="T973" i="1"/>
  <c r="Z973" i="1" s="1"/>
  <c r="S973" i="1"/>
  <c r="V973" i="1" s="1"/>
  <c r="W973" i="1" s="1"/>
  <c r="Y1066" i="1"/>
  <c r="X1066" i="1"/>
  <c r="U1066" i="1"/>
  <c r="T1066" i="1"/>
  <c r="Z1066" i="1" s="1"/>
  <c r="S1066" i="1"/>
  <c r="V1066" i="1" s="1"/>
  <c r="W1066" i="1" s="1"/>
  <c r="X1064" i="1"/>
  <c r="U1064" i="1"/>
  <c r="T1064" i="1"/>
  <c r="Z1064" i="1" s="1"/>
  <c r="S1064" i="1"/>
  <c r="Y1041" i="1"/>
  <c r="X1041" i="1"/>
  <c r="U1041" i="1"/>
  <c r="T1041" i="1"/>
  <c r="Z1041" i="1" s="1"/>
  <c r="S1041" i="1"/>
  <c r="V1041" i="1" s="1"/>
  <c r="W1041" i="1" s="1"/>
  <c r="Y1065" i="1"/>
  <c r="X1065" i="1"/>
  <c r="U1065" i="1"/>
  <c r="T1065" i="1"/>
  <c r="Z1065" i="1" s="1"/>
  <c r="S1065" i="1"/>
  <c r="V1065" i="1" s="1"/>
  <c r="W1065" i="1" s="1"/>
  <c r="Y1177" i="1"/>
  <c r="X1177" i="1"/>
  <c r="U1177" i="1"/>
  <c r="T1177" i="1"/>
  <c r="Z1177" i="1" s="1"/>
  <c r="S1177" i="1"/>
  <c r="V1177" i="1" s="1"/>
  <c r="W1177" i="1" s="1"/>
  <c r="X764" i="1"/>
  <c r="U764" i="1"/>
  <c r="T764" i="1"/>
  <c r="Z764" i="1" s="1"/>
  <c r="S764" i="1"/>
  <c r="Y673" i="1"/>
  <c r="X673" i="1"/>
  <c r="U673" i="1"/>
  <c r="T673" i="1"/>
  <c r="Z673" i="1" s="1"/>
  <c r="S673" i="1"/>
  <c r="V673" i="1" s="1"/>
  <c r="W673" i="1" s="1"/>
  <c r="Y1176" i="1"/>
  <c r="X1176" i="1"/>
  <c r="U1176" i="1"/>
  <c r="T1176" i="1"/>
  <c r="Z1176" i="1" s="1"/>
  <c r="S1176" i="1"/>
  <c r="V1176" i="1" s="1"/>
  <c r="W1176" i="1" s="1"/>
  <c r="X1032" i="1"/>
  <c r="U1032" i="1"/>
  <c r="T1032" i="1"/>
  <c r="Z1032" i="1" s="1"/>
  <c r="S1032" i="1"/>
  <c r="X573" i="1"/>
  <c r="U573" i="1"/>
  <c r="T573" i="1"/>
  <c r="Z573" i="1" s="1"/>
  <c r="S573" i="1"/>
  <c r="Y237" i="1"/>
  <c r="X237" i="1"/>
  <c r="U237" i="1"/>
  <c r="T237" i="1"/>
  <c r="Z237" i="1" s="1"/>
  <c r="S237" i="1"/>
  <c r="V237" i="1" s="1"/>
  <c r="W237" i="1" s="1"/>
  <c r="Y324" i="1"/>
  <c r="X324" i="1"/>
  <c r="U324" i="1"/>
  <c r="T324" i="1"/>
  <c r="Z324" i="1" s="1"/>
  <c r="S324" i="1"/>
  <c r="V324" i="1" s="1"/>
  <c r="W324" i="1" s="1"/>
  <c r="X377" i="1"/>
  <c r="U377" i="1"/>
  <c r="T377" i="1"/>
  <c r="Z377" i="1" s="1"/>
  <c r="S377" i="1"/>
  <c r="Y860" i="1"/>
  <c r="X860" i="1"/>
  <c r="U860" i="1"/>
  <c r="T860" i="1"/>
  <c r="Z860" i="1" s="1"/>
  <c r="S860" i="1"/>
  <c r="V860" i="1" s="1"/>
  <c r="W860" i="1" s="1"/>
  <c r="Y467" i="1"/>
  <c r="X467" i="1"/>
  <c r="U467" i="1"/>
  <c r="T467" i="1"/>
  <c r="Z467" i="1" s="1"/>
  <c r="S467" i="1"/>
  <c r="V467" i="1" s="1"/>
  <c r="W467" i="1" s="1"/>
  <c r="Y921" i="1"/>
  <c r="X921" i="1"/>
  <c r="U921" i="1"/>
  <c r="T921" i="1"/>
  <c r="Z921" i="1" s="1"/>
  <c r="S921" i="1"/>
  <c r="V921" i="1" s="1"/>
  <c r="W921" i="1" s="1"/>
  <c r="Y798" i="1"/>
  <c r="X798" i="1"/>
  <c r="U798" i="1"/>
  <c r="T798" i="1"/>
  <c r="Z798" i="1" s="1"/>
  <c r="S798" i="1"/>
  <c r="V798" i="1" s="1"/>
  <c r="W798" i="1" s="1"/>
  <c r="X683" i="1"/>
  <c r="U683" i="1"/>
  <c r="T683" i="1"/>
  <c r="Z683" i="1" s="1"/>
  <c r="S683" i="1"/>
  <c r="X16" i="1"/>
  <c r="U16" i="1"/>
  <c r="T16" i="1"/>
  <c r="Z16" i="1" s="1"/>
  <c r="S16" i="1"/>
  <c r="Y729" i="1"/>
  <c r="X729" i="1"/>
  <c r="U729" i="1"/>
  <c r="T729" i="1"/>
  <c r="Z729" i="1" s="1"/>
  <c r="S729" i="1"/>
  <c r="V729" i="1" s="1"/>
  <c r="W729" i="1" s="1"/>
  <c r="Y1323" i="1"/>
  <c r="X1323" i="1"/>
  <c r="U1323" i="1"/>
  <c r="T1323" i="1"/>
  <c r="Z1323" i="1" s="1"/>
  <c r="S1323" i="1"/>
  <c r="V1323" i="1" s="1"/>
  <c r="W1323" i="1" s="1"/>
  <c r="Y1324" i="1"/>
  <c r="X1324" i="1"/>
  <c r="U1324" i="1"/>
  <c r="T1324" i="1"/>
  <c r="Z1324" i="1" s="1"/>
  <c r="S1324" i="1"/>
  <c r="V1324" i="1" s="1"/>
  <c r="W1324" i="1" s="1"/>
  <c r="Y1287" i="1"/>
  <c r="X1287" i="1"/>
  <c r="U1287" i="1"/>
  <c r="T1287" i="1"/>
  <c r="Z1287" i="1" s="1"/>
  <c r="S1287" i="1"/>
  <c r="V1287" i="1" s="1"/>
  <c r="W1287" i="1" s="1"/>
  <c r="Y1320" i="1"/>
  <c r="X1320" i="1"/>
  <c r="U1320" i="1"/>
  <c r="T1320" i="1"/>
  <c r="Z1320" i="1" s="1"/>
  <c r="S1320" i="1"/>
  <c r="V1320" i="1" s="1"/>
  <c r="W1320" i="1" s="1"/>
  <c r="Y1322" i="1"/>
  <c r="X1322" i="1"/>
  <c r="U1322" i="1"/>
  <c r="T1322" i="1"/>
  <c r="Z1322" i="1" s="1"/>
  <c r="S1322" i="1"/>
  <c r="V1322" i="1" s="1"/>
  <c r="W1322" i="1" s="1"/>
  <c r="Y1321" i="1"/>
  <c r="X1321" i="1"/>
  <c r="U1321" i="1"/>
  <c r="T1321" i="1"/>
  <c r="Z1321" i="1" s="1"/>
  <c r="S1321" i="1"/>
  <c r="V1321" i="1" s="1"/>
  <c r="W1321" i="1" s="1"/>
  <c r="X1319" i="1"/>
  <c r="U1319" i="1"/>
  <c r="T1319" i="1"/>
  <c r="Z1319" i="1" s="1"/>
  <c r="S1319" i="1"/>
  <c r="Y1279" i="1"/>
  <c r="X1279" i="1"/>
  <c r="U1279" i="1"/>
  <c r="T1279" i="1"/>
  <c r="Z1279" i="1" s="1"/>
  <c r="S1279" i="1"/>
  <c r="V1279" i="1" s="1"/>
  <c r="W1279" i="1" s="1"/>
  <c r="Y29" i="1"/>
  <c r="X29" i="1"/>
  <c r="U29" i="1"/>
  <c r="T29" i="1"/>
  <c r="Z29" i="1" s="1"/>
  <c r="S29" i="1"/>
  <c r="V29" i="1" s="1"/>
  <c r="W29" i="1" s="1"/>
  <c r="X24" i="1"/>
  <c r="U24" i="1"/>
  <c r="T24" i="1"/>
  <c r="Z24" i="1" s="1"/>
  <c r="S24" i="1"/>
  <c r="Y996" i="1"/>
  <c r="X996" i="1"/>
  <c r="U996" i="1"/>
  <c r="T996" i="1"/>
  <c r="Z996" i="1" s="1"/>
  <c r="S996" i="1"/>
  <c r="V996" i="1" s="1"/>
  <c r="W996" i="1" s="1"/>
  <c r="Y275" i="1"/>
  <c r="X275" i="1"/>
  <c r="U275" i="1"/>
  <c r="T275" i="1"/>
  <c r="Z275" i="1" s="1"/>
  <c r="S275" i="1"/>
  <c r="V275" i="1" s="1"/>
  <c r="W275" i="1" s="1"/>
  <c r="Y293" i="1"/>
  <c r="X293" i="1"/>
  <c r="U293" i="1"/>
  <c r="T293" i="1"/>
  <c r="Z293" i="1" s="1"/>
  <c r="S293" i="1"/>
  <c r="V293" i="1" s="1"/>
  <c r="W293" i="1" s="1"/>
  <c r="Y1200" i="1"/>
  <c r="X1200" i="1"/>
  <c r="U1200" i="1"/>
  <c r="T1200" i="1"/>
  <c r="Z1200" i="1" s="1"/>
  <c r="S1200" i="1"/>
  <c r="V1200" i="1" s="1"/>
  <c r="W1200" i="1" s="1"/>
  <c r="Y1415" i="1"/>
  <c r="X1415" i="1"/>
  <c r="U1415" i="1"/>
  <c r="T1415" i="1"/>
  <c r="Z1415" i="1" s="1"/>
  <c r="S1415" i="1"/>
  <c r="V1415" i="1" s="1"/>
  <c r="W1415" i="1" s="1"/>
  <c r="X1368" i="1"/>
  <c r="U1368" i="1"/>
  <c r="T1368" i="1"/>
  <c r="Z1368" i="1" s="1"/>
  <c r="S1368" i="1"/>
  <c r="Y1369" i="1"/>
  <c r="X1369" i="1"/>
  <c r="U1369" i="1"/>
  <c r="T1369" i="1"/>
  <c r="Z1369" i="1" s="1"/>
  <c r="S1369" i="1"/>
  <c r="V1369" i="1" s="1"/>
  <c r="W1369" i="1" s="1"/>
  <c r="Y1367" i="1"/>
  <c r="X1367" i="1"/>
  <c r="U1367" i="1"/>
  <c r="T1367" i="1"/>
  <c r="Z1367" i="1" s="1"/>
  <c r="S1367" i="1"/>
  <c r="V1367" i="1" s="1"/>
  <c r="W1367" i="1" s="1"/>
  <c r="Y1366" i="1"/>
  <c r="X1366" i="1"/>
  <c r="U1366" i="1"/>
  <c r="T1366" i="1"/>
  <c r="Z1366" i="1" s="1"/>
  <c r="S1366" i="1"/>
  <c r="V1366" i="1" s="1"/>
  <c r="W1366" i="1" s="1"/>
  <c r="X1364" i="1"/>
  <c r="U1364" i="1"/>
  <c r="T1364" i="1"/>
  <c r="Z1364" i="1" s="1"/>
  <c r="S1364" i="1"/>
  <c r="Y1365" i="1"/>
  <c r="X1365" i="1"/>
  <c r="U1365" i="1"/>
  <c r="T1365" i="1"/>
  <c r="Z1365" i="1" s="1"/>
  <c r="S1365" i="1"/>
  <c r="V1365" i="1" s="1"/>
  <c r="W1365" i="1" s="1"/>
  <c r="Y1429" i="1"/>
  <c r="X1429" i="1"/>
  <c r="U1429" i="1"/>
  <c r="T1429" i="1"/>
  <c r="Z1429" i="1" s="1"/>
  <c r="S1429" i="1"/>
  <c r="V1429" i="1" s="1"/>
  <c r="W1429" i="1" s="1"/>
  <c r="Y1431" i="1"/>
  <c r="X1431" i="1"/>
  <c r="U1431" i="1"/>
  <c r="T1431" i="1"/>
  <c r="Z1431" i="1" s="1"/>
  <c r="S1431" i="1"/>
  <c r="V1431" i="1" s="1"/>
  <c r="W1431" i="1" s="1"/>
  <c r="X1434" i="1"/>
  <c r="U1434" i="1"/>
  <c r="T1434" i="1"/>
  <c r="Z1434" i="1" s="1"/>
  <c r="S1434" i="1"/>
  <c r="Y1435" i="1"/>
  <c r="X1435" i="1"/>
  <c r="U1435" i="1"/>
  <c r="T1435" i="1"/>
  <c r="Z1435" i="1" s="1"/>
  <c r="S1435" i="1"/>
  <c r="V1435" i="1" s="1"/>
  <c r="W1435" i="1" s="1"/>
  <c r="Y1428" i="1"/>
  <c r="X1428" i="1"/>
  <c r="U1428" i="1"/>
  <c r="T1428" i="1"/>
  <c r="Z1428" i="1" s="1"/>
  <c r="S1428" i="1"/>
  <c r="V1428" i="1" s="1"/>
  <c r="W1428" i="1" s="1"/>
  <c r="Y1430" i="1"/>
  <c r="X1430" i="1"/>
  <c r="U1430" i="1"/>
  <c r="T1430" i="1"/>
  <c r="Z1430" i="1" s="1"/>
  <c r="S1430" i="1"/>
  <c r="V1430" i="1" s="1"/>
  <c r="W1430" i="1" s="1"/>
  <c r="X1433" i="1"/>
  <c r="U1433" i="1"/>
  <c r="T1433" i="1"/>
  <c r="Z1433" i="1" s="1"/>
  <c r="S1433" i="1"/>
  <c r="Y1432" i="1"/>
  <c r="X1432" i="1"/>
  <c r="U1432" i="1"/>
  <c r="T1432" i="1"/>
  <c r="Z1432" i="1" s="1"/>
  <c r="S1432" i="1"/>
  <c r="V1432" i="1" s="1"/>
  <c r="W1432" i="1" s="1"/>
  <c r="Y1119" i="1"/>
  <c r="X1119" i="1"/>
  <c r="U1119" i="1"/>
  <c r="T1119" i="1"/>
  <c r="Z1119" i="1" s="1"/>
  <c r="S1119" i="1"/>
  <c r="V1119" i="1" s="1"/>
  <c r="W1119" i="1" s="1"/>
  <c r="Y1121" i="1"/>
  <c r="X1121" i="1"/>
  <c r="U1121" i="1"/>
  <c r="T1121" i="1"/>
  <c r="Z1121" i="1" s="1"/>
  <c r="S1121" i="1"/>
  <c r="V1121" i="1" s="1"/>
  <c r="W1121" i="1" s="1"/>
  <c r="X1120" i="1"/>
  <c r="U1120" i="1"/>
  <c r="T1120" i="1"/>
  <c r="Z1120" i="1" s="1"/>
  <c r="S1120" i="1"/>
  <c r="Y1122" i="1"/>
  <c r="X1122" i="1"/>
  <c r="U1122" i="1"/>
  <c r="T1122" i="1"/>
  <c r="Z1122" i="1" s="1"/>
  <c r="S1122" i="1"/>
  <c r="V1122" i="1" s="1"/>
  <c r="W1122" i="1" s="1"/>
  <c r="Y1165" i="1"/>
  <c r="X1165" i="1"/>
  <c r="U1165" i="1"/>
  <c r="T1165" i="1"/>
  <c r="Z1165" i="1" s="1"/>
  <c r="S1165" i="1"/>
  <c r="V1165" i="1" s="1"/>
  <c r="W1165" i="1" s="1"/>
  <c r="Y1164" i="1"/>
  <c r="X1164" i="1"/>
  <c r="U1164" i="1"/>
  <c r="T1164" i="1"/>
  <c r="Z1164" i="1" s="1"/>
  <c r="S1164" i="1"/>
  <c r="V1164" i="1" s="1"/>
  <c r="W1164" i="1" s="1"/>
  <c r="X1167" i="1"/>
  <c r="U1167" i="1"/>
  <c r="T1167" i="1"/>
  <c r="Z1167" i="1" s="1"/>
  <c r="S1167" i="1"/>
  <c r="Y1166" i="1"/>
  <c r="X1166" i="1"/>
  <c r="U1166" i="1"/>
  <c r="T1166" i="1"/>
  <c r="Z1166" i="1" s="1"/>
  <c r="S1166" i="1"/>
  <c r="V1166" i="1" s="1"/>
  <c r="W1166" i="1" s="1"/>
  <c r="X1198" i="1"/>
  <c r="U1198" i="1"/>
  <c r="T1198" i="1"/>
  <c r="Z1198" i="1" s="1"/>
  <c r="S1198" i="1"/>
  <c r="Y1199" i="1"/>
  <c r="X1199" i="1"/>
  <c r="U1199" i="1"/>
  <c r="T1199" i="1"/>
  <c r="Z1199" i="1" s="1"/>
  <c r="S1199" i="1"/>
  <c r="V1199" i="1" s="1"/>
  <c r="W1199" i="1" s="1"/>
  <c r="Y815" i="1"/>
  <c r="X815" i="1"/>
  <c r="U815" i="1"/>
  <c r="T815" i="1"/>
  <c r="Z815" i="1" s="1"/>
  <c r="S815" i="1"/>
  <c r="V815" i="1" s="1"/>
  <c r="W815" i="1" s="1"/>
  <c r="Y1544" i="1"/>
  <c r="X1544" i="1"/>
  <c r="U1544" i="1"/>
  <c r="T1544" i="1"/>
  <c r="Z1544" i="1" s="1"/>
  <c r="S1544" i="1"/>
  <c r="V1544" i="1" s="1"/>
  <c r="W1544" i="1" s="1"/>
  <c r="X1271" i="1"/>
  <c r="U1271" i="1"/>
  <c r="T1271" i="1"/>
  <c r="Z1271" i="1" s="1"/>
  <c r="S1271" i="1"/>
  <c r="Y1301" i="1"/>
  <c r="X1301" i="1"/>
  <c r="U1301" i="1"/>
  <c r="T1301" i="1"/>
  <c r="Z1301" i="1" s="1"/>
  <c r="S1301" i="1"/>
  <c r="V1301" i="1" s="1"/>
  <c r="W1301" i="1" s="1"/>
  <c r="Y1302" i="1"/>
  <c r="X1302" i="1"/>
  <c r="U1302" i="1"/>
  <c r="T1302" i="1"/>
  <c r="Z1302" i="1" s="1"/>
  <c r="S1302" i="1"/>
  <c r="V1302" i="1" s="1"/>
  <c r="W1302" i="1" s="1"/>
  <c r="X1304" i="1"/>
  <c r="U1304" i="1"/>
  <c r="T1304" i="1"/>
  <c r="Z1304" i="1" s="1"/>
  <c r="S1304" i="1"/>
  <c r="Y1299" i="1"/>
  <c r="X1299" i="1"/>
  <c r="U1299" i="1"/>
  <c r="T1299" i="1"/>
  <c r="Z1299" i="1" s="1"/>
  <c r="S1299" i="1"/>
  <c r="V1299" i="1" s="1"/>
  <c r="W1299" i="1" s="1"/>
  <c r="Y1298" i="1"/>
  <c r="X1298" i="1"/>
  <c r="U1298" i="1"/>
  <c r="T1298" i="1"/>
  <c r="Z1298" i="1" s="1"/>
  <c r="S1298" i="1"/>
  <c r="V1298" i="1" s="1"/>
  <c r="W1298" i="1" s="1"/>
  <c r="Y1303" i="1"/>
  <c r="X1303" i="1"/>
  <c r="U1303" i="1"/>
  <c r="T1303" i="1"/>
  <c r="Z1303" i="1" s="1"/>
  <c r="S1303" i="1"/>
  <c r="V1303" i="1" s="1"/>
  <c r="W1303" i="1" s="1"/>
  <c r="X23" i="1"/>
  <c r="U23" i="1"/>
  <c r="T23" i="1"/>
  <c r="Z23" i="1" s="1"/>
  <c r="S23" i="1"/>
  <c r="Y855" i="1"/>
  <c r="X855" i="1"/>
  <c r="U855" i="1"/>
  <c r="T855" i="1"/>
  <c r="Z855" i="1" s="1"/>
  <c r="S855" i="1"/>
  <c r="V855" i="1" s="1"/>
  <c r="W855" i="1" s="1"/>
  <c r="Y1297" i="1"/>
  <c r="X1297" i="1"/>
  <c r="U1297" i="1"/>
  <c r="T1297" i="1"/>
  <c r="Z1297" i="1" s="1"/>
  <c r="S1297" i="1"/>
  <c r="V1297" i="1" s="1"/>
  <c r="W1297" i="1" s="1"/>
  <c r="X1380" i="1"/>
  <c r="U1380" i="1"/>
  <c r="T1380" i="1"/>
  <c r="Z1380" i="1" s="1"/>
  <c r="S1380" i="1"/>
  <c r="Y689" i="1"/>
  <c r="X689" i="1"/>
  <c r="U689" i="1"/>
  <c r="T689" i="1"/>
  <c r="Z689" i="1" s="1"/>
  <c r="S689" i="1"/>
  <c r="V689" i="1" s="1"/>
  <c r="W689" i="1" s="1"/>
  <c r="Y691" i="1"/>
  <c r="X691" i="1"/>
  <c r="U691" i="1"/>
  <c r="T691" i="1"/>
  <c r="Z691" i="1" s="1"/>
  <c r="S691" i="1"/>
  <c r="V691" i="1" s="1"/>
  <c r="W691" i="1" s="1"/>
  <c r="Y690" i="1"/>
  <c r="X690" i="1"/>
  <c r="U690" i="1"/>
  <c r="T690" i="1"/>
  <c r="Z690" i="1" s="1"/>
  <c r="S690" i="1"/>
  <c r="V690" i="1" s="1"/>
  <c r="W690" i="1" s="1"/>
  <c r="Y783" i="1"/>
  <c r="X783" i="1"/>
  <c r="U783" i="1"/>
  <c r="T783" i="1"/>
  <c r="Z783" i="1" s="1"/>
  <c r="S783" i="1"/>
  <c r="V783" i="1" s="1"/>
  <c r="W783" i="1" s="1"/>
  <c r="Y663" i="1"/>
  <c r="X663" i="1"/>
  <c r="U663" i="1"/>
  <c r="T663" i="1"/>
  <c r="Z663" i="1" s="1"/>
  <c r="S663" i="1"/>
  <c r="V663" i="1" s="1"/>
  <c r="W663" i="1" s="1"/>
  <c r="Y452" i="1"/>
  <c r="X452" i="1"/>
  <c r="U452" i="1"/>
  <c r="T452" i="1"/>
  <c r="Z452" i="1" s="1"/>
  <c r="S452" i="1"/>
  <c r="V452" i="1" s="1"/>
  <c r="W452" i="1" s="1"/>
  <c r="Y879" i="1"/>
  <c r="X879" i="1"/>
  <c r="U879" i="1"/>
  <c r="T879" i="1"/>
  <c r="Z879" i="1" s="1"/>
  <c r="S879" i="1"/>
  <c r="V879" i="1" s="1"/>
  <c r="W879" i="1" s="1"/>
  <c r="X30" i="1"/>
  <c r="U30" i="1"/>
  <c r="T30" i="1"/>
  <c r="Z30" i="1" s="1"/>
  <c r="S30" i="1"/>
  <c r="Y1377" i="1"/>
  <c r="X1377" i="1"/>
  <c r="U1377" i="1"/>
  <c r="T1377" i="1"/>
  <c r="Z1377" i="1" s="1"/>
  <c r="S1377" i="1"/>
  <c r="V1377" i="1" s="1"/>
  <c r="W1377" i="1" s="1"/>
  <c r="Y1376" i="1"/>
  <c r="X1376" i="1"/>
  <c r="U1376" i="1"/>
  <c r="T1376" i="1"/>
  <c r="Z1376" i="1" s="1"/>
  <c r="S1376" i="1"/>
  <c r="V1376" i="1" s="1"/>
  <c r="W1376" i="1" s="1"/>
  <c r="X413" i="1"/>
  <c r="U413" i="1"/>
  <c r="T413" i="1"/>
  <c r="Z413" i="1" s="1"/>
  <c r="S413" i="1"/>
  <c r="Y60" i="1"/>
  <c r="X60" i="1"/>
  <c r="U60" i="1"/>
  <c r="T60" i="1"/>
  <c r="Z60" i="1" s="1"/>
  <c r="S60" i="1"/>
  <c r="V60" i="1" s="1"/>
  <c r="W60" i="1" s="1"/>
  <c r="Y63" i="1"/>
  <c r="X63" i="1"/>
  <c r="U63" i="1"/>
  <c r="T63" i="1"/>
  <c r="Z63" i="1" s="1"/>
  <c r="S63" i="1"/>
  <c r="V63" i="1" s="1"/>
  <c r="W63" i="1" s="1"/>
  <c r="X64" i="1"/>
  <c r="U64" i="1"/>
  <c r="T64" i="1"/>
  <c r="Z64" i="1" s="1"/>
  <c r="S64" i="1"/>
  <c r="Y93" i="1"/>
  <c r="X93" i="1"/>
  <c r="U93" i="1"/>
  <c r="T93" i="1"/>
  <c r="Z93" i="1" s="1"/>
  <c r="S93" i="1"/>
  <c r="V93" i="1" s="1"/>
  <c r="W93" i="1" s="1"/>
  <c r="Y92" i="1"/>
  <c r="X92" i="1"/>
  <c r="U92" i="1"/>
  <c r="T92" i="1"/>
  <c r="Z92" i="1" s="1"/>
  <c r="S92" i="1"/>
  <c r="V92" i="1" s="1"/>
  <c r="W92" i="1" s="1"/>
  <c r="Y109" i="1"/>
  <c r="X109" i="1"/>
  <c r="U109" i="1"/>
  <c r="T109" i="1"/>
  <c r="Z109" i="1" s="1"/>
  <c r="S109" i="1"/>
  <c r="V109" i="1" s="1"/>
  <c r="W109" i="1" s="1"/>
  <c r="Y811" i="1"/>
  <c r="X811" i="1"/>
  <c r="U811" i="1"/>
  <c r="T811" i="1"/>
  <c r="Z811" i="1" s="1"/>
  <c r="S811" i="1"/>
  <c r="V811" i="1" s="1"/>
  <c r="W811" i="1" s="1"/>
  <c r="Y204" i="1"/>
  <c r="X204" i="1"/>
  <c r="U204" i="1"/>
  <c r="T204" i="1"/>
  <c r="Z204" i="1" s="1"/>
  <c r="S204" i="1"/>
  <c r="V204" i="1" s="1"/>
  <c r="W204" i="1" s="1"/>
  <c r="Y264" i="1"/>
  <c r="X264" i="1"/>
  <c r="U264" i="1"/>
  <c r="T264" i="1"/>
  <c r="Z264" i="1" s="1"/>
  <c r="S264" i="1"/>
  <c r="V264" i="1" s="1"/>
  <c r="W264" i="1" s="1"/>
  <c r="Y231" i="1"/>
  <c r="X231" i="1"/>
  <c r="U231" i="1"/>
  <c r="T231" i="1"/>
  <c r="Z231" i="1" s="1"/>
  <c r="S231" i="1"/>
  <c r="V231" i="1" s="1"/>
  <c r="W231" i="1" s="1"/>
  <c r="X126" i="1"/>
  <c r="U126" i="1"/>
  <c r="T126" i="1"/>
  <c r="Z126" i="1" s="1"/>
  <c r="S126" i="1"/>
  <c r="Y360" i="1"/>
  <c r="X360" i="1"/>
  <c r="U360" i="1"/>
  <c r="T360" i="1"/>
  <c r="Z360" i="1" s="1"/>
  <c r="S360" i="1"/>
  <c r="V360" i="1" s="1"/>
  <c r="W360" i="1" s="1"/>
  <c r="Y51" i="1"/>
  <c r="X51" i="1"/>
  <c r="U51" i="1"/>
  <c r="T51" i="1"/>
  <c r="Z51" i="1" s="1"/>
  <c r="S51" i="1"/>
  <c r="V51" i="1" s="1"/>
  <c r="W51" i="1" s="1"/>
  <c r="X89" i="1"/>
  <c r="U89" i="1"/>
  <c r="T89" i="1"/>
  <c r="Z89" i="1" s="1"/>
  <c r="S89" i="1"/>
  <c r="Y625" i="1"/>
  <c r="X625" i="1"/>
  <c r="U625" i="1"/>
  <c r="T625" i="1"/>
  <c r="Z625" i="1" s="1"/>
  <c r="S625" i="1"/>
  <c r="V625" i="1" s="1"/>
  <c r="W625" i="1" s="1"/>
  <c r="Y328" i="1"/>
  <c r="X328" i="1"/>
  <c r="U328" i="1"/>
  <c r="T328" i="1"/>
  <c r="Z328" i="1" s="1"/>
  <c r="S328" i="1"/>
  <c r="V328" i="1" s="1"/>
  <c r="W328" i="1" s="1"/>
  <c r="Y87" i="1"/>
  <c r="X87" i="1"/>
  <c r="U87" i="1"/>
  <c r="T87" i="1"/>
  <c r="Z87" i="1" s="1"/>
  <c r="S87" i="1"/>
  <c r="V87" i="1" s="1"/>
  <c r="W87" i="1" s="1"/>
  <c r="Y110" i="1"/>
  <c r="X110" i="1"/>
  <c r="U110" i="1"/>
  <c r="T110" i="1"/>
  <c r="Z110" i="1" s="1"/>
  <c r="S110" i="1"/>
  <c r="V110" i="1" s="1"/>
  <c r="W110" i="1" s="1"/>
  <c r="X191" i="1"/>
  <c r="U191" i="1"/>
  <c r="T191" i="1"/>
  <c r="Z191" i="1" s="1"/>
  <c r="S191" i="1"/>
  <c r="Y1257" i="1"/>
  <c r="X1257" i="1"/>
  <c r="U1257" i="1"/>
  <c r="T1257" i="1"/>
  <c r="Z1257" i="1" s="1"/>
  <c r="S1257" i="1"/>
  <c r="V1257" i="1" s="1"/>
  <c r="W1257" i="1" s="1"/>
  <c r="Y813" i="1"/>
  <c r="X813" i="1"/>
  <c r="U813" i="1"/>
  <c r="T813" i="1"/>
  <c r="Z813" i="1" s="1"/>
  <c r="S813" i="1"/>
  <c r="V813" i="1" s="1"/>
  <c r="W813" i="1" s="1"/>
  <c r="X561" i="1"/>
  <c r="U561" i="1"/>
  <c r="T561" i="1"/>
  <c r="Z561" i="1" s="1"/>
  <c r="S561" i="1"/>
  <c r="Y726" i="1"/>
  <c r="X726" i="1"/>
  <c r="U726" i="1"/>
  <c r="T726" i="1"/>
  <c r="Z726" i="1" s="1"/>
  <c r="S726" i="1"/>
  <c r="V726" i="1" s="1"/>
  <c r="W726" i="1" s="1"/>
  <c r="Y306" i="1"/>
  <c r="X306" i="1"/>
  <c r="U306" i="1"/>
  <c r="T306" i="1"/>
  <c r="Z306" i="1" s="1"/>
  <c r="S306" i="1"/>
  <c r="V306" i="1" s="1"/>
  <c r="W306" i="1" s="1"/>
  <c r="Y1341" i="1"/>
  <c r="X1341" i="1"/>
  <c r="U1341" i="1"/>
  <c r="T1341" i="1"/>
  <c r="Z1341" i="1" s="1"/>
  <c r="S1341" i="1"/>
  <c r="V1341" i="1" s="1"/>
  <c r="W1341" i="1" s="1"/>
  <c r="Y1000" i="1"/>
  <c r="X1000" i="1"/>
  <c r="U1000" i="1"/>
  <c r="T1000" i="1"/>
  <c r="Z1000" i="1" s="1"/>
  <c r="S1000" i="1"/>
  <c r="V1000" i="1" s="1"/>
  <c r="W1000" i="1" s="1"/>
  <c r="Y615" i="1"/>
  <c r="X615" i="1"/>
  <c r="U615" i="1"/>
  <c r="T615" i="1"/>
  <c r="Z615" i="1" s="1"/>
  <c r="S615" i="1"/>
  <c r="V615" i="1" s="1"/>
  <c r="W615" i="1" s="1"/>
  <c r="Y629" i="1"/>
  <c r="X629" i="1"/>
  <c r="U629" i="1"/>
  <c r="T629" i="1"/>
  <c r="Z629" i="1" s="1"/>
  <c r="S629" i="1"/>
  <c r="V629" i="1" s="1"/>
  <c r="W629" i="1" s="1"/>
  <c r="Y593" i="1"/>
  <c r="X593" i="1"/>
  <c r="U593" i="1"/>
  <c r="T593" i="1"/>
  <c r="Z593" i="1" s="1"/>
  <c r="S593" i="1"/>
  <c r="V593" i="1" s="1"/>
  <c r="W593" i="1" s="1"/>
  <c r="X941" i="1"/>
  <c r="U941" i="1"/>
  <c r="T941" i="1"/>
  <c r="Z941" i="1" s="1"/>
  <c r="S941" i="1"/>
  <c r="Y313" i="1"/>
  <c r="X313" i="1"/>
  <c r="U313" i="1"/>
  <c r="T313" i="1"/>
  <c r="Z313" i="1" s="1"/>
  <c r="S313" i="1"/>
  <c r="V313" i="1" s="1"/>
  <c r="W313" i="1" s="1"/>
  <c r="Y550" i="1"/>
  <c r="X550" i="1"/>
  <c r="U550" i="1"/>
  <c r="T550" i="1"/>
  <c r="Z550" i="1" s="1"/>
  <c r="S550" i="1"/>
  <c r="V550" i="1" s="1"/>
  <c r="W550" i="1" s="1"/>
  <c r="X680" i="1"/>
  <c r="U680" i="1"/>
  <c r="T680" i="1"/>
  <c r="Z680" i="1" s="1"/>
  <c r="S680" i="1"/>
  <c r="Y508" i="1"/>
  <c r="X508" i="1"/>
  <c r="U508" i="1"/>
  <c r="T508" i="1"/>
  <c r="Z508" i="1" s="1"/>
  <c r="S508" i="1"/>
  <c r="V508" i="1" s="1"/>
  <c r="W508" i="1" s="1"/>
  <c r="Y1385" i="1"/>
  <c r="X1385" i="1"/>
  <c r="U1385" i="1"/>
  <c r="T1385" i="1"/>
  <c r="Z1385" i="1" s="1"/>
  <c r="S1385" i="1"/>
  <c r="V1385" i="1" s="1"/>
  <c r="W1385" i="1" s="1"/>
  <c r="Y1394" i="1"/>
  <c r="X1394" i="1"/>
  <c r="U1394" i="1"/>
  <c r="T1394" i="1"/>
  <c r="Z1394" i="1" s="1"/>
  <c r="S1394" i="1"/>
  <c r="V1394" i="1" s="1"/>
  <c r="W1394" i="1" s="1"/>
  <c r="Y78" i="1"/>
  <c r="X78" i="1"/>
  <c r="U78" i="1"/>
  <c r="T78" i="1"/>
  <c r="Z78" i="1" s="1"/>
  <c r="S78" i="1"/>
  <c r="V78" i="1" s="1"/>
  <c r="W78" i="1" s="1"/>
  <c r="X83" i="1"/>
  <c r="U83" i="1"/>
  <c r="T83" i="1"/>
  <c r="Z83" i="1" s="1"/>
  <c r="S83" i="1"/>
  <c r="Y77" i="1"/>
  <c r="X77" i="1"/>
  <c r="U77" i="1"/>
  <c r="T77" i="1"/>
  <c r="Z77" i="1" s="1"/>
  <c r="S77" i="1"/>
  <c r="V77" i="1" s="1"/>
  <c r="W77" i="1" s="1"/>
  <c r="Y76" i="1"/>
  <c r="X76" i="1"/>
  <c r="U76" i="1"/>
  <c r="T76" i="1"/>
  <c r="Z76" i="1" s="1"/>
  <c r="S76" i="1"/>
  <c r="V76" i="1" s="1"/>
  <c r="W76" i="1" s="1"/>
  <c r="Y75" i="1"/>
  <c r="X75" i="1"/>
  <c r="U75" i="1"/>
  <c r="T75" i="1"/>
  <c r="Z75" i="1" s="1"/>
  <c r="S75" i="1"/>
  <c r="V75" i="1" s="1"/>
  <c r="W75" i="1" s="1"/>
  <c r="X142" i="1"/>
  <c r="U142" i="1"/>
  <c r="T142" i="1"/>
  <c r="Z142" i="1" s="1"/>
  <c r="S142" i="1"/>
  <c r="Y220" i="1"/>
  <c r="X220" i="1"/>
  <c r="U220" i="1"/>
  <c r="T220" i="1"/>
  <c r="Z220" i="1" s="1"/>
  <c r="S220" i="1"/>
  <c r="V220" i="1" s="1"/>
  <c r="W220" i="1" s="1"/>
  <c r="Y74" i="1"/>
  <c r="X74" i="1"/>
  <c r="U74" i="1"/>
  <c r="T74" i="1"/>
  <c r="Z74" i="1" s="1"/>
  <c r="S74" i="1"/>
  <c r="V74" i="1" s="1"/>
  <c r="W74" i="1" s="1"/>
  <c r="Y33" i="1"/>
  <c r="X33" i="1"/>
  <c r="U33" i="1"/>
  <c r="T33" i="1"/>
  <c r="Z33" i="1" s="1"/>
  <c r="S33" i="1"/>
  <c r="V33" i="1" s="1"/>
  <c r="W33" i="1" s="1"/>
  <c r="Y318" i="1"/>
  <c r="X318" i="1"/>
  <c r="U318" i="1"/>
  <c r="T318" i="1"/>
  <c r="Z318" i="1" s="1"/>
  <c r="S318" i="1"/>
  <c r="V318" i="1" s="1"/>
  <c r="W318" i="1" s="1"/>
  <c r="X41" i="1"/>
  <c r="U41" i="1"/>
  <c r="T41" i="1"/>
  <c r="Z41" i="1" s="1"/>
  <c r="S41" i="1"/>
  <c r="Y21" i="1"/>
  <c r="X21" i="1"/>
  <c r="U21" i="1"/>
  <c r="T21" i="1"/>
  <c r="Z21" i="1" s="1"/>
  <c r="S21" i="1"/>
  <c r="V21" i="1" s="1"/>
  <c r="W21" i="1" s="1"/>
  <c r="Y134" i="1"/>
  <c r="X134" i="1"/>
  <c r="U134" i="1"/>
  <c r="T134" i="1"/>
  <c r="Z134" i="1" s="1"/>
  <c r="S134" i="1"/>
  <c r="V134" i="1" s="1"/>
  <c r="W134" i="1" s="1"/>
  <c r="X838" i="1"/>
  <c r="U838" i="1"/>
  <c r="T838" i="1"/>
  <c r="Z838" i="1" s="1"/>
  <c r="S838" i="1"/>
  <c r="Y1030" i="1"/>
  <c r="X1030" i="1"/>
  <c r="U1030" i="1"/>
  <c r="T1030" i="1"/>
  <c r="Z1030" i="1" s="1"/>
  <c r="S1030" i="1"/>
  <c r="V1030" i="1" s="1"/>
  <c r="W1030" i="1" s="1"/>
  <c r="Y101" i="1"/>
  <c r="X101" i="1"/>
  <c r="U101" i="1"/>
  <c r="T101" i="1"/>
  <c r="Z101" i="1" s="1"/>
  <c r="S101" i="1"/>
  <c r="V101" i="1" s="1"/>
  <c r="W101" i="1" s="1"/>
  <c r="Y136" i="1"/>
  <c r="X136" i="1"/>
  <c r="U136" i="1"/>
  <c r="T136" i="1"/>
  <c r="Z136" i="1" s="1"/>
  <c r="S136" i="1"/>
  <c r="V136" i="1" s="1"/>
  <c r="W136" i="1" s="1"/>
  <c r="X157" i="1"/>
  <c r="U157" i="1"/>
  <c r="T157" i="1"/>
  <c r="Z157" i="1" s="1"/>
  <c r="S157" i="1"/>
  <c r="Y88" i="1"/>
  <c r="X88" i="1"/>
  <c r="U88" i="1"/>
  <c r="T88" i="1"/>
  <c r="Z88" i="1" s="1"/>
  <c r="S88" i="1"/>
  <c r="V88" i="1" s="1"/>
  <c r="W88" i="1" s="1"/>
  <c r="Y112" i="1"/>
  <c r="X112" i="1"/>
  <c r="U112" i="1"/>
  <c r="T112" i="1"/>
  <c r="Z112" i="1" s="1"/>
  <c r="S112" i="1"/>
  <c r="V112" i="1" s="1"/>
  <c r="W112" i="1" s="1"/>
  <c r="Y243" i="1"/>
  <c r="X243" i="1"/>
  <c r="U243" i="1"/>
  <c r="T243" i="1"/>
  <c r="Z243" i="1" s="1"/>
  <c r="S243" i="1"/>
  <c r="V243" i="1" s="1"/>
  <c r="W243" i="1" s="1"/>
  <c r="Y103" i="1"/>
  <c r="X103" i="1"/>
  <c r="U103" i="1"/>
  <c r="T103" i="1"/>
  <c r="Z103" i="1" s="1"/>
  <c r="S103" i="1"/>
  <c r="V103" i="1" s="1"/>
  <c r="W103" i="1" s="1"/>
  <c r="Y222" i="1"/>
  <c r="X222" i="1"/>
  <c r="U222" i="1"/>
  <c r="T222" i="1"/>
  <c r="Z222" i="1" s="1"/>
  <c r="S222" i="1"/>
  <c r="V222" i="1" s="1"/>
  <c r="W222" i="1" s="1"/>
  <c r="X201" i="1"/>
  <c r="U201" i="1"/>
  <c r="T201" i="1"/>
  <c r="Z201" i="1" s="1"/>
  <c r="S201" i="1"/>
  <c r="Y108" i="1"/>
  <c r="X108" i="1"/>
  <c r="U108" i="1"/>
  <c r="T108" i="1"/>
  <c r="Z108" i="1" s="1"/>
  <c r="S108" i="1"/>
  <c r="V108" i="1" s="1"/>
  <c r="W108" i="1" s="1"/>
  <c r="Y106" i="1"/>
  <c r="X106" i="1"/>
  <c r="U106" i="1"/>
  <c r="T106" i="1"/>
  <c r="Z106" i="1" s="1"/>
  <c r="S106" i="1"/>
  <c r="V106" i="1" s="1"/>
  <c r="W106" i="1" s="1"/>
  <c r="Y317" i="1"/>
  <c r="X317" i="1"/>
  <c r="U317" i="1"/>
  <c r="T317" i="1"/>
  <c r="Z317" i="1" s="1"/>
  <c r="S317" i="1"/>
  <c r="V317" i="1" s="1"/>
  <c r="W317" i="1" s="1"/>
  <c r="X392" i="1"/>
  <c r="U392" i="1"/>
  <c r="T392" i="1"/>
  <c r="Z392" i="1" s="1"/>
  <c r="S392" i="1"/>
  <c r="Y417" i="1"/>
  <c r="X417" i="1"/>
  <c r="U417" i="1"/>
  <c r="T417" i="1"/>
  <c r="Z417" i="1" s="1"/>
  <c r="S417" i="1"/>
  <c r="V417" i="1" s="1"/>
  <c r="W417" i="1" s="1"/>
  <c r="Y197" i="1"/>
  <c r="X197" i="1"/>
  <c r="U197" i="1"/>
  <c r="T197" i="1"/>
  <c r="Z197" i="1" s="1"/>
  <c r="S197" i="1"/>
  <c r="V197" i="1" s="1"/>
  <c r="W197" i="1" s="1"/>
  <c r="Y133" i="1"/>
  <c r="X133" i="1"/>
  <c r="U133" i="1"/>
  <c r="T133" i="1"/>
  <c r="Z133" i="1" s="1"/>
  <c r="S133" i="1"/>
  <c r="V133" i="1" s="1"/>
  <c r="W133" i="1" s="1"/>
  <c r="Y207" i="1"/>
  <c r="X207" i="1"/>
  <c r="U207" i="1"/>
  <c r="T207" i="1"/>
  <c r="Z207" i="1" s="1"/>
  <c r="S207" i="1"/>
  <c r="V207" i="1" s="1"/>
  <c r="W207" i="1" s="1"/>
  <c r="Y323" i="1"/>
  <c r="X323" i="1"/>
  <c r="U323" i="1"/>
  <c r="T323" i="1"/>
  <c r="Z323" i="1" s="1"/>
  <c r="S323" i="1"/>
  <c r="V323" i="1" s="1"/>
  <c r="W323" i="1" s="1"/>
  <c r="Y114" i="1"/>
  <c r="X114" i="1"/>
  <c r="U114" i="1"/>
  <c r="T114" i="1"/>
  <c r="Z114" i="1" s="1"/>
  <c r="S114" i="1"/>
  <c r="V114" i="1" s="1"/>
  <c r="W114" i="1" s="1"/>
  <c r="X199" i="1"/>
  <c r="U199" i="1"/>
  <c r="T199" i="1"/>
  <c r="Z199" i="1" s="1"/>
  <c r="S199" i="1"/>
  <c r="Y156" i="1"/>
  <c r="X156" i="1"/>
  <c r="U156" i="1"/>
  <c r="T156" i="1"/>
  <c r="Z156" i="1" s="1"/>
  <c r="S156" i="1"/>
  <c r="V156" i="1" s="1"/>
  <c r="W156" i="1" s="1"/>
  <c r="Y210" i="1"/>
  <c r="X210" i="1"/>
  <c r="U210" i="1"/>
  <c r="T210" i="1"/>
  <c r="Z210" i="1" s="1"/>
  <c r="S210" i="1"/>
  <c r="V210" i="1" s="1"/>
  <c r="W210" i="1" s="1"/>
  <c r="X148" i="1"/>
  <c r="U148" i="1"/>
  <c r="T148" i="1"/>
  <c r="Z148" i="1" s="1"/>
  <c r="S148" i="1"/>
  <c r="Y232" i="1"/>
  <c r="X232" i="1"/>
  <c r="U232" i="1"/>
  <c r="T232" i="1"/>
  <c r="Z232" i="1" s="1"/>
  <c r="S232" i="1"/>
  <c r="V232" i="1" s="1"/>
  <c r="W232" i="1" s="1"/>
  <c r="X310" i="1"/>
  <c r="U310" i="1"/>
  <c r="T310" i="1"/>
  <c r="Z310" i="1" s="1"/>
  <c r="S310" i="1"/>
  <c r="Y358" i="1"/>
  <c r="X358" i="1"/>
  <c r="U358" i="1"/>
  <c r="T358" i="1"/>
  <c r="Z358" i="1" s="1"/>
  <c r="S358" i="1"/>
  <c r="V358" i="1" s="1"/>
  <c r="W358" i="1" s="1"/>
  <c r="Y115" i="1"/>
  <c r="X115" i="1"/>
  <c r="U115" i="1"/>
  <c r="T115" i="1"/>
  <c r="Z115" i="1" s="1"/>
  <c r="S115" i="1"/>
  <c r="V115" i="1" s="1"/>
  <c r="W115" i="1" s="1"/>
  <c r="Y224" i="1"/>
  <c r="X224" i="1"/>
  <c r="U224" i="1"/>
  <c r="T224" i="1"/>
  <c r="Z224" i="1" s="1"/>
  <c r="S224" i="1"/>
  <c r="V224" i="1" s="1"/>
  <c r="W224" i="1" s="1"/>
  <c r="X301" i="1"/>
  <c r="U301" i="1"/>
  <c r="T301" i="1"/>
  <c r="Z301" i="1" s="1"/>
  <c r="S301" i="1"/>
  <c r="Y57" i="1"/>
  <c r="X57" i="1"/>
  <c r="U57" i="1"/>
  <c r="T57" i="1"/>
  <c r="Z57" i="1" s="1"/>
  <c r="S57" i="1"/>
  <c r="V57" i="1" s="1"/>
  <c r="W57" i="1" s="1"/>
  <c r="Y159" i="1"/>
  <c r="X159" i="1"/>
  <c r="U159" i="1"/>
  <c r="T159" i="1"/>
  <c r="Z159" i="1" s="1"/>
  <c r="S159" i="1"/>
  <c r="V159" i="1" s="1"/>
  <c r="W159" i="1" s="1"/>
  <c r="Y256" i="1"/>
  <c r="X256" i="1"/>
  <c r="U256" i="1"/>
  <c r="T256" i="1"/>
  <c r="Z256" i="1" s="1"/>
  <c r="S256" i="1"/>
  <c r="V256" i="1" s="1"/>
  <c r="W256" i="1" s="1"/>
  <c r="Y56" i="1"/>
  <c r="X56" i="1"/>
  <c r="U56" i="1"/>
  <c r="T56" i="1"/>
  <c r="Z56" i="1" s="1"/>
  <c r="S56" i="1"/>
  <c r="V56" i="1" s="1"/>
  <c r="W56" i="1" s="1"/>
  <c r="Y58" i="1"/>
  <c r="X58" i="1"/>
  <c r="U58" i="1"/>
  <c r="T58" i="1"/>
  <c r="Z58" i="1" s="1"/>
  <c r="S58" i="1"/>
  <c r="V58" i="1" s="1"/>
  <c r="W58" i="1" s="1"/>
  <c r="Y174" i="1"/>
  <c r="X174" i="1"/>
  <c r="U174" i="1"/>
  <c r="T174" i="1"/>
  <c r="Z174" i="1" s="1"/>
  <c r="S174" i="1"/>
  <c r="V174" i="1" s="1"/>
  <c r="W174" i="1" s="1"/>
  <c r="Y225" i="1"/>
  <c r="X225" i="1"/>
  <c r="U225" i="1"/>
  <c r="T225" i="1"/>
  <c r="Z225" i="1" s="1"/>
  <c r="S225" i="1"/>
  <c r="V225" i="1" s="1"/>
  <c r="W225" i="1" s="1"/>
  <c r="Y241" i="1"/>
  <c r="X241" i="1"/>
  <c r="U241" i="1"/>
  <c r="T241" i="1"/>
  <c r="Z241" i="1" s="1"/>
  <c r="S241" i="1"/>
  <c r="V241" i="1" s="1"/>
  <c r="W241" i="1" s="1"/>
  <c r="Y179" i="1"/>
  <c r="X179" i="1"/>
  <c r="U179" i="1"/>
  <c r="T179" i="1"/>
  <c r="Z179" i="1" s="1"/>
  <c r="S179" i="1"/>
  <c r="V179" i="1" s="1"/>
  <c r="W179" i="1" s="1"/>
  <c r="Y240" i="1"/>
  <c r="X240" i="1"/>
  <c r="U240" i="1"/>
  <c r="T240" i="1"/>
  <c r="Z240" i="1" s="1"/>
  <c r="S240" i="1"/>
  <c r="V240" i="1" s="1"/>
  <c r="W240" i="1" s="1"/>
  <c r="Y272" i="1"/>
  <c r="X272" i="1"/>
  <c r="U272" i="1"/>
  <c r="T272" i="1"/>
  <c r="Z272" i="1" s="1"/>
  <c r="S272" i="1"/>
  <c r="V272" i="1" s="1"/>
  <c r="W272" i="1" s="1"/>
  <c r="Y111" i="1"/>
  <c r="X111" i="1"/>
  <c r="U111" i="1"/>
  <c r="T111" i="1"/>
  <c r="Z111" i="1" s="1"/>
  <c r="S111" i="1"/>
  <c r="V111" i="1" s="1"/>
  <c r="W111" i="1" s="1"/>
  <c r="Y491" i="1"/>
  <c r="X491" i="1"/>
  <c r="U491" i="1"/>
  <c r="T491" i="1"/>
  <c r="Z491" i="1" s="1"/>
  <c r="S491" i="1"/>
  <c r="V491" i="1" s="1"/>
  <c r="W491" i="1" s="1"/>
  <c r="Y627" i="1"/>
  <c r="X627" i="1"/>
  <c r="U627" i="1"/>
  <c r="T627" i="1"/>
  <c r="Z627" i="1" s="1"/>
  <c r="S627" i="1"/>
  <c r="V627" i="1" s="1"/>
  <c r="W627" i="1" s="1"/>
  <c r="Y876" i="1"/>
  <c r="X876" i="1"/>
  <c r="U876" i="1"/>
  <c r="T876" i="1"/>
  <c r="Z876" i="1" s="1"/>
  <c r="S876" i="1"/>
  <c r="V876" i="1" s="1"/>
  <c r="W876" i="1" s="1"/>
  <c r="Y1090" i="1"/>
  <c r="X1090" i="1"/>
  <c r="U1090" i="1"/>
  <c r="T1090" i="1"/>
  <c r="Z1090" i="1" s="1"/>
  <c r="S1090" i="1"/>
  <c r="V1090" i="1" s="1"/>
  <c r="W1090" i="1" s="1"/>
  <c r="Y600" i="1"/>
  <c r="X600" i="1"/>
  <c r="U600" i="1"/>
  <c r="T600" i="1"/>
  <c r="Z600" i="1" s="1"/>
  <c r="S600" i="1"/>
  <c r="V600" i="1" s="1"/>
  <c r="W600" i="1" s="1"/>
  <c r="Y602" i="1"/>
  <c r="X602" i="1"/>
  <c r="U602" i="1"/>
  <c r="T602" i="1"/>
  <c r="Z602" i="1" s="1"/>
  <c r="S602" i="1"/>
  <c r="V602" i="1" s="1"/>
  <c r="W602" i="1" s="1"/>
  <c r="Y883" i="1"/>
  <c r="X883" i="1"/>
  <c r="U883" i="1"/>
  <c r="T883" i="1"/>
  <c r="Z883" i="1" s="1"/>
  <c r="S883" i="1"/>
  <c r="V883" i="1" s="1"/>
  <c r="W883" i="1" s="1"/>
  <c r="Y1111" i="1"/>
  <c r="X1111" i="1"/>
  <c r="U1111" i="1"/>
  <c r="T1111" i="1"/>
  <c r="Z1111" i="1" s="1"/>
  <c r="S1111" i="1"/>
  <c r="V1111" i="1" s="1"/>
  <c r="W1111" i="1" s="1"/>
  <c r="Y601" i="1"/>
  <c r="X601" i="1"/>
  <c r="U601" i="1"/>
  <c r="T601" i="1"/>
  <c r="Z601" i="1" s="1"/>
  <c r="S601" i="1"/>
  <c r="V601" i="1" s="1"/>
  <c r="W601" i="1" s="1"/>
  <c r="Y877" i="1"/>
  <c r="X877" i="1"/>
  <c r="U877" i="1"/>
  <c r="T877" i="1"/>
  <c r="Z877" i="1" s="1"/>
  <c r="S877" i="1"/>
  <c r="V877" i="1" s="1"/>
  <c r="W877" i="1" s="1"/>
  <c r="Y1443" i="1"/>
  <c r="X1443" i="1"/>
  <c r="U1443" i="1"/>
  <c r="T1443" i="1"/>
  <c r="Z1443" i="1" s="1"/>
  <c r="S1443" i="1"/>
  <c r="V1443" i="1" s="1"/>
  <c r="W1443" i="1" s="1"/>
  <c r="Y316" i="1"/>
  <c r="X316" i="1"/>
  <c r="U316" i="1"/>
  <c r="T316" i="1"/>
  <c r="Z316" i="1" s="1"/>
  <c r="S316" i="1"/>
  <c r="V316" i="1" s="1"/>
  <c r="W316" i="1" s="1"/>
  <c r="Y202" i="1"/>
  <c r="X202" i="1"/>
  <c r="U202" i="1"/>
  <c r="T202" i="1"/>
  <c r="Z202" i="1" s="1"/>
  <c r="S202" i="1"/>
  <c r="V202" i="1" s="1"/>
  <c r="W202" i="1" s="1"/>
  <c r="Y129" i="1"/>
  <c r="X129" i="1"/>
  <c r="U129" i="1"/>
  <c r="T129" i="1"/>
  <c r="Z129" i="1" s="1"/>
  <c r="S129" i="1"/>
  <c r="V129" i="1" s="1"/>
  <c r="W129" i="1" s="1"/>
  <c r="Y170" i="1"/>
  <c r="X170" i="1"/>
  <c r="U170" i="1"/>
  <c r="T170" i="1"/>
  <c r="Z170" i="1" s="1"/>
  <c r="S170" i="1"/>
  <c r="V170" i="1" s="1"/>
  <c r="W170" i="1" s="1"/>
  <c r="Y239" i="1"/>
  <c r="X239" i="1"/>
  <c r="U239" i="1"/>
  <c r="T239" i="1"/>
  <c r="Z239" i="1" s="1"/>
  <c r="S239" i="1"/>
  <c r="V239" i="1" s="1"/>
  <c r="W239" i="1" s="1"/>
  <c r="Y116" i="1"/>
  <c r="X116" i="1"/>
  <c r="U116" i="1"/>
  <c r="T116" i="1"/>
  <c r="Z116" i="1" s="1"/>
  <c r="S116" i="1"/>
  <c r="V116" i="1" s="1"/>
  <c r="W116" i="1" s="1"/>
  <c r="Y152" i="1"/>
  <c r="X152" i="1"/>
  <c r="U152" i="1"/>
  <c r="T152" i="1"/>
  <c r="Z152" i="1" s="1"/>
  <c r="S152" i="1"/>
  <c r="V152" i="1" s="1"/>
  <c r="W152" i="1" s="1"/>
  <c r="Y198" i="1"/>
  <c r="X198" i="1"/>
  <c r="U198" i="1"/>
  <c r="T198" i="1"/>
  <c r="Z198" i="1" s="1"/>
  <c r="S198" i="1"/>
  <c r="V198" i="1" s="1"/>
  <c r="W198" i="1" s="1"/>
  <c r="Y254" i="1"/>
  <c r="X254" i="1"/>
  <c r="U254" i="1"/>
  <c r="T254" i="1"/>
  <c r="Z254" i="1" s="1"/>
  <c r="S254" i="1"/>
  <c r="V254" i="1" s="1"/>
  <c r="W254" i="1" s="1"/>
  <c r="Y278" i="1"/>
  <c r="X278" i="1"/>
  <c r="U278" i="1"/>
  <c r="T278" i="1"/>
  <c r="Z278" i="1" s="1"/>
  <c r="S278" i="1"/>
  <c r="V278" i="1" s="1"/>
  <c r="W278" i="1" s="1"/>
  <c r="Y406" i="1"/>
  <c r="X406" i="1"/>
  <c r="U406" i="1"/>
  <c r="T406" i="1"/>
  <c r="Z406" i="1" s="1"/>
  <c r="S406" i="1"/>
  <c r="V406" i="1" s="1"/>
  <c r="W406" i="1" s="1"/>
  <c r="Y265" i="1"/>
  <c r="X265" i="1"/>
  <c r="U265" i="1"/>
  <c r="T265" i="1"/>
  <c r="Z265" i="1" s="1"/>
  <c r="S265" i="1"/>
  <c r="V265" i="1" s="1"/>
  <c r="W265" i="1" s="1"/>
  <c r="Y336" i="1"/>
  <c r="X336" i="1"/>
  <c r="U336" i="1"/>
  <c r="T336" i="1"/>
  <c r="Z336" i="1" s="1"/>
  <c r="S336" i="1"/>
  <c r="V336" i="1" s="1"/>
  <c r="W336" i="1" s="1"/>
  <c r="Y297" i="1"/>
  <c r="X297" i="1"/>
  <c r="U297" i="1"/>
  <c r="T297" i="1"/>
  <c r="Z297" i="1" s="1"/>
  <c r="S297" i="1"/>
  <c r="V297" i="1" s="1"/>
  <c r="W297" i="1" s="1"/>
  <c r="Y641" i="1"/>
  <c r="X641" i="1"/>
  <c r="U641" i="1"/>
  <c r="T641" i="1"/>
  <c r="Z641" i="1" s="1"/>
  <c r="S641" i="1"/>
  <c r="V641" i="1" s="1"/>
  <c r="W641" i="1" s="1"/>
  <c r="Y1168" i="1"/>
  <c r="X1168" i="1"/>
  <c r="U1168" i="1"/>
  <c r="T1168" i="1"/>
  <c r="Z1168" i="1" s="1"/>
  <c r="S1168" i="1"/>
  <c r="V1168" i="1" s="1"/>
  <c r="W1168" i="1" s="1"/>
  <c r="Y1031" i="1"/>
  <c r="X1031" i="1"/>
  <c r="U1031" i="1"/>
  <c r="T1031" i="1"/>
  <c r="Z1031" i="1" s="1"/>
  <c r="S1031" i="1"/>
  <c r="V1031" i="1" s="1"/>
  <c r="W1031" i="1" s="1"/>
  <c r="Y978" i="1"/>
  <c r="X978" i="1"/>
  <c r="U978" i="1"/>
  <c r="T978" i="1"/>
  <c r="Z978" i="1" s="1"/>
  <c r="S978" i="1"/>
  <c r="V978" i="1" s="1"/>
  <c r="W978" i="1" s="1"/>
  <c r="Y580" i="1"/>
  <c r="X580" i="1"/>
  <c r="U580" i="1"/>
  <c r="T580" i="1"/>
  <c r="Z580" i="1" s="1"/>
  <c r="S580" i="1"/>
  <c r="V580" i="1" s="1"/>
  <c r="W580" i="1" s="1"/>
  <c r="Y788" i="1"/>
  <c r="X788" i="1"/>
  <c r="U788" i="1"/>
  <c r="T788" i="1"/>
  <c r="Z788" i="1" s="1"/>
  <c r="S788" i="1"/>
  <c r="V788" i="1" s="1"/>
  <c r="W788" i="1" s="1"/>
  <c r="Y920" i="1"/>
  <c r="X920" i="1"/>
  <c r="U920" i="1"/>
  <c r="T920" i="1"/>
  <c r="Z920" i="1" s="1"/>
  <c r="S920" i="1"/>
  <c r="V920" i="1" s="1"/>
  <c r="W920" i="1" s="1"/>
  <c r="Y654" i="1"/>
  <c r="X654" i="1"/>
  <c r="U654" i="1"/>
  <c r="T654" i="1"/>
  <c r="Z654" i="1" s="1"/>
  <c r="S654" i="1"/>
  <c r="V654" i="1" s="1"/>
  <c r="W654" i="1" s="1"/>
  <c r="Y1396" i="1"/>
  <c r="X1396" i="1"/>
  <c r="U1396" i="1"/>
  <c r="T1396" i="1"/>
  <c r="Z1396" i="1" s="1"/>
  <c r="S1396" i="1"/>
  <c r="V1396" i="1" s="1"/>
  <c r="W1396" i="1" s="1"/>
  <c r="Y1362" i="1"/>
  <c r="X1362" i="1"/>
  <c r="U1362" i="1"/>
  <c r="T1362" i="1"/>
  <c r="Z1362" i="1" s="1"/>
  <c r="S1362" i="1"/>
  <c r="V1362" i="1" s="1"/>
  <c r="W1362" i="1" s="1"/>
  <c r="Y1649" i="1"/>
  <c r="X1649" i="1"/>
  <c r="U1649" i="1"/>
  <c r="T1649" i="1"/>
  <c r="Z1649" i="1" s="1"/>
  <c r="S1649" i="1"/>
  <c r="V1649" i="1" s="1"/>
  <c r="W1649" i="1" s="1"/>
  <c r="Y1496" i="1"/>
  <c r="X1496" i="1"/>
  <c r="U1496" i="1"/>
  <c r="T1496" i="1"/>
  <c r="Z1496" i="1" s="1"/>
  <c r="S1496" i="1"/>
  <c r="V1496" i="1" s="1"/>
  <c r="W1496" i="1" s="1"/>
  <c r="Y1237" i="1"/>
  <c r="X1237" i="1"/>
  <c r="U1237" i="1"/>
  <c r="T1237" i="1"/>
  <c r="Z1237" i="1" s="1"/>
  <c r="S1237" i="1"/>
  <c r="V1237" i="1" s="1"/>
  <c r="W1237" i="1" s="1"/>
  <c r="Y909" i="1"/>
  <c r="X909" i="1"/>
  <c r="U909" i="1"/>
  <c r="T909" i="1"/>
  <c r="Z909" i="1" s="1"/>
  <c r="S909" i="1"/>
  <c r="V909" i="1" s="1"/>
  <c r="W909" i="1" s="1"/>
  <c r="Y1627" i="1"/>
  <c r="X1627" i="1"/>
  <c r="U1627" i="1"/>
  <c r="T1627" i="1"/>
  <c r="Z1627" i="1" s="1"/>
  <c r="S1627" i="1"/>
  <c r="V1627" i="1" s="1"/>
  <c r="W1627" i="1" s="1"/>
  <c r="Y1655" i="1"/>
  <c r="X1655" i="1"/>
  <c r="U1655" i="1"/>
  <c r="T1655" i="1"/>
  <c r="Z1655" i="1" s="1"/>
  <c r="S1655" i="1"/>
  <c r="V1655" i="1" s="1"/>
  <c r="W1655" i="1" s="1"/>
  <c r="Y1427" i="1"/>
  <c r="X1427" i="1"/>
  <c r="U1427" i="1"/>
  <c r="T1427" i="1"/>
  <c r="Z1427" i="1" s="1"/>
  <c r="S1427" i="1"/>
  <c r="V1427" i="1" s="1"/>
  <c r="W1427" i="1" s="1"/>
  <c r="Y1616" i="1"/>
  <c r="X1616" i="1"/>
  <c r="U1616" i="1"/>
  <c r="T1616" i="1"/>
  <c r="Z1616" i="1" s="1"/>
  <c r="S1616" i="1"/>
  <c r="V1616" i="1" s="1"/>
  <c r="W1616" i="1" s="1"/>
  <c r="Y1499" i="1"/>
  <c r="X1499" i="1"/>
  <c r="U1499" i="1"/>
  <c r="T1499" i="1"/>
  <c r="Z1499" i="1" s="1"/>
  <c r="S1499" i="1"/>
  <c r="V1499" i="1" s="1"/>
  <c r="W1499" i="1" s="1"/>
  <c r="Y1448" i="1"/>
  <c r="X1448" i="1"/>
  <c r="U1448" i="1"/>
  <c r="T1448" i="1"/>
  <c r="Z1448" i="1" s="1"/>
  <c r="S1448" i="1"/>
  <c r="V1448" i="1" s="1"/>
  <c r="W1448" i="1" s="1"/>
  <c r="Y1648" i="1"/>
  <c r="X1648" i="1"/>
  <c r="U1648" i="1"/>
  <c r="T1648" i="1"/>
  <c r="Z1648" i="1" s="1"/>
  <c r="S1648" i="1"/>
  <c r="V1648" i="1" s="1"/>
  <c r="W1648" i="1" s="1"/>
  <c r="Y1008" i="1"/>
  <c r="X1008" i="1"/>
  <c r="U1008" i="1"/>
  <c r="T1008" i="1"/>
  <c r="Z1008" i="1" s="1"/>
  <c r="S1008" i="1"/>
  <c r="V1008" i="1" s="1"/>
  <c r="W1008" i="1" s="1"/>
  <c r="Y1007" i="1"/>
  <c r="X1007" i="1"/>
  <c r="U1007" i="1"/>
  <c r="T1007" i="1"/>
  <c r="Z1007" i="1" s="1"/>
  <c r="S1007" i="1"/>
  <c r="V1007" i="1" s="1"/>
  <c r="W1007" i="1" s="1"/>
  <c r="Y1006" i="1"/>
  <c r="X1006" i="1"/>
  <c r="U1006" i="1"/>
  <c r="T1006" i="1"/>
  <c r="Z1006" i="1" s="1"/>
  <c r="S1006" i="1"/>
  <c r="V1006" i="1" s="1"/>
  <c r="W1006" i="1" s="1"/>
  <c r="Y1220" i="1"/>
  <c r="X1220" i="1"/>
  <c r="U1220" i="1"/>
  <c r="T1220" i="1"/>
  <c r="Z1220" i="1" s="1"/>
  <c r="S1220" i="1"/>
  <c r="V1220" i="1" s="1"/>
  <c r="W1220" i="1" s="1"/>
  <c r="Y1218" i="1"/>
  <c r="X1218" i="1"/>
  <c r="U1218" i="1"/>
  <c r="T1218" i="1"/>
  <c r="Z1218" i="1" s="1"/>
  <c r="S1218" i="1"/>
  <c r="V1218" i="1" s="1"/>
  <c r="W1218" i="1" s="1"/>
  <c r="Y1154" i="1"/>
  <c r="X1154" i="1"/>
  <c r="U1154" i="1"/>
  <c r="T1154" i="1"/>
  <c r="Z1154" i="1" s="1"/>
  <c r="S1154" i="1"/>
  <c r="V1154" i="1" s="1"/>
  <c r="W1154" i="1" s="1"/>
  <c r="Y1155" i="1"/>
  <c r="X1155" i="1"/>
  <c r="U1155" i="1"/>
  <c r="T1155" i="1"/>
  <c r="Z1155" i="1" s="1"/>
  <c r="S1155" i="1"/>
  <c r="V1155" i="1" s="1"/>
  <c r="W1155" i="1" s="1"/>
  <c r="Y431" i="1"/>
  <c r="X431" i="1"/>
  <c r="U431" i="1"/>
  <c r="T431" i="1"/>
  <c r="Z431" i="1" s="1"/>
  <c r="S431" i="1"/>
  <c r="V431" i="1" s="1"/>
  <c r="W431" i="1" s="1"/>
  <c r="Y869" i="1"/>
  <c r="X869" i="1"/>
  <c r="U869" i="1"/>
  <c r="T869" i="1"/>
  <c r="Z869" i="1" s="1"/>
  <c r="S869" i="1"/>
  <c r="V869" i="1" s="1"/>
  <c r="W869" i="1" s="1"/>
  <c r="Y990" i="1"/>
  <c r="X990" i="1"/>
  <c r="U990" i="1"/>
  <c r="T990" i="1"/>
  <c r="Z990" i="1" s="1"/>
  <c r="S990" i="1"/>
  <c r="V990" i="1" s="1"/>
  <c r="W990" i="1" s="1"/>
  <c r="Y440" i="1"/>
  <c r="X440" i="1"/>
  <c r="U440" i="1"/>
  <c r="T440" i="1"/>
  <c r="Z440" i="1" s="1"/>
  <c r="S440" i="1"/>
  <c r="V440" i="1" s="1"/>
  <c r="W440" i="1" s="1"/>
  <c r="Y488" i="1"/>
  <c r="X488" i="1"/>
  <c r="U488" i="1"/>
  <c r="T488" i="1"/>
  <c r="Z488" i="1" s="1"/>
  <c r="S488" i="1"/>
  <c r="V488" i="1" s="1"/>
  <c r="W488" i="1" s="1"/>
  <c r="Y748" i="1"/>
  <c r="X748" i="1"/>
  <c r="U748" i="1"/>
  <c r="T748" i="1"/>
  <c r="Z748" i="1" s="1"/>
  <c r="S748" i="1"/>
  <c r="V748" i="1" s="1"/>
  <c r="W748" i="1" s="1"/>
  <c r="Y203" i="1"/>
  <c r="X203" i="1"/>
  <c r="U203" i="1"/>
  <c r="T203" i="1"/>
  <c r="Z203" i="1" s="1"/>
  <c r="S203" i="1"/>
  <c r="V203" i="1" s="1"/>
  <c r="W203" i="1" s="1"/>
  <c r="Y84" i="1"/>
  <c r="X84" i="1"/>
  <c r="U84" i="1"/>
  <c r="T84" i="1"/>
  <c r="Z84" i="1" s="1"/>
  <c r="S84" i="1"/>
  <c r="V84" i="1" s="1"/>
  <c r="W84" i="1" s="1"/>
  <c r="Y50" i="1"/>
  <c r="X50" i="1"/>
  <c r="U50" i="1"/>
  <c r="T50" i="1"/>
  <c r="Z50" i="1" s="1"/>
  <c r="S50" i="1"/>
  <c r="V50" i="1" s="1"/>
  <c r="W50" i="1" s="1"/>
  <c r="Y25" i="1"/>
  <c r="X25" i="1"/>
  <c r="U25" i="1"/>
  <c r="T25" i="1"/>
  <c r="Z25" i="1" s="1"/>
  <c r="S25" i="1"/>
  <c r="V25" i="1" s="1"/>
  <c r="W25" i="1" s="1"/>
  <c r="Y26" i="1"/>
  <c r="X26" i="1"/>
  <c r="U26" i="1"/>
  <c r="T26" i="1"/>
  <c r="Z26" i="1" s="1"/>
  <c r="S26" i="1"/>
  <c r="V26" i="1" s="1"/>
  <c r="W26" i="1" s="1"/>
  <c r="Y854" i="1"/>
  <c r="X854" i="1"/>
  <c r="U854" i="1"/>
  <c r="T854" i="1"/>
  <c r="Z854" i="1" s="1"/>
  <c r="S854" i="1"/>
  <c r="V854" i="1" s="1"/>
  <c r="W854" i="1" s="1"/>
  <c r="Y810" i="1"/>
  <c r="X810" i="1"/>
  <c r="U810" i="1"/>
  <c r="T810" i="1"/>
  <c r="Z810" i="1" s="1"/>
  <c r="S810" i="1"/>
  <c r="V810" i="1" s="1"/>
  <c r="W810" i="1" s="1"/>
  <c r="Y1305" i="1"/>
  <c r="X1305" i="1"/>
  <c r="U1305" i="1"/>
  <c r="T1305" i="1"/>
  <c r="Z1305" i="1" s="1"/>
  <c r="S1305" i="1"/>
  <c r="V1305" i="1" s="1"/>
  <c r="W1305" i="1" s="1"/>
  <c r="Y340" i="1"/>
  <c r="X340" i="1"/>
  <c r="U340" i="1"/>
  <c r="T340" i="1"/>
  <c r="Z340" i="1" s="1"/>
  <c r="S340" i="1"/>
  <c r="V340" i="1" s="1"/>
  <c r="W340" i="1" s="1"/>
  <c r="Y81" i="1"/>
  <c r="X81" i="1"/>
  <c r="U81" i="1"/>
  <c r="T81" i="1"/>
  <c r="Z81" i="1" s="1"/>
  <c r="S81" i="1"/>
  <c r="V81" i="1" s="1"/>
  <c r="W81" i="1" s="1"/>
  <c r="Y86" i="1"/>
  <c r="X86" i="1"/>
  <c r="U86" i="1"/>
  <c r="T86" i="1"/>
  <c r="Z86" i="1" s="1"/>
  <c r="S86" i="1"/>
  <c r="V86" i="1" s="1"/>
  <c r="W86" i="1" s="1"/>
  <c r="Y596" i="1"/>
  <c r="X596" i="1"/>
  <c r="U596" i="1"/>
  <c r="T596" i="1"/>
  <c r="Z596" i="1" s="1"/>
  <c r="S596" i="1"/>
  <c r="V596" i="1" s="1"/>
  <c r="W596" i="1" s="1"/>
  <c r="Y447" i="1"/>
  <c r="X447" i="1"/>
  <c r="U447" i="1"/>
  <c r="T447" i="1"/>
  <c r="Z447" i="1" s="1"/>
  <c r="S447" i="1"/>
  <c r="V447" i="1" s="1"/>
  <c r="W447" i="1" s="1"/>
  <c r="Y307" i="1"/>
  <c r="X307" i="1"/>
  <c r="U307" i="1"/>
  <c r="T307" i="1"/>
  <c r="Z307" i="1" s="1"/>
  <c r="S307" i="1"/>
  <c r="V307" i="1" s="1"/>
  <c r="W307" i="1" s="1"/>
  <c r="Y594" i="1"/>
  <c r="X594" i="1"/>
  <c r="U594" i="1"/>
  <c r="T594" i="1"/>
  <c r="Z594" i="1" s="1"/>
  <c r="S594" i="1"/>
  <c r="V594" i="1" s="1"/>
  <c r="W594" i="1" s="1"/>
  <c r="Y36" i="1"/>
  <c r="X36" i="1"/>
  <c r="U36" i="1"/>
  <c r="T36" i="1"/>
  <c r="Z36" i="1" s="1"/>
  <c r="S36" i="1"/>
  <c r="V36" i="1" s="1"/>
  <c r="W36" i="1" s="1"/>
  <c r="Y342" i="1"/>
  <c r="X342" i="1"/>
  <c r="U342" i="1"/>
  <c r="T342" i="1"/>
  <c r="Z342" i="1" s="1"/>
  <c r="S342" i="1"/>
  <c r="V342" i="1" s="1"/>
  <c r="W342" i="1" s="1"/>
  <c r="Y269" i="1"/>
  <c r="X269" i="1"/>
  <c r="U269" i="1"/>
  <c r="T269" i="1"/>
  <c r="Z269" i="1" s="1"/>
  <c r="S269" i="1"/>
  <c r="V269" i="1" s="1"/>
  <c r="W269" i="1" s="1"/>
  <c r="Y476" i="1"/>
  <c r="X476" i="1"/>
  <c r="U476" i="1"/>
  <c r="T476" i="1"/>
  <c r="Z476" i="1" s="1"/>
  <c r="S476" i="1"/>
  <c r="V476" i="1" s="1"/>
  <c r="W476" i="1" s="1"/>
  <c r="Y952" i="1"/>
  <c r="X952" i="1"/>
  <c r="U952" i="1"/>
  <c r="T952" i="1"/>
  <c r="Z952" i="1" s="1"/>
  <c r="S952" i="1"/>
  <c r="V952" i="1" s="1"/>
  <c r="W952" i="1" s="1"/>
  <c r="Y544" i="1"/>
  <c r="X544" i="1"/>
  <c r="U544" i="1"/>
  <c r="T544" i="1"/>
  <c r="Z544" i="1" s="1"/>
  <c r="S544" i="1"/>
  <c r="V544" i="1" s="1"/>
  <c r="W544" i="1" s="1"/>
  <c r="Y943" i="1"/>
  <c r="X943" i="1"/>
  <c r="U943" i="1"/>
  <c r="T943" i="1"/>
  <c r="Z943" i="1" s="1"/>
  <c r="S943" i="1"/>
  <c r="V943" i="1" s="1"/>
  <c r="W943" i="1" s="1"/>
  <c r="Y451" i="1"/>
  <c r="X451" i="1"/>
  <c r="U451" i="1"/>
  <c r="T451" i="1"/>
  <c r="Z451" i="1" s="1"/>
  <c r="S451" i="1"/>
  <c r="V451" i="1" s="1"/>
  <c r="W451" i="1" s="1"/>
  <c r="Y295" i="1"/>
  <c r="X295" i="1"/>
  <c r="U295" i="1"/>
  <c r="T295" i="1"/>
  <c r="Z295" i="1" s="1"/>
  <c r="S295" i="1"/>
  <c r="V295" i="1" s="1"/>
  <c r="W295" i="1" s="1"/>
  <c r="Y304" i="1"/>
  <c r="X304" i="1"/>
  <c r="U304" i="1"/>
  <c r="T304" i="1"/>
  <c r="Z304" i="1" s="1"/>
  <c r="S304" i="1"/>
  <c r="V304" i="1" s="1"/>
  <c r="W304" i="1" s="1"/>
  <c r="Y349" i="1"/>
  <c r="X349" i="1"/>
  <c r="U349" i="1"/>
  <c r="T349" i="1"/>
  <c r="Z349" i="1" s="1"/>
  <c r="S349" i="1"/>
  <c r="V349" i="1" s="1"/>
  <c r="W349" i="1" s="1"/>
  <c r="Y345" i="1"/>
  <c r="X345" i="1"/>
  <c r="U345" i="1"/>
  <c r="T345" i="1"/>
  <c r="Z345" i="1" s="1"/>
  <c r="S345" i="1"/>
  <c r="V345" i="1" s="1"/>
  <c r="W345" i="1" s="1"/>
  <c r="Y346" i="1"/>
  <c r="X346" i="1"/>
  <c r="U346" i="1"/>
  <c r="T346" i="1"/>
  <c r="Z346" i="1" s="1"/>
  <c r="S346" i="1"/>
  <c r="V346" i="1" s="1"/>
  <c r="W346" i="1" s="1"/>
  <c r="Y344" i="1"/>
  <c r="X344" i="1"/>
  <c r="U344" i="1"/>
  <c r="T344" i="1"/>
  <c r="Z344" i="1" s="1"/>
  <c r="S344" i="1"/>
  <c r="V344" i="1" s="1"/>
  <c r="W344" i="1" s="1"/>
  <c r="Y339" i="1"/>
  <c r="X339" i="1"/>
  <c r="U339" i="1"/>
  <c r="T339" i="1"/>
  <c r="Z339" i="1" s="1"/>
  <c r="S339" i="1"/>
  <c r="V339" i="1" s="1"/>
  <c r="W339" i="1" s="1"/>
  <c r="Y331" i="1"/>
  <c r="X331" i="1"/>
  <c r="U331" i="1"/>
  <c r="T331" i="1"/>
  <c r="Z331" i="1" s="1"/>
  <c r="S331" i="1"/>
  <c r="V331" i="1" s="1"/>
  <c r="W331" i="1" s="1"/>
  <c r="Y283" i="1"/>
  <c r="X283" i="1"/>
  <c r="U283" i="1"/>
  <c r="T283" i="1"/>
  <c r="Z283" i="1" s="1"/>
  <c r="S283" i="1"/>
  <c r="V283" i="1" s="1"/>
  <c r="W283" i="1" s="1"/>
  <c r="Y362" i="1"/>
  <c r="X362" i="1"/>
  <c r="U362" i="1"/>
  <c r="T362" i="1"/>
  <c r="Z362" i="1" s="1"/>
  <c r="S362" i="1"/>
  <c r="V362" i="1" s="1"/>
  <c r="W362" i="1" s="1"/>
  <c r="Y380" i="1"/>
  <c r="X380" i="1"/>
  <c r="U380" i="1"/>
  <c r="T380" i="1"/>
  <c r="Z380" i="1" s="1"/>
  <c r="S380" i="1"/>
  <c r="V380" i="1" s="1"/>
  <c r="W380" i="1" s="1"/>
  <c r="Y337" i="1"/>
  <c r="X337" i="1"/>
  <c r="U337" i="1"/>
  <c r="T337" i="1"/>
  <c r="Z337" i="1" s="1"/>
  <c r="S337" i="1"/>
  <c r="V337" i="1" s="1"/>
  <c r="W337" i="1" s="1"/>
  <c r="Y578" i="1"/>
  <c r="X578" i="1"/>
  <c r="U578" i="1"/>
  <c r="T578" i="1"/>
  <c r="Z578" i="1" s="1"/>
  <c r="S578" i="1"/>
  <c r="V578" i="1" s="1"/>
  <c r="W578" i="1" s="1"/>
  <c r="Y669" i="1"/>
  <c r="X669" i="1"/>
  <c r="U669" i="1"/>
  <c r="T669" i="1"/>
  <c r="Z669" i="1" s="1"/>
  <c r="S669" i="1"/>
  <c r="V669" i="1" s="1"/>
  <c r="W669" i="1" s="1"/>
  <c r="Y457" i="1"/>
  <c r="X457" i="1"/>
  <c r="U457" i="1"/>
  <c r="T457" i="1"/>
  <c r="Z457" i="1" s="1"/>
  <c r="S457" i="1"/>
  <c r="V457" i="1" s="1"/>
  <c r="W457" i="1" s="1"/>
  <c r="Y512" i="1"/>
  <c r="X512" i="1"/>
  <c r="U512" i="1"/>
  <c r="T512" i="1"/>
  <c r="Z512" i="1" s="1"/>
  <c r="S512" i="1"/>
  <c r="V512" i="1" s="1"/>
  <c r="W512" i="1" s="1"/>
  <c r="Y969" i="1"/>
  <c r="X969" i="1"/>
  <c r="U969" i="1"/>
  <c r="T969" i="1"/>
  <c r="Z969" i="1" s="1"/>
  <c r="S969" i="1"/>
  <c r="V969" i="1" s="1"/>
  <c r="W969" i="1" s="1"/>
  <c r="Y474" i="1"/>
  <c r="X474" i="1"/>
  <c r="U474" i="1"/>
  <c r="T474" i="1"/>
  <c r="Z474" i="1" s="1"/>
  <c r="S474" i="1"/>
  <c r="V474" i="1" s="1"/>
  <c r="W474" i="1" s="1"/>
  <c r="Y383" i="1"/>
  <c r="X383" i="1"/>
  <c r="U383" i="1"/>
  <c r="T383" i="1"/>
  <c r="Z383" i="1" s="1"/>
  <c r="S383" i="1"/>
  <c r="V383" i="1" s="1"/>
  <c r="W383" i="1" s="1"/>
  <c r="Y382" i="1"/>
  <c r="X382" i="1"/>
  <c r="U382" i="1"/>
  <c r="T382" i="1"/>
  <c r="Z382" i="1" s="1"/>
  <c r="S382" i="1"/>
  <c r="V382" i="1" s="1"/>
  <c r="W382" i="1" s="1"/>
  <c r="Y464" i="1"/>
  <c r="X464" i="1"/>
  <c r="U464" i="1"/>
  <c r="T464" i="1"/>
  <c r="Z464" i="1" s="1"/>
  <c r="S464" i="1"/>
  <c r="V464" i="1" s="1"/>
  <c r="W464" i="1" s="1"/>
  <c r="Y486" i="1"/>
  <c r="X486" i="1"/>
  <c r="U486" i="1"/>
  <c r="T486" i="1"/>
  <c r="Z486" i="1" s="1"/>
  <c r="S486" i="1"/>
  <c r="V486" i="1" s="1"/>
  <c r="W486" i="1" s="1"/>
  <c r="Y506" i="1"/>
  <c r="X506" i="1"/>
  <c r="U506" i="1"/>
  <c r="T506" i="1"/>
  <c r="Z506" i="1" s="1"/>
  <c r="S506" i="1"/>
  <c r="V506" i="1" s="1"/>
  <c r="W506" i="1" s="1"/>
  <c r="Y410" i="1"/>
  <c r="X410" i="1"/>
  <c r="U410" i="1"/>
  <c r="T410" i="1"/>
  <c r="Z410" i="1" s="1"/>
  <c r="S410" i="1"/>
  <c r="V410" i="1" s="1"/>
  <c r="W410" i="1" s="1"/>
  <c r="Y469" i="1"/>
  <c r="X469" i="1"/>
  <c r="U469" i="1"/>
  <c r="T469" i="1"/>
  <c r="Z469" i="1" s="1"/>
  <c r="S469" i="1"/>
  <c r="V469" i="1" s="1"/>
  <c r="W469" i="1" s="1"/>
  <c r="Y475" i="1"/>
  <c r="X475" i="1"/>
  <c r="U475" i="1"/>
  <c r="T475" i="1"/>
  <c r="Z475" i="1" s="1"/>
  <c r="S475" i="1"/>
  <c r="V475" i="1" s="1"/>
  <c r="W475" i="1" s="1"/>
  <c r="Y501" i="1"/>
  <c r="X501" i="1"/>
  <c r="U501" i="1"/>
  <c r="T501" i="1"/>
  <c r="Z501" i="1" s="1"/>
  <c r="S501" i="1"/>
  <c r="V501" i="1" s="1"/>
  <c r="W501" i="1" s="1"/>
  <c r="Y500" i="1"/>
  <c r="X500" i="1"/>
  <c r="U500" i="1"/>
  <c r="T500" i="1"/>
  <c r="Z500" i="1" s="1"/>
  <c r="S500" i="1"/>
  <c r="V500" i="1" s="1"/>
  <c r="W500" i="1" s="1"/>
  <c r="Y566" i="1"/>
  <c r="X566" i="1"/>
  <c r="U566" i="1"/>
  <c r="T566" i="1"/>
  <c r="Z566" i="1" s="1"/>
  <c r="S566" i="1"/>
  <c r="V566" i="1" s="1"/>
  <c r="W566" i="1" s="1"/>
  <c r="Y714" i="1"/>
  <c r="X714" i="1"/>
  <c r="U714" i="1"/>
  <c r="T714" i="1"/>
  <c r="Z714" i="1" s="1"/>
  <c r="S714" i="1"/>
  <c r="V714" i="1" s="1"/>
  <c r="W714" i="1" s="1"/>
  <c r="Y172" i="1"/>
  <c r="X172" i="1"/>
  <c r="U172" i="1"/>
  <c r="T172" i="1"/>
  <c r="Z172" i="1" s="1"/>
  <c r="S172" i="1"/>
  <c r="V172" i="1" s="1"/>
  <c r="W172" i="1" s="1"/>
  <c r="Y970" i="1"/>
  <c r="X970" i="1"/>
  <c r="U970" i="1"/>
  <c r="T970" i="1"/>
  <c r="Z970" i="1" s="1"/>
  <c r="S970" i="1"/>
  <c r="V970" i="1" s="1"/>
  <c r="W970" i="1" s="1"/>
  <c r="Y971" i="1"/>
  <c r="X971" i="1"/>
  <c r="U971" i="1"/>
  <c r="T971" i="1"/>
  <c r="Z971" i="1" s="1"/>
  <c r="S971" i="1"/>
  <c r="V971" i="1" s="1"/>
  <c r="W971" i="1" s="1"/>
  <c r="Y531" i="1"/>
  <c r="X531" i="1"/>
  <c r="U531" i="1"/>
  <c r="T531" i="1"/>
  <c r="Z531" i="1" s="1"/>
  <c r="S531" i="1"/>
  <c r="V531" i="1" s="1"/>
  <c r="W531" i="1" s="1"/>
  <c r="Y530" i="1"/>
  <c r="X530" i="1"/>
  <c r="U530" i="1"/>
  <c r="T530" i="1"/>
  <c r="Z530" i="1" s="1"/>
  <c r="S530" i="1"/>
  <c r="V530" i="1" s="1"/>
  <c r="W530" i="1" s="1"/>
  <c r="Y484" i="1"/>
  <c r="X484" i="1"/>
  <c r="U484" i="1"/>
  <c r="T484" i="1"/>
  <c r="Z484" i="1" s="1"/>
  <c r="S484" i="1"/>
  <c r="V484" i="1" s="1"/>
  <c r="W484" i="1" s="1"/>
  <c r="Y485" i="1"/>
  <c r="X485" i="1"/>
  <c r="U485" i="1"/>
  <c r="T485" i="1"/>
  <c r="Z485" i="1" s="1"/>
  <c r="S485" i="1"/>
  <c r="V485" i="1" s="1"/>
  <c r="W485" i="1" s="1"/>
  <c r="Y734" i="1"/>
  <c r="X734" i="1"/>
  <c r="U734" i="1"/>
  <c r="T734" i="1"/>
  <c r="Z734" i="1" s="1"/>
  <c r="S734" i="1"/>
  <c r="V734" i="1" s="1"/>
  <c r="W734" i="1" s="1"/>
  <c r="Y477" i="1"/>
  <c r="X477" i="1"/>
  <c r="U477" i="1"/>
  <c r="T477" i="1"/>
  <c r="Z477" i="1" s="1"/>
  <c r="S477" i="1"/>
  <c r="V477" i="1" s="1"/>
  <c r="W477" i="1" s="1"/>
  <c r="Y576" i="1"/>
  <c r="X576" i="1"/>
  <c r="U576" i="1"/>
  <c r="T576" i="1"/>
  <c r="Z576" i="1" s="1"/>
  <c r="S576" i="1"/>
  <c r="V576" i="1" s="1"/>
  <c r="W576" i="1" s="1"/>
  <c r="Y735" i="1"/>
  <c r="X735" i="1"/>
  <c r="U735" i="1"/>
  <c r="T735" i="1"/>
  <c r="Z735" i="1" s="1"/>
  <c r="S735" i="1"/>
  <c r="V735" i="1" s="1"/>
  <c r="W735" i="1" s="1"/>
  <c r="Y991" i="1"/>
  <c r="X991" i="1"/>
  <c r="U991" i="1"/>
  <c r="T991" i="1"/>
  <c r="Z991" i="1" s="1"/>
  <c r="S991" i="1"/>
  <c r="V991" i="1" s="1"/>
  <c r="W991" i="1" s="1"/>
  <c r="Y335" i="1"/>
  <c r="X335" i="1"/>
  <c r="U335" i="1"/>
  <c r="T335" i="1"/>
  <c r="Z335" i="1" s="1"/>
  <c r="S335" i="1"/>
  <c r="V335" i="1" s="1"/>
  <c r="W335" i="1" s="1"/>
  <c r="Y385" i="1"/>
  <c r="X385" i="1"/>
  <c r="U385" i="1"/>
  <c r="T385" i="1"/>
  <c r="Z385" i="1" s="1"/>
  <c r="S385" i="1"/>
  <c r="V385" i="1" s="1"/>
  <c r="W385" i="1" s="1"/>
  <c r="Y185" i="1"/>
  <c r="X185" i="1"/>
  <c r="U185" i="1"/>
  <c r="T185" i="1"/>
  <c r="Z185" i="1" s="1"/>
  <c r="S185" i="1"/>
  <c r="V185" i="1" s="1"/>
  <c r="W185" i="1" s="1"/>
  <c r="Y184" i="1"/>
  <c r="X184" i="1"/>
  <c r="U184" i="1"/>
  <c r="T184" i="1"/>
  <c r="Z184" i="1" s="1"/>
  <c r="S184" i="1"/>
  <c r="V184" i="1" s="1"/>
  <c r="W184" i="1" s="1"/>
  <c r="Y341" i="1"/>
  <c r="X341" i="1"/>
  <c r="U341" i="1"/>
  <c r="T341" i="1"/>
  <c r="Z341" i="1" s="1"/>
  <c r="S341" i="1"/>
  <c r="V341" i="1" s="1"/>
  <c r="W341" i="1" s="1"/>
  <c r="Y535" i="1"/>
  <c r="X535" i="1"/>
  <c r="U535" i="1"/>
  <c r="T535" i="1"/>
  <c r="Z535" i="1" s="1"/>
  <c r="S535" i="1"/>
  <c r="V535" i="1" s="1"/>
  <c r="W535" i="1" s="1"/>
  <c r="Y667" i="1"/>
  <c r="X667" i="1"/>
  <c r="U667" i="1"/>
  <c r="T667" i="1"/>
  <c r="Z667" i="1" s="1"/>
  <c r="S667" i="1"/>
  <c r="V667" i="1" s="1"/>
  <c r="W667" i="1" s="1"/>
  <c r="Y666" i="1"/>
  <c r="X666" i="1"/>
  <c r="U666" i="1"/>
  <c r="T666" i="1"/>
  <c r="Z666" i="1" s="1"/>
  <c r="S666" i="1"/>
  <c r="V666" i="1" s="1"/>
  <c r="W666" i="1" s="1"/>
  <c r="Y347" i="1"/>
  <c r="X347" i="1"/>
  <c r="U347" i="1"/>
  <c r="T347" i="1"/>
  <c r="Z347" i="1" s="1"/>
  <c r="S347" i="1"/>
  <c r="V347" i="1" s="1"/>
  <c r="W347" i="1" s="1"/>
  <c r="Y1002" i="1"/>
  <c r="X1002" i="1"/>
  <c r="U1002" i="1"/>
  <c r="T1002" i="1"/>
  <c r="Z1002" i="1" s="1"/>
  <c r="S1002" i="1"/>
  <c r="V1002" i="1" s="1"/>
  <c r="W1002" i="1" s="1"/>
  <c r="Y1087" i="1"/>
  <c r="X1087" i="1"/>
  <c r="U1087" i="1"/>
  <c r="T1087" i="1"/>
  <c r="Z1087" i="1" s="1"/>
  <c r="S1087" i="1"/>
  <c r="V1087" i="1" s="1"/>
  <c r="W1087" i="1" s="1"/>
  <c r="Y1398" i="1"/>
  <c r="X1398" i="1"/>
  <c r="U1398" i="1"/>
  <c r="T1398" i="1"/>
  <c r="Z1398" i="1" s="1"/>
  <c r="S1398" i="1"/>
  <c r="V1398" i="1" s="1"/>
  <c r="W1398" i="1" s="1"/>
  <c r="Y1399" i="1"/>
  <c r="X1399" i="1"/>
  <c r="U1399" i="1"/>
  <c r="T1399" i="1"/>
  <c r="Z1399" i="1" s="1"/>
  <c r="S1399" i="1"/>
  <c r="V1399" i="1" s="1"/>
  <c r="W1399" i="1" s="1"/>
  <c r="Y1263" i="1"/>
  <c r="X1263" i="1"/>
  <c r="U1263" i="1"/>
  <c r="T1263" i="1"/>
  <c r="Z1263" i="1" s="1"/>
  <c r="S1263" i="1"/>
  <c r="V1263" i="1" s="1"/>
  <c r="W1263" i="1" s="1"/>
  <c r="Y557" i="1"/>
  <c r="X557" i="1"/>
  <c r="U557" i="1"/>
  <c r="T557" i="1"/>
  <c r="Z557" i="1" s="1"/>
  <c r="S557" i="1"/>
  <c r="V557" i="1" s="1"/>
  <c r="W557" i="1" s="1"/>
  <c r="Y575" i="1"/>
  <c r="X575" i="1"/>
  <c r="U575" i="1"/>
  <c r="T575" i="1"/>
  <c r="Z575" i="1" s="1"/>
  <c r="S575" i="1"/>
  <c r="V575" i="1" s="1"/>
  <c r="W575" i="1" s="1"/>
  <c r="Y213" i="1"/>
  <c r="X213" i="1"/>
  <c r="U213" i="1"/>
  <c r="T213" i="1"/>
  <c r="Z213" i="1" s="1"/>
  <c r="S213" i="1"/>
  <c r="V213" i="1" s="1"/>
  <c r="W213" i="1" s="1"/>
  <c r="Y276" i="1"/>
  <c r="X276" i="1"/>
  <c r="U276" i="1"/>
  <c r="T276" i="1"/>
  <c r="Z276" i="1" s="1"/>
  <c r="S276" i="1"/>
  <c r="V276" i="1" s="1"/>
  <c r="W276" i="1" s="1"/>
  <c r="Y429" i="1"/>
  <c r="X429" i="1"/>
  <c r="U429" i="1"/>
  <c r="T429" i="1"/>
  <c r="Z429" i="1" s="1"/>
  <c r="S429" i="1"/>
  <c r="V429" i="1" s="1"/>
  <c r="W429" i="1" s="1"/>
  <c r="Y428" i="1"/>
  <c r="X428" i="1"/>
  <c r="U428" i="1"/>
  <c r="T428" i="1"/>
  <c r="Z428" i="1" s="1"/>
  <c r="S428" i="1"/>
  <c r="V428" i="1" s="1"/>
  <c r="W428" i="1" s="1"/>
  <c r="Y528" i="1"/>
  <c r="X528" i="1"/>
  <c r="U528" i="1"/>
  <c r="T528" i="1"/>
  <c r="Z528" i="1" s="1"/>
  <c r="S528" i="1"/>
  <c r="V528" i="1" s="1"/>
  <c r="W528" i="1" s="1"/>
  <c r="Y529" i="1"/>
  <c r="X529" i="1"/>
  <c r="U529" i="1"/>
  <c r="T529" i="1"/>
  <c r="Z529" i="1" s="1"/>
  <c r="S529" i="1"/>
  <c r="V529" i="1" s="1"/>
  <c r="W529" i="1" s="1"/>
  <c r="Y1110" i="1"/>
  <c r="X1110" i="1"/>
  <c r="U1110" i="1"/>
  <c r="T1110" i="1"/>
  <c r="Z1110" i="1" s="1"/>
  <c r="S1110" i="1"/>
  <c r="V1110" i="1" s="1"/>
  <c r="W1110" i="1" s="1"/>
  <c r="Y730" i="1"/>
  <c r="X730" i="1"/>
  <c r="U730" i="1"/>
  <c r="T730" i="1"/>
  <c r="Z730" i="1" s="1"/>
  <c r="S730" i="1"/>
  <c r="V730" i="1" s="1"/>
  <c r="W730" i="1" s="1"/>
  <c r="Y552" i="1"/>
  <c r="X552" i="1"/>
  <c r="U552" i="1"/>
  <c r="T552" i="1"/>
  <c r="Z552" i="1" s="1"/>
  <c r="S552" i="1"/>
  <c r="V552" i="1" s="1"/>
  <c r="W552" i="1" s="1"/>
  <c r="Y679" i="1"/>
  <c r="X679" i="1"/>
  <c r="U679" i="1"/>
  <c r="T679" i="1"/>
  <c r="Z679" i="1" s="1"/>
  <c r="S679" i="1"/>
  <c r="V679" i="1" s="1"/>
  <c r="W679" i="1" s="1"/>
  <c r="Y234" i="1"/>
  <c r="X234" i="1"/>
  <c r="U234" i="1"/>
  <c r="T234" i="1"/>
  <c r="Z234" i="1" s="1"/>
  <c r="S234" i="1"/>
  <c r="V234" i="1" s="1"/>
  <c r="W234" i="1" s="1"/>
  <c r="Y330" i="1"/>
  <c r="X330" i="1"/>
  <c r="U330" i="1"/>
  <c r="T330" i="1"/>
  <c r="Z330" i="1" s="1"/>
  <c r="S330" i="1"/>
  <c r="V330" i="1" s="1"/>
  <c r="W330" i="1" s="1"/>
  <c r="Y825" i="1"/>
  <c r="X825" i="1"/>
  <c r="U825" i="1"/>
  <c r="T825" i="1"/>
  <c r="Z825" i="1" s="1"/>
  <c r="S825" i="1"/>
  <c r="V825" i="1" s="1"/>
  <c r="W825" i="1" s="1"/>
  <c r="Y473" i="1"/>
  <c r="X473" i="1"/>
  <c r="U473" i="1"/>
  <c r="T473" i="1"/>
  <c r="Z473" i="1" s="1"/>
  <c r="S473" i="1"/>
  <c r="V473" i="1" s="1"/>
  <c r="W473" i="1" s="1"/>
  <c r="Y597" i="1"/>
  <c r="X597" i="1"/>
  <c r="U597" i="1"/>
  <c r="T597" i="1"/>
  <c r="Z597" i="1" s="1"/>
  <c r="S597" i="1"/>
  <c r="V597" i="1" s="1"/>
  <c r="W597" i="1" s="1"/>
  <c r="Y119" i="1"/>
  <c r="X119" i="1"/>
  <c r="U119" i="1"/>
  <c r="T119" i="1"/>
  <c r="Z119" i="1" s="1"/>
  <c r="S119" i="1"/>
  <c r="V119" i="1" s="1"/>
  <c r="W119" i="1" s="1"/>
  <c r="Y226" i="1"/>
  <c r="X226" i="1"/>
  <c r="U226" i="1"/>
  <c r="T226" i="1"/>
  <c r="Z226" i="1" s="1"/>
  <c r="S226" i="1"/>
  <c r="V226" i="1" s="1"/>
  <c r="W226" i="1" s="1"/>
  <c r="Y412" i="1"/>
  <c r="X412" i="1"/>
  <c r="U412" i="1"/>
  <c r="T412" i="1"/>
  <c r="Z412" i="1" s="1"/>
  <c r="S412" i="1"/>
  <c r="V412" i="1" s="1"/>
  <c r="W412" i="1" s="1"/>
  <c r="Y409" i="1"/>
  <c r="X409" i="1"/>
  <c r="U409" i="1"/>
  <c r="T409" i="1"/>
  <c r="Z409" i="1" s="1"/>
  <c r="S409" i="1"/>
  <c r="V409" i="1" s="1"/>
  <c r="W409" i="1" s="1"/>
  <c r="Y289" i="1"/>
  <c r="X289" i="1"/>
  <c r="U289" i="1"/>
  <c r="T289" i="1"/>
  <c r="Z289" i="1" s="1"/>
  <c r="S289" i="1"/>
  <c r="V289" i="1" s="1"/>
  <c r="W289" i="1" s="1"/>
  <c r="Y247" i="1"/>
  <c r="X247" i="1"/>
  <c r="U247" i="1"/>
  <c r="T247" i="1"/>
  <c r="Z247" i="1" s="1"/>
  <c r="S247" i="1"/>
  <c r="V247" i="1" s="1"/>
  <c r="W247" i="1" s="1"/>
  <c r="Y499" i="1"/>
  <c r="X499" i="1"/>
  <c r="U499" i="1"/>
  <c r="T499" i="1"/>
  <c r="Z499" i="1" s="1"/>
  <c r="S499" i="1"/>
  <c r="V499" i="1" s="1"/>
  <c r="W499" i="1" s="1"/>
  <c r="Y642" i="1"/>
  <c r="X642" i="1"/>
  <c r="U642" i="1"/>
  <c r="T642" i="1"/>
  <c r="Z642" i="1" s="1"/>
  <c r="S642" i="1"/>
  <c r="V642" i="1" s="1"/>
  <c r="W642" i="1" s="1"/>
  <c r="Y246" i="1"/>
  <c r="X246" i="1"/>
  <c r="U246" i="1"/>
  <c r="T246" i="1"/>
  <c r="Z246" i="1" s="1"/>
  <c r="S246" i="1"/>
  <c r="V246" i="1" s="1"/>
  <c r="W246" i="1" s="1"/>
  <c r="Y149" i="1"/>
  <c r="X149" i="1"/>
  <c r="U149" i="1"/>
  <c r="T149" i="1"/>
  <c r="Z149" i="1" s="1"/>
  <c r="S149" i="1"/>
  <c r="V149" i="1" s="1"/>
  <c r="W149" i="1" s="1"/>
  <c r="Y248" i="1"/>
  <c r="X248" i="1"/>
  <c r="U248" i="1"/>
  <c r="T248" i="1"/>
  <c r="Z248" i="1" s="1"/>
  <c r="S248" i="1"/>
  <c r="V248" i="1" s="1"/>
  <c r="W248" i="1" s="1"/>
  <c r="Y290" i="1"/>
  <c r="X290" i="1"/>
  <c r="U290" i="1"/>
  <c r="T290" i="1"/>
  <c r="Z290" i="1" s="1"/>
  <c r="S290" i="1"/>
  <c r="V290" i="1" s="1"/>
  <c r="W290" i="1" s="1"/>
  <c r="Y163" i="1"/>
  <c r="X163" i="1"/>
  <c r="U163" i="1"/>
  <c r="T163" i="1"/>
  <c r="Z163" i="1" s="1"/>
  <c r="S163" i="1"/>
  <c r="V163" i="1" s="1"/>
  <c r="W163" i="1" s="1"/>
  <c r="Y96" i="1"/>
  <c r="X96" i="1"/>
  <c r="U96" i="1"/>
  <c r="T96" i="1"/>
  <c r="Z96" i="1" s="1"/>
  <c r="S96" i="1"/>
  <c r="V96" i="1" s="1"/>
  <c r="W96" i="1" s="1"/>
  <c r="Y462" i="1"/>
  <c r="X462" i="1"/>
  <c r="U462" i="1"/>
  <c r="T462" i="1"/>
  <c r="Z462" i="1" s="1"/>
  <c r="S462" i="1"/>
  <c r="V462" i="1" s="1"/>
  <c r="W462" i="1" s="1"/>
  <c r="Y584" i="1"/>
  <c r="X584" i="1"/>
  <c r="U584" i="1"/>
  <c r="T584" i="1"/>
  <c r="Z584" i="1" s="1"/>
  <c r="S584" i="1"/>
  <c r="V584" i="1" s="1"/>
  <c r="W584" i="1" s="1"/>
  <c r="Y102" i="1"/>
  <c r="X102" i="1"/>
  <c r="U102" i="1"/>
  <c r="T102" i="1"/>
  <c r="Z102" i="1" s="1"/>
  <c r="S102" i="1"/>
  <c r="V102" i="1" s="1"/>
  <c r="W102" i="1" s="1"/>
  <c r="Y743" i="1"/>
  <c r="X743" i="1"/>
  <c r="U743" i="1"/>
  <c r="T743" i="1"/>
  <c r="Z743" i="1" s="1"/>
  <c r="S743" i="1"/>
  <c r="V743" i="1" s="1"/>
  <c r="W743" i="1" s="1"/>
  <c r="Y187" i="1"/>
  <c r="X187" i="1"/>
  <c r="U187" i="1"/>
  <c r="T187" i="1"/>
  <c r="Z187" i="1" s="1"/>
  <c r="S187" i="1"/>
  <c r="V187" i="1" s="1"/>
  <c r="W187" i="1" s="1"/>
  <c r="Y288" i="1"/>
  <c r="X288" i="1"/>
  <c r="U288" i="1"/>
  <c r="T288" i="1"/>
  <c r="Z288" i="1" s="1"/>
  <c r="S288" i="1"/>
  <c r="V288" i="1" s="1"/>
  <c r="W288" i="1" s="1"/>
  <c r="Y558" i="1"/>
  <c r="X558" i="1"/>
  <c r="U558" i="1"/>
  <c r="T558" i="1"/>
  <c r="Z558" i="1" s="1"/>
  <c r="S558" i="1"/>
  <c r="V558" i="1" s="1"/>
  <c r="W558" i="1" s="1"/>
  <c r="Y655" i="1"/>
  <c r="X655" i="1"/>
  <c r="U655" i="1"/>
  <c r="T655" i="1"/>
  <c r="Z655" i="1" s="1"/>
  <c r="S655" i="1"/>
  <c r="V655" i="1" s="1"/>
  <c r="W655" i="1" s="1"/>
  <c r="Y363" i="1"/>
  <c r="X363" i="1"/>
  <c r="U363" i="1"/>
  <c r="T363" i="1"/>
  <c r="Z363" i="1" s="1"/>
  <c r="S363" i="1"/>
  <c r="V363" i="1" s="1"/>
  <c r="W363" i="1" s="1"/>
  <c r="Y497" i="1"/>
  <c r="X497" i="1"/>
  <c r="U497" i="1"/>
  <c r="T497" i="1"/>
  <c r="Z497" i="1" s="1"/>
  <c r="S497" i="1"/>
  <c r="V497" i="1" s="1"/>
  <c r="W497" i="1" s="1"/>
  <c r="X450" i="1"/>
  <c r="U450" i="1"/>
  <c r="T450" i="1"/>
  <c r="Z450" i="1" s="1"/>
  <c r="S450" i="1"/>
  <c r="Y739" i="1"/>
  <c r="X739" i="1"/>
  <c r="U739" i="1"/>
  <c r="T739" i="1"/>
  <c r="Z739" i="1" s="1"/>
  <c r="S739" i="1"/>
  <c r="V739" i="1" s="1"/>
  <c r="W739" i="1" s="1"/>
  <c r="Y454" i="1"/>
  <c r="X454" i="1"/>
  <c r="U454" i="1"/>
  <c r="T454" i="1"/>
  <c r="Z454" i="1" s="1"/>
  <c r="S454" i="1"/>
  <c r="V454" i="1" s="1"/>
  <c r="W454" i="1" s="1"/>
  <c r="X708" i="1"/>
  <c r="U708" i="1"/>
  <c r="T708" i="1"/>
  <c r="Z708" i="1" s="1"/>
  <c r="S708" i="1"/>
  <c r="Y571" i="1"/>
  <c r="X571" i="1"/>
  <c r="U571" i="1"/>
  <c r="T571" i="1"/>
  <c r="Z571" i="1" s="1"/>
  <c r="S571" i="1"/>
  <c r="V571" i="1" s="1"/>
  <c r="W571" i="1" s="1"/>
  <c r="Y564" i="1"/>
  <c r="X564" i="1"/>
  <c r="U564" i="1"/>
  <c r="T564" i="1"/>
  <c r="Z564" i="1" s="1"/>
  <c r="S564" i="1"/>
  <c r="V564" i="1" s="1"/>
  <c r="W564" i="1" s="1"/>
  <c r="Y124" i="1"/>
  <c r="X124" i="1"/>
  <c r="U124" i="1"/>
  <c r="T124" i="1"/>
  <c r="Z124" i="1" s="1"/>
  <c r="S124" i="1"/>
  <c r="V124" i="1" s="1"/>
  <c r="W124" i="1" s="1"/>
  <c r="Y1266" i="1"/>
  <c r="X1266" i="1"/>
  <c r="U1266" i="1"/>
  <c r="T1266" i="1"/>
  <c r="Z1266" i="1" s="1"/>
  <c r="S1266" i="1"/>
  <c r="V1266" i="1" s="1"/>
  <c r="W1266" i="1" s="1"/>
  <c r="Y178" i="1"/>
  <c r="X178" i="1"/>
  <c r="U178" i="1"/>
  <c r="T178" i="1"/>
  <c r="Z178" i="1" s="1"/>
  <c r="S178" i="1"/>
  <c r="V178" i="1" s="1"/>
  <c r="W178" i="1" s="1"/>
  <c r="X936" i="1"/>
  <c r="U936" i="1"/>
  <c r="T936" i="1"/>
  <c r="Z936" i="1" s="1"/>
  <c r="S936" i="1"/>
  <c r="Y1197" i="1"/>
  <c r="X1197" i="1"/>
  <c r="U1197" i="1"/>
  <c r="T1197" i="1"/>
  <c r="Z1197" i="1" s="1"/>
  <c r="S1197" i="1"/>
  <c r="V1197" i="1" s="1"/>
  <c r="W1197" i="1" s="1"/>
  <c r="Y686" i="1"/>
  <c r="X686" i="1"/>
  <c r="U686" i="1"/>
  <c r="T686" i="1"/>
  <c r="Z686" i="1" s="1"/>
  <c r="S686" i="1"/>
  <c r="V686" i="1" s="1"/>
  <c r="W686" i="1" s="1"/>
  <c r="Y940" i="1"/>
  <c r="X940" i="1"/>
  <c r="U940" i="1"/>
  <c r="T940" i="1"/>
  <c r="Z940" i="1" s="1"/>
  <c r="S940" i="1"/>
  <c r="V940" i="1" s="1"/>
  <c r="W940" i="1" s="1"/>
  <c r="Y446" i="1"/>
  <c r="X446" i="1"/>
  <c r="U446" i="1"/>
  <c r="T446" i="1"/>
  <c r="Z446" i="1" s="1"/>
  <c r="S446" i="1"/>
  <c r="V446" i="1" s="1"/>
  <c r="W446" i="1" s="1"/>
  <c r="Y1228" i="1"/>
  <c r="X1228" i="1"/>
  <c r="U1228" i="1"/>
  <c r="T1228" i="1"/>
  <c r="Z1228" i="1" s="1"/>
  <c r="S1228" i="1"/>
  <c r="V1228" i="1" s="1"/>
  <c r="W1228" i="1" s="1"/>
  <c r="Y599" i="1"/>
  <c r="X599" i="1"/>
  <c r="U599" i="1"/>
  <c r="T599" i="1"/>
  <c r="Z599" i="1" s="1"/>
  <c r="S599" i="1"/>
  <c r="V599" i="1" s="1"/>
  <c r="W599" i="1" s="1"/>
  <c r="Y721" i="1"/>
  <c r="X721" i="1"/>
  <c r="U721" i="1"/>
  <c r="T721" i="1"/>
  <c r="Z721" i="1" s="1"/>
  <c r="S721" i="1"/>
  <c r="V721" i="1" s="1"/>
  <c r="W721" i="1" s="1"/>
  <c r="Y298" i="1"/>
  <c r="X298" i="1"/>
  <c r="U298" i="1"/>
  <c r="T298" i="1"/>
  <c r="Z298" i="1" s="1"/>
  <c r="S298" i="1"/>
  <c r="V298" i="1" s="1"/>
  <c r="W298" i="1" s="1"/>
  <c r="Y299" i="1"/>
  <c r="X299" i="1"/>
  <c r="U299" i="1"/>
  <c r="T299" i="1"/>
  <c r="Z299" i="1" s="1"/>
  <c r="S299" i="1"/>
  <c r="V299" i="1" s="1"/>
  <c r="W299" i="1" s="1"/>
  <c r="Y807" i="1"/>
  <c r="X807" i="1"/>
  <c r="U807" i="1"/>
  <c r="T807" i="1"/>
  <c r="Z807" i="1" s="1"/>
  <c r="S807" i="1"/>
  <c r="V807" i="1" s="1"/>
  <c r="W807" i="1" s="1"/>
  <c r="X1338" i="1"/>
  <c r="U1338" i="1"/>
  <c r="T1338" i="1"/>
  <c r="Z1338" i="1" s="1"/>
  <c r="S1338" i="1"/>
  <c r="Y507" i="1"/>
  <c r="X507" i="1"/>
  <c r="U507" i="1"/>
  <c r="T507" i="1"/>
  <c r="Z507" i="1" s="1"/>
  <c r="S507" i="1"/>
  <c r="V507" i="1" s="1"/>
  <c r="W507" i="1" s="1"/>
  <c r="Y1085" i="1"/>
  <c r="X1085" i="1"/>
  <c r="U1085" i="1"/>
  <c r="T1085" i="1"/>
  <c r="Z1085" i="1" s="1"/>
  <c r="S1085" i="1"/>
  <c r="V1085" i="1" s="1"/>
  <c r="W1085" i="1" s="1"/>
  <c r="Y938" i="1"/>
  <c r="X938" i="1"/>
  <c r="U938" i="1"/>
  <c r="T938" i="1"/>
  <c r="Z938" i="1" s="1"/>
  <c r="S938" i="1"/>
  <c r="V938" i="1" s="1"/>
  <c r="W938" i="1" s="1"/>
  <c r="X891" i="1"/>
  <c r="U891" i="1"/>
  <c r="T891" i="1"/>
  <c r="Z891" i="1" s="1"/>
  <c r="S891" i="1"/>
  <c r="Y890" i="1"/>
  <c r="X890" i="1"/>
  <c r="U890" i="1"/>
  <c r="T890" i="1"/>
  <c r="Z890" i="1" s="1"/>
  <c r="S890" i="1"/>
  <c r="V890" i="1" s="1"/>
  <c r="W890" i="1" s="1"/>
  <c r="Y444" i="1"/>
  <c r="X444" i="1"/>
  <c r="U444" i="1"/>
  <c r="T444" i="1"/>
  <c r="Z444" i="1" s="1"/>
  <c r="S444" i="1"/>
  <c r="V444" i="1" s="1"/>
  <c r="W444" i="1" s="1"/>
  <c r="Y1183" i="1"/>
  <c r="X1183" i="1"/>
  <c r="U1183" i="1"/>
  <c r="T1183" i="1"/>
  <c r="Z1183" i="1" s="1"/>
  <c r="S1183" i="1"/>
  <c r="V1183" i="1" s="1"/>
  <c r="W1183" i="1" s="1"/>
  <c r="Y1130" i="1"/>
  <c r="X1130" i="1"/>
  <c r="U1130" i="1"/>
  <c r="T1130" i="1"/>
  <c r="Z1130" i="1" s="1"/>
  <c r="S1130" i="1"/>
  <c r="V1130" i="1" s="1"/>
  <c r="W1130" i="1" s="1"/>
  <c r="Y1182" i="1"/>
  <c r="X1182" i="1"/>
  <c r="U1182" i="1"/>
  <c r="T1182" i="1"/>
  <c r="Z1182" i="1" s="1"/>
  <c r="S1182" i="1"/>
  <c r="V1182" i="1" s="1"/>
  <c r="W1182" i="1" s="1"/>
  <c r="X443" i="1"/>
  <c r="U443" i="1"/>
  <c r="T443" i="1"/>
  <c r="Z443" i="1" s="1"/>
  <c r="S443" i="1"/>
  <c r="Y1236" i="1"/>
  <c r="X1236" i="1"/>
  <c r="U1236" i="1"/>
  <c r="T1236" i="1"/>
  <c r="Z1236" i="1" s="1"/>
  <c r="S1236" i="1"/>
  <c r="V1236" i="1" s="1"/>
  <c r="W1236" i="1" s="1"/>
  <c r="Y945" i="1"/>
  <c r="X945" i="1"/>
  <c r="U945" i="1"/>
  <c r="T945" i="1"/>
  <c r="Z945" i="1" s="1"/>
  <c r="S945" i="1"/>
  <c r="V945" i="1" s="1"/>
  <c r="W945" i="1" s="1"/>
  <c r="Y778" i="1"/>
  <c r="X778" i="1"/>
  <c r="U778" i="1"/>
  <c r="T778" i="1"/>
  <c r="Z778" i="1" s="1"/>
  <c r="S778" i="1"/>
  <c r="V778" i="1" s="1"/>
  <c r="W778" i="1" s="1"/>
  <c r="X519" i="1"/>
  <c r="U519" i="1"/>
  <c r="T519" i="1"/>
  <c r="Z519" i="1" s="1"/>
  <c r="S519" i="1"/>
  <c r="Y445" i="1"/>
  <c r="X445" i="1"/>
  <c r="U445" i="1"/>
  <c r="T445" i="1"/>
  <c r="Z445" i="1" s="1"/>
  <c r="S445" i="1"/>
  <c r="V445" i="1" s="1"/>
  <c r="W445" i="1" s="1"/>
  <c r="X1361" i="1"/>
  <c r="U1361" i="1"/>
  <c r="T1361" i="1"/>
  <c r="Z1361" i="1" s="1"/>
  <c r="S1361" i="1"/>
  <c r="X1225" i="1"/>
  <c r="U1225" i="1"/>
  <c r="T1225" i="1"/>
  <c r="Z1225" i="1" s="1"/>
  <c r="S1225" i="1"/>
  <c r="X1127" i="1"/>
  <c r="U1127" i="1"/>
  <c r="T1127" i="1"/>
  <c r="Z1127" i="1" s="1"/>
  <c r="S1127" i="1"/>
  <c r="Y1293" i="1"/>
  <c r="X1293" i="1"/>
  <c r="U1293" i="1"/>
  <c r="T1293" i="1"/>
  <c r="Z1293" i="1" s="1"/>
  <c r="S1293" i="1"/>
  <c r="V1293" i="1" s="1"/>
  <c r="W1293" i="1" s="1"/>
  <c r="X1348" i="1"/>
  <c r="U1348" i="1"/>
  <c r="T1348" i="1"/>
  <c r="Z1348" i="1" s="1"/>
  <c r="S1348" i="1"/>
  <c r="X1235" i="1"/>
  <c r="U1235" i="1"/>
  <c r="T1235" i="1"/>
  <c r="Z1235" i="1" s="1"/>
  <c r="S1235" i="1"/>
  <c r="Y1184" i="1"/>
  <c r="X1184" i="1"/>
  <c r="U1184" i="1"/>
  <c r="T1184" i="1"/>
  <c r="Z1184" i="1" s="1"/>
  <c r="S1184" i="1"/>
  <c r="V1184" i="1" s="1"/>
  <c r="W1184" i="1" s="1"/>
  <c r="Y882" i="1"/>
  <c r="X882" i="1"/>
  <c r="U882" i="1"/>
  <c r="T882" i="1"/>
  <c r="Z882" i="1" s="1"/>
  <c r="S882" i="1"/>
  <c r="V882" i="1" s="1"/>
  <c r="W882" i="1" s="1"/>
  <c r="X1013" i="1"/>
  <c r="U1013" i="1"/>
  <c r="T1013" i="1"/>
  <c r="Z1013" i="1" s="1"/>
  <c r="S1013" i="1"/>
  <c r="Y884" i="1"/>
  <c r="X884" i="1"/>
  <c r="U884" i="1"/>
  <c r="T884" i="1"/>
  <c r="Z884" i="1" s="1"/>
  <c r="S884" i="1"/>
  <c r="V884" i="1" s="1"/>
  <c r="W884" i="1" s="1"/>
  <c r="Y1227" i="1"/>
  <c r="X1227" i="1"/>
  <c r="U1227" i="1"/>
  <c r="T1227" i="1"/>
  <c r="Z1227" i="1" s="1"/>
  <c r="S1227" i="1"/>
  <c r="V1227" i="1" s="1"/>
  <c r="W1227" i="1" s="1"/>
  <c r="Y1014" i="1"/>
  <c r="X1014" i="1"/>
  <c r="U1014" i="1"/>
  <c r="T1014" i="1"/>
  <c r="Z1014" i="1" s="1"/>
  <c r="S1014" i="1"/>
  <c r="V1014" i="1" s="1"/>
  <c r="W1014" i="1" s="1"/>
  <c r="Y1285" i="1"/>
  <c r="X1285" i="1"/>
  <c r="U1285" i="1"/>
  <c r="T1285" i="1"/>
  <c r="Z1285" i="1" s="1"/>
  <c r="S1285" i="1"/>
  <c r="V1285" i="1" s="1"/>
  <c r="W1285" i="1" s="1"/>
  <c r="X1146" i="1"/>
  <c r="U1146" i="1"/>
  <c r="T1146" i="1"/>
  <c r="Z1146" i="1" s="1"/>
  <c r="S1146" i="1"/>
  <c r="Y613" i="1"/>
  <c r="X613" i="1"/>
  <c r="U613" i="1"/>
  <c r="T613" i="1"/>
  <c r="Z613" i="1" s="1"/>
  <c r="S613" i="1"/>
  <c r="V613" i="1" s="1"/>
  <c r="W613" i="1" s="1"/>
  <c r="X747" i="1"/>
  <c r="U747" i="1"/>
  <c r="T747" i="1"/>
  <c r="Z747" i="1" s="1"/>
  <c r="S747" i="1"/>
  <c r="X424" i="1"/>
  <c r="U424" i="1"/>
  <c r="T424" i="1"/>
  <c r="Z424" i="1" s="1"/>
  <c r="S424" i="1"/>
  <c r="Y292" i="1"/>
  <c r="X292" i="1"/>
  <c r="U292" i="1"/>
  <c r="T292" i="1"/>
  <c r="Z292" i="1" s="1"/>
  <c r="S292" i="1"/>
  <c r="V292" i="1" s="1"/>
  <c r="W292" i="1" s="1"/>
  <c r="Y305" i="1"/>
  <c r="X305" i="1"/>
  <c r="U305" i="1"/>
  <c r="T305" i="1"/>
  <c r="Z305" i="1" s="1"/>
  <c r="S305" i="1"/>
  <c r="V305" i="1" s="1"/>
  <c r="W305" i="1" s="1"/>
  <c r="X607" i="1"/>
  <c r="U607" i="1"/>
  <c r="T607" i="1"/>
  <c r="Z607" i="1" s="1"/>
  <c r="S607" i="1"/>
  <c r="Y496" i="1"/>
  <c r="X496" i="1"/>
  <c r="U496" i="1"/>
  <c r="T496" i="1"/>
  <c r="Z496" i="1" s="1"/>
  <c r="S496" i="1"/>
  <c r="V496" i="1" s="1"/>
  <c r="W496" i="1" s="1"/>
  <c r="Y1269" i="1"/>
  <c r="X1269" i="1"/>
  <c r="U1269" i="1"/>
  <c r="T1269" i="1"/>
  <c r="Z1269" i="1" s="1"/>
  <c r="S1269" i="1"/>
  <c r="V1269" i="1" s="1"/>
  <c r="W1269" i="1" s="1"/>
  <c r="Y1494" i="1"/>
  <c r="X1494" i="1"/>
  <c r="U1494" i="1"/>
  <c r="T1494" i="1"/>
  <c r="Z1494" i="1" s="1"/>
  <c r="S1494" i="1"/>
  <c r="V1494" i="1" s="1"/>
  <c r="W1494" i="1" s="1"/>
  <c r="Y333" i="1"/>
  <c r="X333" i="1"/>
  <c r="U333" i="1"/>
  <c r="T333" i="1"/>
  <c r="Z333" i="1" s="1"/>
  <c r="S333" i="1"/>
  <c r="V333" i="1" s="1"/>
  <c r="W333" i="1" s="1"/>
  <c r="X612" i="1"/>
  <c r="U612" i="1"/>
  <c r="T612" i="1"/>
  <c r="Z612" i="1" s="1"/>
  <c r="S612" i="1"/>
  <c r="X591" i="1"/>
  <c r="U591" i="1"/>
  <c r="T591" i="1"/>
  <c r="Z591" i="1" s="1"/>
  <c r="S591" i="1"/>
  <c r="X828" i="1"/>
  <c r="U828" i="1"/>
  <c r="T828" i="1"/>
  <c r="Z828" i="1" s="1"/>
  <c r="S828" i="1"/>
  <c r="Y829" i="1"/>
  <c r="X829" i="1"/>
  <c r="U829" i="1"/>
  <c r="T829" i="1"/>
  <c r="Z829" i="1" s="1"/>
  <c r="S829" i="1"/>
  <c r="V829" i="1" s="1"/>
  <c r="W829" i="1" s="1"/>
  <c r="X1512" i="1"/>
  <c r="U1512" i="1"/>
  <c r="T1512" i="1"/>
  <c r="Z1512" i="1" s="1"/>
  <c r="S1512" i="1"/>
  <c r="Y1591" i="1"/>
  <c r="X1591" i="1"/>
  <c r="U1591" i="1"/>
  <c r="T1591" i="1"/>
  <c r="Z1591" i="1" s="1"/>
  <c r="S1591" i="1"/>
  <c r="V1591" i="1" s="1"/>
  <c r="W1591" i="1" s="1"/>
  <c r="X1565" i="1"/>
  <c r="U1565" i="1"/>
  <c r="T1565" i="1"/>
  <c r="Z1565" i="1" s="1"/>
  <c r="S1565" i="1"/>
  <c r="Y1495" i="1"/>
  <c r="X1495" i="1"/>
  <c r="U1495" i="1"/>
  <c r="T1495" i="1"/>
  <c r="Z1495" i="1" s="1"/>
  <c r="S1495" i="1"/>
  <c r="V1495" i="1" s="1"/>
  <c r="W1495" i="1" s="1"/>
  <c r="Y1034" i="1"/>
  <c r="X1034" i="1"/>
  <c r="U1034" i="1"/>
  <c r="T1034" i="1"/>
  <c r="Z1034" i="1" s="1"/>
  <c r="S1034" i="1"/>
  <c r="V1034" i="1" s="1"/>
  <c r="W1034" i="1" s="1"/>
  <c r="Y837" i="1"/>
  <c r="X837" i="1"/>
  <c r="U837" i="1"/>
  <c r="T837" i="1"/>
  <c r="Z837" i="1" s="1"/>
  <c r="S837" i="1"/>
  <c r="V837" i="1" s="1"/>
  <c r="W837" i="1" s="1"/>
  <c r="X630" i="1"/>
  <c r="U630" i="1"/>
  <c r="T630" i="1"/>
  <c r="Z630" i="1" s="1"/>
  <c r="S630" i="1"/>
  <c r="Y1219" i="1"/>
  <c r="X1219" i="1"/>
  <c r="U1219" i="1"/>
  <c r="T1219" i="1"/>
  <c r="Z1219" i="1" s="1"/>
  <c r="S1219" i="1"/>
  <c r="V1219" i="1" s="1"/>
  <c r="W1219" i="1" s="1"/>
  <c r="Y1278" i="1"/>
  <c r="X1278" i="1"/>
  <c r="U1278" i="1"/>
  <c r="T1278" i="1"/>
  <c r="Z1278" i="1" s="1"/>
  <c r="S1278" i="1"/>
  <c r="V1278" i="1" s="1"/>
  <c r="W1278" i="1" s="1"/>
  <c r="X746" i="1"/>
  <c r="U746" i="1"/>
  <c r="T746" i="1"/>
  <c r="Z746" i="1" s="1"/>
  <c r="S746" i="1"/>
  <c r="X294" i="1"/>
  <c r="U294" i="1"/>
  <c r="T294" i="1"/>
  <c r="Z294" i="1" s="1"/>
  <c r="S294" i="1"/>
  <c r="Y173" i="1"/>
  <c r="X173" i="1"/>
  <c r="U173" i="1"/>
  <c r="T173" i="1"/>
  <c r="Z173" i="1" s="1"/>
  <c r="S173" i="1"/>
  <c r="V173" i="1" s="1"/>
  <c r="W173" i="1" s="1"/>
  <c r="Y217" i="1"/>
  <c r="X217" i="1"/>
  <c r="U217" i="1"/>
  <c r="T217" i="1"/>
  <c r="Z217" i="1" s="1"/>
  <c r="S217" i="1"/>
  <c r="V217" i="1" s="1"/>
  <c r="W217" i="1" s="1"/>
  <c r="Y355" i="1"/>
  <c r="X355" i="1"/>
  <c r="U355" i="1"/>
  <c r="T355" i="1"/>
  <c r="Z355" i="1" s="1"/>
  <c r="S355" i="1"/>
  <c r="V355" i="1" s="1"/>
  <c r="W355" i="1" s="1"/>
  <c r="Y415" i="1"/>
  <c r="X415" i="1"/>
  <c r="U415" i="1"/>
  <c r="T415" i="1"/>
  <c r="Z415" i="1" s="1"/>
  <c r="S415" i="1"/>
  <c r="V415" i="1" s="1"/>
  <c r="W415" i="1" s="1"/>
  <c r="X271" i="1"/>
  <c r="U271" i="1"/>
  <c r="T271" i="1"/>
  <c r="Z271" i="1" s="1"/>
  <c r="S271" i="1"/>
  <c r="Y193" i="1"/>
  <c r="X193" i="1"/>
  <c r="U193" i="1"/>
  <c r="T193" i="1"/>
  <c r="Z193" i="1" s="1"/>
  <c r="S193" i="1"/>
  <c r="V193" i="1" s="1"/>
  <c r="W193" i="1" s="1"/>
  <c r="Y762" i="1"/>
  <c r="X762" i="1"/>
  <c r="U762" i="1"/>
  <c r="T762" i="1"/>
  <c r="Z762" i="1" s="1"/>
  <c r="S762" i="1"/>
  <c r="V762" i="1" s="1"/>
  <c r="W762" i="1" s="1"/>
  <c r="Y733" i="1"/>
  <c r="X733" i="1"/>
  <c r="U733" i="1"/>
  <c r="T733" i="1"/>
  <c r="Z733" i="1" s="1"/>
  <c r="S733" i="1"/>
  <c r="V733" i="1" s="1"/>
  <c r="W733" i="1" s="1"/>
  <c r="Y823" i="1"/>
  <c r="X823" i="1"/>
  <c r="U823" i="1"/>
  <c r="T823" i="1"/>
  <c r="Z823" i="1" s="1"/>
  <c r="S823" i="1"/>
  <c r="V823" i="1" s="1"/>
  <c r="W823" i="1" s="1"/>
  <c r="X1091" i="1"/>
  <c r="U1091" i="1"/>
  <c r="T1091" i="1"/>
  <c r="Z1091" i="1" s="1"/>
  <c r="S1091" i="1"/>
  <c r="Y1455" i="1"/>
  <c r="X1455" i="1"/>
  <c r="U1455" i="1"/>
  <c r="T1455" i="1"/>
  <c r="Z1455" i="1" s="1"/>
  <c r="S1455" i="1"/>
  <c r="V1455" i="1" s="1"/>
  <c r="W1455" i="1" s="1"/>
  <c r="X896" i="1"/>
  <c r="U896" i="1"/>
  <c r="T896" i="1"/>
  <c r="Z896" i="1" s="1"/>
  <c r="S896" i="1"/>
  <c r="Y870" i="1"/>
  <c r="X870" i="1"/>
  <c r="U870" i="1"/>
  <c r="T870" i="1"/>
  <c r="Z870" i="1" s="1"/>
  <c r="S870" i="1"/>
  <c r="V870" i="1" s="1"/>
  <c r="W870" i="1" s="1"/>
  <c r="Y1068" i="1"/>
  <c r="X1068" i="1"/>
  <c r="U1068" i="1"/>
  <c r="T1068" i="1"/>
  <c r="Z1068" i="1" s="1"/>
  <c r="S1068" i="1"/>
  <c r="V1068" i="1" s="1"/>
  <c r="W1068" i="1" s="1"/>
  <c r="Y818" i="1"/>
  <c r="X818" i="1"/>
  <c r="U818" i="1"/>
  <c r="T818" i="1"/>
  <c r="Z818" i="1" s="1"/>
  <c r="S818" i="1"/>
  <c r="V818" i="1" s="1"/>
  <c r="W818" i="1" s="1"/>
  <c r="Y697" i="1"/>
  <c r="X697" i="1"/>
  <c r="U697" i="1"/>
  <c r="T697" i="1"/>
  <c r="Z697" i="1" s="1"/>
  <c r="S697" i="1"/>
  <c r="V697" i="1" s="1"/>
  <c r="W697" i="1" s="1"/>
  <c r="Y858" i="1"/>
  <c r="X858" i="1"/>
  <c r="U858" i="1"/>
  <c r="T858" i="1"/>
  <c r="Z858" i="1" s="1"/>
  <c r="S858" i="1"/>
  <c r="V858" i="1" s="1"/>
  <c r="W858" i="1" s="1"/>
  <c r="Y1419" i="1"/>
  <c r="X1419" i="1"/>
  <c r="U1419" i="1"/>
  <c r="T1419" i="1"/>
  <c r="Z1419" i="1" s="1"/>
  <c r="S1419" i="1"/>
  <c r="V1419" i="1" s="1"/>
  <c r="W1419" i="1" s="1"/>
  <c r="X935" i="1"/>
  <c r="U935" i="1"/>
  <c r="T935" i="1"/>
  <c r="Z935" i="1" s="1"/>
  <c r="S935" i="1"/>
  <c r="X857" i="1"/>
  <c r="U857" i="1"/>
  <c r="T857" i="1"/>
  <c r="Z857" i="1" s="1"/>
  <c r="S857" i="1"/>
  <c r="Y716" i="1"/>
  <c r="X716" i="1"/>
  <c r="U716" i="1"/>
  <c r="T716" i="1"/>
  <c r="Z716" i="1" s="1"/>
  <c r="S716" i="1"/>
  <c r="V716" i="1" s="1"/>
  <c r="W716" i="1" s="1"/>
  <c r="Y514" i="1"/>
  <c r="X514" i="1"/>
  <c r="U514" i="1"/>
  <c r="T514" i="1"/>
  <c r="Z514" i="1" s="1"/>
  <c r="S514" i="1"/>
  <c r="V514" i="1" s="1"/>
  <c r="W514" i="1" s="1"/>
  <c r="Y678" i="1"/>
  <c r="X678" i="1"/>
  <c r="U678" i="1"/>
  <c r="T678" i="1"/>
  <c r="Z678" i="1" s="1"/>
  <c r="S678" i="1"/>
  <c r="V678" i="1" s="1"/>
  <c r="W678" i="1" s="1"/>
  <c r="Y227" i="1"/>
  <c r="X227" i="1"/>
  <c r="U227" i="1"/>
  <c r="T227" i="1"/>
  <c r="Z227" i="1" s="1"/>
  <c r="S227" i="1"/>
  <c r="V227" i="1" s="1"/>
  <c r="W227" i="1" s="1"/>
  <c r="X1277" i="1"/>
  <c r="U1277" i="1"/>
  <c r="T1277" i="1"/>
  <c r="Z1277" i="1" s="1"/>
  <c r="S1277" i="1"/>
  <c r="Y80" i="1"/>
  <c r="X80" i="1"/>
  <c r="U80" i="1"/>
  <c r="T80" i="1"/>
  <c r="Z80" i="1" s="1"/>
  <c r="S80" i="1"/>
  <c r="V80" i="1" s="1"/>
  <c r="W80" i="1" s="1"/>
  <c r="Y934" i="1"/>
  <c r="X934" i="1"/>
  <c r="U934" i="1"/>
  <c r="T934" i="1"/>
  <c r="Z934" i="1" s="1"/>
  <c r="S934" i="1"/>
  <c r="V934" i="1" s="1"/>
  <c r="W934" i="1" s="1"/>
  <c r="Y710" i="1"/>
  <c r="X710" i="1"/>
  <c r="U710" i="1"/>
  <c r="T710" i="1"/>
  <c r="Z710" i="1" s="1"/>
  <c r="S710" i="1"/>
  <c r="V710" i="1" s="1"/>
  <c r="W710" i="1" s="1"/>
  <c r="Y270" i="1"/>
  <c r="X270" i="1"/>
  <c r="U270" i="1"/>
  <c r="T270" i="1"/>
  <c r="Z270" i="1" s="1"/>
  <c r="S270" i="1"/>
  <c r="V270" i="1" s="1"/>
  <c r="W270" i="1" s="1"/>
  <c r="Y67" i="1"/>
  <c r="X67" i="1"/>
  <c r="U67" i="1"/>
  <c r="T67" i="1"/>
  <c r="Z67" i="1" s="1"/>
  <c r="S67" i="1"/>
  <c r="V67" i="1" s="1"/>
  <c r="W67" i="1" s="1"/>
  <c r="Y69" i="1"/>
  <c r="X69" i="1"/>
  <c r="U69" i="1"/>
  <c r="T69" i="1"/>
  <c r="Z69" i="1" s="1"/>
  <c r="S69" i="1"/>
  <c r="V69" i="1" s="1"/>
  <c r="W69" i="1" s="1"/>
  <c r="X1051" i="1"/>
  <c r="U1051" i="1"/>
  <c r="T1051" i="1"/>
  <c r="Z1051" i="1" s="1"/>
  <c r="S1051" i="1"/>
  <c r="X1349" i="1"/>
  <c r="U1349" i="1"/>
  <c r="T1349" i="1"/>
  <c r="Z1349" i="1" s="1"/>
  <c r="S1349" i="1"/>
  <c r="X1550" i="1"/>
  <c r="U1550" i="1"/>
  <c r="T1550" i="1"/>
  <c r="Z1550" i="1" s="1"/>
  <c r="S1550" i="1"/>
  <c r="Y1539" i="1"/>
  <c r="X1539" i="1"/>
  <c r="U1539" i="1"/>
  <c r="T1539" i="1"/>
  <c r="Z1539" i="1" s="1"/>
  <c r="S1539" i="1"/>
  <c r="V1539" i="1" s="1"/>
  <c r="W1539" i="1" s="1"/>
  <c r="Y1275" i="1"/>
  <c r="X1275" i="1"/>
  <c r="U1275" i="1"/>
  <c r="T1275" i="1"/>
  <c r="Z1275" i="1" s="1"/>
  <c r="S1275" i="1"/>
  <c r="V1275" i="1" s="1"/>
  <c r="W1275" i="1" s="1"/>
  <c r="Y1530" i="1"/>
  <c r="X1530" i="1"/>
  <c r="U1530" i="1"/>
  <c r="T1530" i="1"/>
  <c r="Z1530" i="1" s="1"/>
  <c r="S1530" i="1"/>
  <c r="V1530" i="1" s="1"/>
  <c r="W1530" i="1" s="1"/>
  <c r="Y1468" i="1"/>
  <c r="X1468" i="1"/>
  <c r="U1468" i="1"/>
  <c r="T1468" i="1"/>
  <c r="Z1468" i="1" s="1"/>
  <c r="S1468" i="1"/>
  <c r="V1468" i="1" s="1"/>
  <c r="W1468" i="1" s="1"/>
  <c r="Y1424" i="1"/>
  <c r="X1424" i="1"/>
  <c r="U1424" i="1"/>
  <c r="T1424" i="1"/>
  <c r="Z1424" i="1" s="1"/>
  <c r="S1424" i="1"/>
  <c r="V1424" i="1" s="1"/>
  <c r="W1424" i="1" s="1"/>
  <c r="Y1646" i="1"/>
  <c r="X1646" i="1"/>
  <c r="U1646" i="1"/>
  <c r="T1646" i="1"/>
  <c r="Z1646" i="1" s="1"/>
  <c r="S1646" i="1"/>
  <c r="V1646" i="1" s="1"/>
  <c r="W1646" i="1" s="1"/>
  <c r="Y963" i="1"/>
  <c r="X963" i="1"/>
  <c r="U963" i="1"/>
  <c r="T963" i="1"/>
  <c r="Z963" i="1" s="1"/>
  <c r="S963" i="1"/>
  <c r="V963" i="1" s="1"/>
  <c r="W963" i="1" s="1"/>
  <c r="Y1286" i="1"/>
  <c r="X1286" i="1"/>
  <c r="U1286" i="1"/>
  <c r="T1286" i="1"/>
  <c r="Z1286" i="1" s="1"/>
  <c r="S1286" i="1"/>
  <c r="V1286" i="1" s="1"/>
  <c r="W1286" i="1" s="1"/>
  <c r="Y1373" i="1"/>
  <c r="X1373" i="1"/>
  <c r="U1373" i="1"/>
  <c r="T1373" i="1"/>
  <c r="Z1373" i="1" s="1"/>
  <c r="S1373" i="1"/>
  <c r="V1373" i="1" s="1"/>
  <c r="W1373" i="1" s="1"/>
  <c r="Y1449" i="1"/>
  <c r="X1449" i="1"/>
  <c r="U1449" i="1"/>
  <c r="T1449" i="1"/>
  <c r="Z1449" i="1" s="1"/>
  <c r="S1449" i="1"/>
  <c r="V1449" i="1" s="1"/>
  <c r="W1449" i="1" s="1"/>
  <c r="Y800" i="1"/>
  <c r="X800" i="1"/>
  <c r="U800" i="1"/>
  <c r="T800" i="1"/>
  <c r="Z800" i="1" s="1"/>
  <c r="S800" i="1"/>
  <c r="V800" i="1" s="1"/>
  <c r="W800" i="1" s="1"/>
  <c r="Y1115" i="1"/>
  <c r="X1115" i="1"/>
  <c r="U1115" i="1"/>
  <c r="T1115" i="1"/>
  <c r="Z1115" i="1" s="1"/>
  <c r="S1115" i="1"/>
  <c r="V1115" i="1" s="1"/>
  <c r="W1115" i="1" s="1"/>
  <c r="X1513" i="1"/>
  <c r="U1513" i="1"/>
  <c r="T1513" i="1"/>
  <c r="Z1513" i="1" s="1"/>
  <c r="S1513" i="1"/>
  <c r="X698" i="1"/>
  <c r="U698" i="1"/>
  <c r="T698" i="1"/>
  <c r="Z698" i="1" s="1"/>
  <c r="S698" i="1"/>
  <c r="X1147" i="1"/>
  <c r="U1147" i="1"/>
  <c r="T1147" i="1"/>
  <c r="Z1147" i="1" s="1"/>
  <c r="S1147" i="1"/>
  <c r="Y985" i="1"/>
  <c r="X985" i="1"/>
  <c r="U985" i="1"/>
  <c r="T985" i="1"/>
  <c r="Z985" i="1" s="1"/>
  <c r="S985" i="1"/>
  <c r="V985" i="1" s="1"/>
  <c r="W985" i="1" s="1"/>
  <c r="Y638" i="1"/>
  <c r="X638" i="1"/>
  <c r="U638" i="1"/>
  <c r="T638" i="1"/>
  <c r="Z638" i="1" s="1"/>
  <c r="S638" i="1"/>
  <c r="V638" i="1" s="1"/>
  <c r="W638" i="1" s="1"/>
  <c r="Y634" i="1"/>
  <c r="X634" i="1"/>
  <c r="U634" i="1"/>
  <c r="T634" i="1"/>
  <c r="Z634" i="1" s="1"/>
  <c r="S634" i="1"/>
  <c r="V634" i="1" s="1"/>
  <c r="W634" i="1" s="1"/>
  <c r="X631" i="1"/>
  <c r="U631" i="1"/>
  <c r="T631" i="1"/>
  <c r="Z631" i="1" s="1"/>
  <c r="S631" i="1"/>
  <c r="Y926" i="1"/>
  <c r="X926" i="1"/>
  <c r="U926" i="1"/>
  <c r="T926" i="1"/>
  <c r="Z926" i="1" s="1"/>
  <c r="S926" i="1"/>
  <c r="V926" i="1" s="1"/>
  <c r="W926" i="1" s="1"/>
  <c r="Y1372" i="1"/>
  <c r="X1372" i="1"/>
  <c r="U1372" i="1"/>
  <c r="T1372" i="1"/>
  <c r="Z1372" i="1" s="1"/>
  <c r="S1372" i="1"/>
  <c r="V1372" i="1" s="1"/>
  <c r="W1372" i="1" s="1"/>
  <c r="Y1067" i="1"/>
  <c r="X1067" i="1"/>
  <c r="U1067" i="1"/>
  <c r="T1067" i="1"/>
  <c r="Z1067" i="1" s="1"/>
  <c r="S1067" i="1"/>
  <c r="V1067" i="1" s="1"/>
  <c r="W1067" i="1" s="1"/>
  <c r="Y1412" i="1"/>
  <c r="X1412" i="1"/>
  <c r="U1412" i="1"/>
  <c r="T1412" i="1"/>
  <c r="Z1412" i="1" s="1"/>
  <c r="S1412" i="1"/>
  <c r="V1412" i="1" s="1"/>
  <c r="W1412" i="1" s="1"/>
  <c r="X534" i="1"/>
  <c r="U534" i="1"/>
  <c r="T534" i="1"/>
  <c r="Z534" i="1" s="1"/>
  <c r="S534" i="1"/>
  <c r="Y843" i="1"/>
  <c r="X843" i="1"/>
  <c r="U843" i="1"/>
  <c r="T843" i="1"/>
  <c r="Z843" i="1" s="1"/>
  <c r="S843" i="1"/>
  <c r="V843" i="1" s="1"/>
  <c r="W843" i="1" s="1"/>
  <c r="Y1042" i="1"/>
  <c r="X1042" i="1"/>
  <c r="U1042" i="1"/>
  <c r="T1042" i="1"/>
  <c r="Z1042" i="1" s="1"/>
  <c r="S1042" i="1"/>
  <c r="V1042" i="1" s="1"/>
  <c r="W1042" i="1" s="1"/>
  <c r="Y1209" i="1"/>
  <c r="X1209" i="1"/>
  <c r="U1209" i="1"/>
  <c r="T1209" i="1"/>
  <c r="Z1209" i="1" s="1"/>
  <c r="S1209" i="1"/>
  <c r="V1209" i="1" s="1"/>
  <c r="W1209" i="1" s="1"/>
  <c r="Y1383" i="1"/>
  <c r="X1383" i="1"/>
  <c r="U1383" i="1"/>
  <c r="T1383" i="1"/>
  <c r="Z1383" i="1" s="1"/>
  <c r="S1383" i="1"/>
  <c r="V1383" i="1" s="1"/>
  <c r="W1383" i="1" s="1"/>
  <c r="Y1360" i="1"/>
  <c r="X1360" i="1"/>
  <c r="U1360" i="1"/>
  <c r="T1360" i="1"/>
  <c r="Z1360" i="1" s="1"/>
  <c r="S1360" i="1"/>
  <c r="V1360" i="1" s="1"/>
  <c r="W1360" i="1" s="1"/>
  <c r="Y472" i="1"/>
  <c r="X472" i="1"/>
  <c r="U472" i="1"/>
  <c r="T472" i="1"/>
  <c r="Z472" i="1" s="1"/>
  <c r="S472" i="1"/>
  <c r="V472" i="1" s="1"/>
  <c r="W472" i="1" s="1"/>
  <c r="Y471" i="1"/>
  <c r="X471" i="1"/>
  <c r="U471" i="1"/>
  <c r="T471" i="1"/>
  <c r="Z471" i="1" s="1"/>
  <c r="S471" i="1"/>
  <c r="V471" i="1" s="1"/>
  <c r="W471" i="1" s="1"/>
  <c r="Y470" i="1"/>
  <c r="X470" i="1"/>
  <c r="U470" i="1"/>
  <c r="T470" i="1"/>
  <c r="Z470" i="1" s="1"/>
  <c r="S470" i="1"/>
  <c r="V470" i="1" s="1"/>
  <c r="W470" i="1" s="1"/>
  <c r="Y741" i="1"/>
  <c r="X741" i="1"/>
  <c r="U741" i="1"/>
  <c r="T741" i="1"/>
  <c r="Z741" i="1" s="1"/>
  <c r="S741" i="1"/>
  <c r="V741" i="1" s="1"/>
  <c r="W741" i="1" s="1"/>
  <c r="Y1378" i="1"/>
  <c r="X1378" i="1"/>
  <c r="U1378" i="1"/>
  <c r="T1378" i="1"/>
  <c r="Z1378" i="1" s="1"/>
  <c r="S1378" i="1"/>
  <c r="V1378" i="1" s="1"/>
  <c r="W1378" i="1" s="1"/>
  <c r="Y1363" i="1"/>
  <c r="X1363" i="1"/>
  <c r="U1363" i="1"/>
  <c r="T1363" i="1"/>
  <c r="Z1363" i="1" s="1"/>
  <c r="S1363" i="1"/>
  <c r="V1363" i="1" s="1"/>
  <c r="W1363" i="1" s="1"/>
  <c r="Y1384" i="1"/>
  <c r="X1384" i="1"/>
  <c r="U1384" i="1"/>
  <c r="T1384" i="1"/>
  <c r="Z1384" i="1" s="1"/>
  <c r="S1384" i="1"/>
  <c r="V1384" i="1" s="1"/>
  <c r="W1384" i="1" s="1"/>
  <c r="Y1162" i="1"/>
  <c r="X1162" i="1"/>
  <c r="U1162" i="1"/>
  <c r="T1162" i="1"/>
  <c r="Z1162" i="1" s="1"/>
  <c r="S1162" i="1"/>
  <c r="V1162" i="1" s="1"/>
  <c r="W1162" i="1" s="1"/>
  <c r="X1084" i="1"/>
  <c r="U1084" i="1"/>
  <c r="T1084" i="1"/>
  <c r="Z1084" i="1" s="1"/>
  <c r="S1084" i="1"/>
  <c r="X835" i="1"/>
  <c r="U835" i="1"/>
  <c r="T835" i="1"/>
  <c r="Z835" i="1" s="1"/>
  <c r="S835" i="1"/>
  <c r="X989" i="1"/>
  <c r="U989" i="1"/>
  <c r="T989" i="1"/>
  <c r="Z989" i="1" s="1"/>
  <c r="S989" i="1"/>
  <c r="Y608" i="1"/>
  <c r="X608" i="1"/>
  <c r="U608" i="1"/>
  <c r="T608" i="1"/>
  <c r="Z608" i="1" s="1"/>
  <c r="S608" i="1"/>
  <c r="V608" i="1" s="1"/>
  <c r="W608" i="1" s="1"/>
  <c r="Y1208" i="1"/>
  <c r="X1208" i="1"/>
  <c r="U1208" i="1"/>
  <c r="T1208" i="1"/>
  <c r="Z1208" i="1" s="1"/>
  <c r="S1208" i="1"/>
  <c r="V1208" i="1" s="1"/>
  <c r="W1208" i="1" s="1"/>
  <c r="Y391" i="1"/>
  <c r="X391" i="1"/>
  <c r="U391" i="1"/>
  <c r="T391" i="1"/>
  <c r="Z391" i="1" s="1"/>
  <c r="S391" i="1"/>
  <c r="V391" i="1" s="1"/>
  <c r="W391" i="1" s="1"/>
  <c r="Y1082" i="1"/>
  <c r="X1082" i="1"/>
  <c r="U1082" i="1"/>
  <c r="T1082" i="1"/>
  <c r="Z1082" i="1" s="1"/>
  <c r="S1082" i="1"/>
  <c r="V1082" i="1" s="1"/>
  <c r="W1082" i="1" s="1"/>
  <c r="Y1131" i="1"/>
  <c r="X1131" i="1"/>
  <c r="U1131" i="1"/>
  <c r="T1131" i="1"/>
  <c r="Z1131" i="1" s="1"/>
  <c r="S1131" i="1"/>
  <c r="V1131" i="1" s="1"/>
  <c r="W1131" i="1" s="1"/>
  <c r="Y1344" i="1"/>
  <c r="X1344" i="1"/>
  <c r="U1344" i="1"/>
  <c r="T1344" i="1"/>
  <c r="Z1344" i="1" s="1"/>
  <c r="S1344" i="1"/>
  <c r="V1344" i="1" s="1"/>
  <c r="W1344" i="1" s="1"/>
  <c r="X1180" i="1"/>
  <c r="U1180" i="1"/>
  <c r="T1180" i="1"/>
  <c r="Z1180" i="1" s="1"/>
  <c r="S1180" i="1"/>
  <c r="Y1221" i="1"/>
  <c r="X1221" i="1"/>
  <c r="U1221" i="1"/>
  <c r="T1221" i="1"/>
  <c r="Z1221" i="1" s="1"/>
  <c r="S1221" i="1"/>
  <c r="V1221" i="1" s="1"/>
  <c r="W1221" i="1" s="1"/>
  <c r="Y998" i="1"/>
  <c r="X998" i="1"/>
  <c r="U998" i="1"/>
  <c r="T998" i="1"/>
  <c r="Z998" i="1" s="1"/>
  <c r="S998" i="1"/>
  <c r="V998" i="1" s="1"/>
  <c r="W998" i="1" s="1"/>
  <c r="Y1207" i="1"/>
  <c r="X1207" i="1"/>
  <c r="U1207" i="1"/>
  <c r="T1207" i="1"/>
  <c r="Z1207" i="1" s="1"/>
  <c r="S1207" i="1"/>
  <c r="V1207" i="1" s="1"/>
  <c r="W1207" i="1" s="1"/>
  <c r="X696" i="1"/>
  <c r="U696" i="1"/>
  <c r="T696" i="1"/>
  <c r="Z696" i="1" s="1"/>
  <c r="S696" i="1"/>
  <c r="Y844" i="1"/>
  <c r="X844" i="1"/>
  <c r="U844" i="1"/>
  <c r="T844" i="1"/>
  <c r="Z844" i="1" s="1"/>
  <c r="S844" i="1"/>
  <c r="V844" i="1" s="1"/>
  <c r="W844" i="1" s="1"/>
  <c r="Y1046" i="1"/>
  <c r="X1046" i="1"/>
  <c r="U1046" i="1"/>
  <c r="T1046" i="1"/>
  <c r="Z1046" i="1" s="1"/>
  <c r="S1046" i="1"/>
  <c r="V1046" i="1" s="1"/>
  <c r="W1046" i="1" s="1"/>
  <c r="Y334" i="1"/>
  <c r="X334" i="1"/>
  <c r="U334" i="1"/>
  <c r="T334" i="1"/>
  <c r="Z334" i="1" s="1"/>
  <c r="S334" i="1"/>
  <c r="V334" i="1" s="1"/>
  <c r="W334" i="1" s="1"/>
  <c r="Y1273" i="1"/>
  <c r="X1273" i="1"/>
  <c r="U1273" i="1"/>
  <c r="T1273" i="1"/>
  <c r="Z1273" i="1" s="1"/>
  <c r="S1273" i="1"/>
  <c r="V1273" i="1" s="1"/>
  <c r="W1273" i="1" s="1"/>
  <c r="Y988" i="1"/>
  <c r="X988" i="1"/>
  <c r="U988" i="1"/>
  <c r="T988" i="1"/>
  <c r="Z988" i="1" s="1"/>
  <c r="S988" i="1"/>
  <c r="V988" i="1" s="1"/>
  <c r="W988" i="1" s="1"/>
  <c r="Y614" i="1"/>
  <c r="X614" i="1"/>
  <c r="U614" i="1"/>
  <c r="T614" i="1"/>
  <c r="Z614" i="1" s="1"/>
  <c r="S614" i="1"/>
  <c r="V614" i="1" s="1"/>
  <c r="W614" i="1" s="1"/>
  <c r="Y752" i="1"/>
  <c r="X752" i="1"/>
  <c r="U752" i="1"/>
  <c r="T752" i="1"/>
  <c r="Z752" i="1" s="1"/>
  <c r="S752" i="1"/>
  <c r="V752" i="1" s="1"/>
  <c r="W752" i="1" s="1"/>
  <c r="Y1416" i="1"/>
  <c r="X1416" i="1"/>
  <c r="U1416" i="1"/>
  <c r="T1416" i="1"/>
  <c r="Z1416" i="1" s="1"/>
  <c r="S1416" i="1"/>
  <c r="V1416" i="1" s="1"/>
  <c r="W1416" i="1" s="1"/>
  <c r="Y1204" i="1"/>
  <c r="X1204" i="1"/>
  <c r="U1204" i="1"/>
  <c r="T1204" i="1"/>
  <c r="Z1204" i="1" s="1"/>
  <c r="S1204" i="1"/>
  <c r="V1204" i="1" s="1"/>
  <c r="W1204" i="1" s="1"/>
  <c r="Y1193" i="1"/>
  <c r="X1193" i="1"/>
  <c r="U1193" i="1"/>
  <c r="T1193" i="1"/>
  <c r="Z1193" i="1" s="1"/>
  <c r="S1193" i="1"/>
  <c r="V1193" i="1" s="1"/>
  <c r="W1193" i="1" s="1"/>
  <c r="X1094" i="1"/>
  <c r="U1094" i="1"/>
  <c r="T1094" i="1"/>
  <c r="Z1094" i="1" s="1"/>
  <c r="S1094" i="1"/>
  <c r="Y538" i="1"/>
  <c r="X538" i="1"/>
  <c r="U538" i="1"/>
  <c r="T538" i="1"/>
  <c r="Z538" i="1" s="1"/>
  <c r="S538" i="1"/>
  <c r="V538" i="1" s="1"/>
  <c r="W538" i="1" s="1"/>
  <c r="X1169" i="1"/>
  <c r="U1169" i="1"/>
  <c r="T1169" i="1"/>
  <c r="Z1169" i="1" s="1"/>
  <c r="S1169" i="1"/>
  <c r="Y924" i="1"/>
  <c r="X924" i="1"/>
  <c r="U924" i="1"/>
  <c r="T924" i="1"/>
  <c r="Z924" i="1" s="1"/>
  <c r="S924" i="1"/>
  <c r="V924" i="1" s="1"/>
  <c r="W924" i="1" s="1"/>
  <c r="Y411" i="1"/>
  <c r="X411" i="1"/>
  <c r="U411" i="1"/>
  <c r="T411" i="1"/>
  <c r="Z411" i="1" s="1"/>
  <c r="S411" i="1"/>
  <c r="V411" i="1" s="1"/>
  <c r="W411" i="1" s="1"/>
  <c r="X404" i="1"/>
  <c r="U404" i="1"/>
  <c r="T404" i="1"/>
  <c r="Z404" i="1" s="1"/>
  <c r="S404" i="1"/>
  <c r="Y403" i="1"/>
  <c r="X403" i="1"/>
  <c r="U403" i="1"/>
  <c r="T403" i="1"/>
  <c r="Z403" i="1" s="1"/>
  <c r="S403" i="1"/>
  <c r="V403" i="1" s="1"/>
  <c r="W403" i="1" s="1"/>
  <c r="X495" i="1"/>
  <c r="U495" i="1"/>
  <c r="T495" i="1"/>
  <c r="Z495" i="1" s="1"/>
  <c r="S495" i="1"/>
  <c r="Y394" i="1"/>
  <c r="X394" i="1"/>
  <c r="U394" i="1"/>
  <c r="T394" i="1"/>
  <c r="Z394" i="1" s="1"/>
  <c r="S394" i="1"/>
  <c r="V394" i="1" s="1"/>
  <c r="W394" i="1" s="1"/>
  <c r="Y1093" i="1"/>
  <c r="X1093" i="1"/>
  <c r="U1093" i="1"/>
  <c r="T1093" i="1"/>
  <c r="Z1093" i="1" s="1"/>
  <c r="S1093" i="1"/>
  <c r="V1093" i="1" s="1"/>
  <c r="W1093" i="1" s="1"/>
  <c r="Y1284" i="1"/>
  <c r="X1284" i="1"/>
  <c r="U1284" i="1"/>
  <c r="T1284" i="1"/>
  <c r="Z1284" i="1" s="1"/>
  <c r="S1284" i="1"/>
  <c r="V1284" i="1" s="1"/>
  <c r="W1284" i="1" s="1"/>
  <c r="Y779" i="1"/>
  <c r="X779" i="1"/>
  <c r="U779" i="1"/>
  <c r="T779" i="1"/>
  <c r="Z779" i="1" s="1"/>
  <c r="S779" i="1"/>
  <c r="V779" i="1" s="1"/>
  <c r="W779" i="1" s="1"/>
  <c r="Y574" i="1"/>
  <c r="X574" i="1"/>
  <c r="U574" i="1"/>
  <c r="T574" i="1"/>
  <c r="Z574" i="1" s="1"/>
  <c r="S574" i="1"/>
  <c r="V574" i="1" s="1"/>
  <c r="W574" i="1" s="1"/>
  <c r="Y376" i="1"/>
  <c r="X376" i="1"/>
  <c r="U376" i="1"/>
  <c r="T376" i="1"/>
  <c r="Z376" i="1" s="1"/>
  <c r="S376" i="1"/>
  <c r="V376" i="1" s="1"/>
  <c r="W376" i="1" s="1"/>
  <c r="Y372" i="1"/>
  <c r="X372" i="1"/>
  <c r="U372" i="1"/>
  <c r="T372" i="1"/>
  <c r="Z372" i="1" s="1"/>
  <c r="S372" i="1"/>
  <c r="V372" i="1" s="1"/>
  <c r="W372" i="1" s="1"/>
  <c r="X840" i="1"/>
  <c r="U840" i="1"/>
  <c r="T840" i="1"/>
  <c r="Z840" i="1" s="1"/>
  <c r="S840" i="1"/>
  <c r="Y761" i="1"/>
  <c r="X761" i="1"/>
  <c r="U761" i="1"/>
  <c r="T761" i="1"/>
  <c r="Z761" i="1" s="1"/>
  <c r="S761" i="1"/>
  <c r="V761" i="1" s="1"/>
  <c r="W761" i="1" s="1"/>
  <c r="Y563" i="1"/>
  <c r="X563" i="1"/>
  <c r="U563" i="1"/>
  <c r="T563" i="1"/>
  <c r="Z563" i="1" s="1"/>
  <c r="S563" i="1"/>
  <c r="V563" i="1" s="1"/>
  <c r="W563" i="1" s="1"/>
  <c r="Y751" i="1"/>
  <c r="X751" i="1"/>
  <c r="U751" i="1"/>
  <c r="T751" i="1"/>
  <c r="Z751" i="1" s="1"/>
  <c r="S751" i="1"/>
  <c r="V751" i="1" s="1"/>
  <c r="W751" i="1" s="1"/>
  <c r="X750" i="1"/>
  <c r="U750" i="1"/>
  <c r="T750" i="1"/>
  <c r="Z750" i="1" s="1"/>
  <c r="S750" i="1"/>
  <c r="Y466" i="1"/>
  <c r="X466" i="1"/>
  <c r="U466" i="1"/>
  <c r="T466" i="1"/>
  <c r="Z466" i="1" s="1"/>
  <c r="S466" i="1"/>
  <c r="V466" i="1" s="1"/>
  <c r="W466" i="1" s="1"/>
  <c r="Y1311" i="1"/>
  <c r="X1311" i="1"/>
  <c r="U1311" i="1"/>
  <c r="T1311" i="1"/>
  <c r="Z1311" i="1" s="1"/>
  <c r="S1311" i="1"/>
  <c r="V1311" i="1" s="1"/>
  <c r="W1311" i="1" s="1"/>
  <c r="Y861" i="1"/>
  <c r="X861" i="1"/>
  <c r="U861" i="1"/>
  <c r="T861" i="1"/>
  <c r="Z861" i="1" s="1"/>
  <c r="S861" i="1"/>
  <c r="V861" i="1" s="1"/>
  <c r="W861" i="1" s="1"/>
  <c r="X211" i="1"/>
  <c r="U211" i="1"/>
  <c r="T211" i="1"/>
  <c r="Z211" i="1" s="1"/>
  <c r="S211" i="1"/>
  <c r="Y1318" i="1"/>
  <c r="X1318" i="1"/>
  <c r="U1318" i="1"/>
  <c r="T1318" i="1"/>
  <c r="Z1318" i="1" s="1"/>
  <c r="S1318" i="1"/>
  <c r="V1318" i="1" s="1"/>
  <c r="W1318" i="1" s="1"/>
  <c r="Y526" i="1"/>
  <c r="X526" i="1"/>
  <c r="U526" i="1"/>
  <c r="T526" i="1"/>
  <c r="Z526" i="1" s="1"/>
  <c r="S526" i="1"/>
  <c r="V526" i="1" s="1"/>
  <c r="W526" i="1" s="1"/>
  <c r="Y208" i="1"/>
  <c r="X208" i="1"/>
  <c r="U208" i="1"/>
  <c r="T208" i="1"/>
  <c r="Z208" i="1" s="1"/>
  <c r="S208" i="1"/>
  <c r="V208" i="1" s="1"/>
  <c r="W208" i="1" s="1"/>
  <c r="X759" i="1"/>
  <c r="U759" i="1"/>
  <c r="T759" i="1"/>
  <c r="Z759" i="1" s="1"/>
  <c r="S759" i="1"/>
  <c r="Y430" i="1"/>
  <c r="X430" i="1"/>
  <c r="U430" i="1"/>
  <c r="T430" i="1"/>
  <c r="Z430" i="1" s="1"/>
  <c r="S430" i="1"/>
  <c r="V430" i="1" s="1"/>
  <c r="W430" i="1" s="1"/>
  <c r="Y1092" i="1"/>
  <c r="X1092" i="1"/>
  <c r="U1092" i="1"/>
  <c r="T1092" i="1"/>
  <c r="Z1092" i="1" s="1"/>
  <c r="S1092" i="1"/>
  <c r="V1092" i="1" s="1"/>
  <c r="W1092" i="1" s="1"/>
  <c r="Y309" i="1"/>
  <c r="X309" i="1"/>
  <c r="U309" i="1"/>
  <c r="T309" i="1"/>
  <c r="Z309" i="1" s="1"/>
  <c r="S309" i="1"/>
  <c r="V309" i="1" s="1"/>
  <c r="W309" i="1" s="1"/>
  <c r="X644" i="1"/>
  <c r="U644" i="1"/>
  <c r="T644" i="1"/>
  <c r="Z644" i="1" s="1"/>
  <c r="S644" i="1"/>
  <c r="Y303" i="1"/>
  <c r="X303" i="1"/>
  <c r="U303" i="1"/>
  <c r="T303" i="1"/>
  <c r="Z303" i="1" s="1"/>
  <c r="S303" i="1"/>
  <c r="V303" i="1" s="1"/>
  <c r="W303" i="1" s="1"/>
  <c r="X402" i="1"/>
  <c r="U402" i="1"/>
  <c r="T402" i="1"/>
  <c r="Z402" i="1" s="1"/>
  <c r="S402" i="1"/>
  <c r="X908" i="1"/>
  <c r="U908" i="1"/>
  <c r="T908" i="1"/>
  <c r="Z908" i="1" s="1"/>
  <c r="S908" i="1"/>
  <c r="V908" i="1" s="1"/>
  <c r="W908" i="1" s="1"/>
  <c r="Y802" i="1"/>
  <c r="X802" i="1"/>
  <c r="U802" i="1"/>
  <c r="T802" i="1"/>
  <c r="Z802" i="1" s="1"/>
  <c r="S802" i="1"/>
  <c r="V802" i="1" s="1"/>
  <c r="W802" i="1" s="1"/>
  <c r="Y1342" i="1"/>
  <c r="X1342" i="1"/>
  <c r="U1342" i="1"/>
  <c r="T1342" i="1"/>
  <c r="Z1342" i="1" s="1"/>
  <c r="S1342" i="1"/>
  <c r="V1342" i="1" s="1"/>
  <c r="W1342" i="1" s="1"/>
  <c r="Y284" i="1"/>
  <c r="X284" i="1"/>
  <c r="U284" i="1"/>
  <c r="T284" i="1"/>
  <c r="Z284" i="1" s="1"/>
  <c r="S284" i="1"/>
  <c r="V284" i="1" s="1"/>
  <c r="W284" i="1" s="1"/>
  <c r="Y389" i="1"/>
  <c r="X389" i="1"/>
  <c r="U389" i="1"/>
  <c r="T389" i="1"/>
  <c r="Z389" i="1" s="1"/>
  <c r="S389" i="1"/>
  <c r="V389" i="1" s="1"/>
  <c r="W389" i="1" s="1"/>
  <c r="Y832" i="1"/>
  <c r="X832" i="1"/>
  <c r="U832" i="1"/>
  <c r="T832" i="1"/>
  <c r="Z832" i="1" s="1"/>
  <c r="S832" i="1"/>
  <c r="V832" i="1" s="1"/>
  <c r="W832" i="1" s="1"/>
  <c r="X279" i="1"/>
  <c r="U279" i="1"/>
  <c r="T279" i="1"/>
  <c r="Z279" i="1" s="1"/>
  <c r="S279" i="1"/>
  <c r="X1507" i="1"/>
  <c r="U1507" i="1"/>
  <c r="T1507" i="1"/>
  <c r="Z1507" i="1" s="1"/>
  <c r="S1507" i="1"/>
  <c r="Y1189" i="1"/>
  <c r="X1189" i="1"/>
  <c r="U1189" i="1"/>
  <c r="T1189" i="1"/>
  <c r="Z1189" i="1" s="1"/>
  <c r="S1189" i="1"/>
  <c r="V1189" i="1" s="1"/>
  <c r="W1189" i="1" s="1"/>
  <c r="Y165" i="1"/>
  <c r="X165" i="1"/>
  <c r="U165" i="1"/>
  <c r="T165" i="1"/>
  <c r="Z165" i="1" s="1"/>
  <c r="S165" i="1"/>
  <c r="V165" i="1" s="1"/>
  <c r="W165" i="1" s="1"/>
  <c r="Y785" i="1"/>
  <c r="X785" i="1"/>
  <c r="U785" i="1"/>
  <c r="T785" i="1"/>
  <c r="Z785" i="1" s="1"/>
  <c r="S785" i="1"/>
  <c r="V785" i="1" s="1"/>
  <c r="W785" i="1" s="1"/>
  <c r="Y259" i="1"/>
  <c r="X259" i="1"/>
  <c r="U259" i="1"/>
  <c r="T259" i="1"/>
  <c r="Z259" i="1" s="1"/>
  <c r="S259" i="1"/>
  <c r="V259" i="1" s="1"/>
  <c r="W259" i="1" s="1"/>
  <c r="Y348" i="1"/>
  <c r="X348" i="1"/>
  <c r="U348" i="1"/>
  <c r="T348" i="1"/>
  <c r="Z348" i="1" s="1"/>
  <c r="S348" i="1"/>
  <c r="V348" i="1" s="1"/>
  <c r="W348" i="1" s="1"/>
  <c r="X636" i="1"/>
  <c r="U636" i="1"/>
  <c r="T636" i="1"/>
  <c r="Z636" i="1" s="1"/>
  <c r="S636" i="1"/>
  <c r="X251" i="1"/>
  <c r="U251" i="1"/>
  <c r="T251" i="1"/>
  <c r="Z251" i="1" s="1"/>
  <c r="S251" i="1"/>
  <c r="Y250" i="1"/>
  <c r="X250" i="1"/>
  <c r="U250" i="1"/>
  <c r="T250" i="1"/>
  <c r="Z250" i="1" s="1"/>
  <c r="S250" i="1"/>
  <c r="V250" i="1" s="1"/>
  <c r="W250" i="1" s="1"/>
  <c r="Y242" i="1"/>
  <c r="X242" i="1"/>
  <c r="U242" i="1"/>
  <c r="T242" i="1"/>
  <c r="Z242" i="1" s="1"/>
  <c r="S242" i="1"/>
  <c r="V242" i="1" s="1"/>
  <c r="W242" i="1" s="1"/>
  <c r="Y235" i="1"/>
  <c r="X235" i="1"/>
  <c r="U235" i="1"/>
  <c r="T235" i="1"/>
  <c r="Z235" i="1" s="1"/>
  <c r="S235" i="1"/>
  <c r="V235" i="1" s="1"/>
  <c r="W235" i="1" s="1"/>
  <c r="Y799" i="1"/>
  <c r="X799" i="1"/>
  <c r="U799" i="1"/>
  <c r="T799" i="1"/>
  <c r="Z799" i="1" s="1"/>
  <c r="S799" i="1"/>
  <c r="V799" i="1" s="1"/>
  <c r="W799" i="1" s="1"/>
  <c r="Y1054" i="1"/>
  <c r="X1054" i="1"/>
  <c r="U1054" i="1"/>
  <c r="T1054" i="1"/>
  <c r="Z1054" i="1" s="1"/>
  <c r="S1054" i="1"/>
  <c r="V1054" i="1" s="1"/>
  <c r="W1054" i="1" s="1"/>
  <c r="Y582" i="1"/>
  <c r="X582" i="1"/>
  <c r="U582" i="1"/>
  <c r="T582" i="1"/>
  <c r="Z582" i="1" s="1"/>
  <c r="S582" i="1"/>
  <c r="V582" i="1" s="1"/>
  <c r="W582" i="1" s="1"/>
  <c r="Y553" i="1"/>
  <c r="X553" i="1"/>
  <c r="U553" i="1"/>
  <c r="T553" i="1"/>
  <c r="Z553" i="1" s="1"/>
  <c r="S553" i="1"/>
  <c r="V553" i="1" s="1"/>
  <c r="W553" i="1" s="1"/>
  <c r="Y120" i="1"/>
  <c r="X120" i="1"/>
  <c r="U120" i="1"/>
  <c r="T120" i="1"/>
  <c r="Z120" i="1" s="1"/>
  <c r="S120" i="1"/>
  <c r="V120" i="1" s="1"/>
  <c r="W120" i="1" s="1"/>
  <c r="Y492" i="1"/>
  <c r="X492" i="1"/>
  <c r="U492" i="1"/>
  <c r="T492" i="1"/>
  <c r="Z492" i="1" s="1"/>
  <c r="S492" i="1"/>
  <c r="V492" i="1" s="1"/>
  <c r="W492" i="1" s="1"/>
  <c r="Y1238" i="1"/>
  <c r="X1238" i="1"/>
  <c r="U1238" i="1"/>
  <c r="T1238" i="1"/>
  <c r="Z1238" i="1" s="1"/>
  <c r="S1238" i="1"/>
  <c r="V1238" i="1" s="1"/>
  <c r="W1238" i="1" s="1"/>
  <c r="Y401" i="1"/>
  <c r="X401" i="1"/>
  <c r="U401" i="1"/>
  <c r="T401" i="1"/>
  <c r="Z401" i="1" s="1"/>
  <c r="S401" i="1"/>
  <c r="V401" i="1" s="1"/>
  <c r="W401" i="1" s="1"/>
  <c r="X831" i="1"/>
  <c r="U831" i="1"/>
  <c r="T831" i="1"/>
  <c r="Z831" i="1" s="1"/>
  <c r="S831" i="1"/>
  <c r="X914" i="1"/>
  <c r="U914" i="1"/>
  <c r="T914" i="1"/>
  <c r="Z914" i="1" s="1"/>
  <c r="S914" i="1"/>
  <c r="Y435" i="1"/>
  <c r="X435" i="1"/>
  <c r="U435" i="1"/>
  <c r="T435" i="1"/>
  <c r="Z435" i="1" s="1"/>
  <c r="S435" i="1"/>
  <c r="V435" i="1" s="1"/>
  <c r="W435" i="1" s="1"/>
  <c r="Y105" i="1"/>
  <c r="X105" i="1"/>
  <c r="U105" i="1"/>
  <c r="T105" i="1"/>
  <c r="Z105" i="1" s="1"/>
  <c r="S105" i="1"/>
  <c r="V105" i="1" s="1"/>
  <c r="W105" i="1" s="1"/>
  <c r="Y378" i="1"/>
  <c r="X378" i="1"/>
  <c r="U378" i="1"/>
  <c r="T378" i="1"/>
  <c r="Z378" i="1" s="1"/>
  <c r="S378" i="1"/>
  <c r="V378" i="1" s="1"/>
  <c r="W378" i="1" s="1"/>
  <c r="Y326" i="1"/>
  <c r="X326" i="1"/>
  <c r="U326" i="1"/>
  <c r="T326" i="1"/>
  <c r="Z326" i="1" s="1"/>
  <c r="S326" i="1"/>
  <c r="V326" i="1" s="1"/>
  <c r="W326" i="1" s="1"/>
  <c r="X493" i="1"/>
  <c r="U493" i="1"/>
  <c r="T493" i="1"/>
  <c r="Z493" i="1" s="1"/>
  <c r="S493" i="1"/>
  <c r="Y540" i="1"/>
  <c r="X540" i="1"/>
  <c r="U540" i="1"/>
  <c r="T540" i="1"/>
  <c r="Z540" i="1" s="1"/>
  <c r="S540" i="1"/>
  <c r="V540" i="1" s="1"/>
  <c r="W540" i="1" s="1"/>
  <c r="X261" i="1"/>
  <c r="U261" i="1"/>
  <c r="T261" i="1"/>
  <c r="Z261" i="1" s="1"/>
  <c r="S261" i="1"/>
  <c r="Y97" i="1"/>
  <c r="X97" i="1"/>
  <c r="U97" i="1"/>
  <c r="T97" i="1"/>
  <c r="Z97" i="1" s="1"/>
  <c r="S97" i="1"/>
  <c r="V97" i="1" s="1"/>
  <c r="W97" i="1" s="1"/>
  <c r="X509" i="1"/>
  <c r="U509" i="1"/>
  <c r="T509" i="1"/>
  <c r="Z509" i="1" s="1"/>
  <c r="S509" i="1"/>
  <c r="X90" i="1"/>
  <c r="U90" i="1"/>
  <c r="T90" i="1"/>
  <c r="Z90" i="1" s="1"/>
  <c r="S90" i="1"/>
  <c r="Y611" i="1"/>
  <c r="X611" i="1"/>
  <c r="U611" i="1"/>
  <c r="T611" i="1"/>
  <c r="Z611" i="1" s="1"/>
  <c r="S611" i="1"/>
  <c r="V611" i="1" s="1"/>
  <c r="W611" i="1" s="1"/>
  <c r="Y956" i="1"/>
  <c r="X956" i="1"/>
  <c r="U956" i="1"/>
  <c r="T956" i="1"/>
  <c r="Z956" i="1" s="1"/>
  <c r="S956" i="1"/>
  <c r="V956" i="1" s="1"/>
  <c r="W956" i="1" s="1"/>
  <c r="Y71" i="1"/>
  <c r="X71" i="1"/>
  <c r="U71" i="1"/>
  <c r="T71" i="1"/>
  <c r="Z71" i="1" s="1"/>
  <c r="S71" i="1"/>
  <c r="V71" i="1" s="1"/>
  <c r="W71" i="1" s="1"/>
  <c r="Y605" i="1"/>
  <c r="X605" i="1"/>
  <c r="U605" i="1"/>
  <c r="T605" i="1"/>
  <c r="Z605" i="1" s="1"/>
  <c r="S605" i="1"/>
  <c r="V605" i="1" s="1"/>
  <c r="W605" i="1" s="1"/>
  <c r="Y423" i="1"/>
  <c r="X423" i="1"/>
  <c r="U423" i="1"/>
  <c r="T423" i="1"/>
  <c r="Z423" i="1" s="1"/>
  <c r="S423" i="1"/>
  <c r="V423" i="1" s="1"/>
  <c r="W423" i="1" s="1"/>
  <c r="Y155" i="1"/>
  <c r="X155" i="1"/>
  <c r="U155" i="1"/>
  <c r="T155" i="1"/>
  <c r="Z155" i="1" s="1"/>
  <c r="S155" i="1"/>
  <c r="V155" i="1" s="1"/>
  <c r="W155" i="1" s="1"/>
  <c r="Y65" i="1"/>
  <c r="X65" i="1"/>
  <c r="U65" i="1"/>
  <c r="T65" i="1"/>
  <c r="Z65" i="1" s="1"/>
  <c r="S65" i="1"/>
  <c r="V65" i="1" s="1"/>
  <c r="W65" i="1" s="1"/>
  <c r="X153" i="1"/>
  <c r="U153" i="1"/>
  <c r="T153" i="1"/>
  <c r="Z153" i="1" s="1"/>
  <c r="S153" i="1"/>
  <c r="X545" i="1"/>
  <c r="U545" i="1"/>
  <c r="T545" i="1"/>
  <c r="Z545" i="1" s="1"/>
  <c r="S545" i="1"/>
  <c r="Y532" i="1"/>
  <c r="X532" i="1"/>
  <c r="U532" i="1"/>
  <c r="T532" i="1"/>
  <c r="Z532" i="1" s="1"/>
  <c r="S532" i="1"/>
  <c r="V532" i="1" s="1"/>
  <c r="W532" i="1" s="1"/>
  <c r="X357" i="1"/>
  <c r="U357" i="1"/>
  <c r="T357" i="1"/>
  <c r="Z357" i="1" s="1"/>
  <c r="S357" i="1"/>
  <c r="X138" i="1"/>
  <c r="U138" i="1"/>
  <c r="T138" i="1"/>
  <c r="Z138" i="1" s="1"/>
  <c r="S138" i="1"/>
  <c r="Y262" i="1"/>
  <c r="X262" i="1"/>
  <c r="U262" i="1"/>
  <c r="T262" i="1"/>
  <c r="Z262" i="1" s="1"/>
  <c r="S262" i="1"/>
  <c r="V262" i="1" s="1"/>
  <c r="W262" i="1" s="1"/>
  <c r="Y122" i="1"/>
  <c r="X122" i="1"/>
  <c r="U122" i="1"/>
  <c r="T122" i="1"/>
  <c r="Z122" i="1" s="1"/>
  <c r="S122" i="1"/>
  <c r="V122" i="1" s="1"/>
  <c r="W122" i="1" s="1"/>
  <c r="Y45" i="1"/>
  <c r="X45" i="1"/>
  <c r="U45" i="1"/>
  <c r="T45" i="1"/>
  <c r="Z45" i="1" s="1"/>
  <c r="S45" i="1"/>
  <c r="V45" i="1" s="1"/>
  <c r="W45" i="1" s="1"/>
  <c r="Y42" i="1"/>
  <c r="X42" i="1"/>
  <c r="U42" i="1"/>
  <c r="T42" i="1"/>
  <c r="Z42" i="1" s="1"/>
  <c r="S42" i="1"/>
  <c r="V42" i="1" s="1"/>
  <c r="W42" i="1" s="1"/>
  <c r="Y579" i="1"/>
  <c r="X579" i="1"/>
  <c r="U579" i="1"/>
  <c r="T579" i="1"/>
  <c r="Z579" i="1" s="1"/>
  <c r="S579" i="1"/>
  <c r="V579" i="1" s="1"/>
  <c r="W579" i="1" s="1"/>
  <c r="X38" i="1"/>
  <c r="U38" i="1"/>
  <c r="T38" i="1"/>
  <c r="Z38" i="1" s="1"/>
  <c r="S38" i="1"/>
  <c r="Y338" i="1"/>
  <c r="X338" i="1"/>
  <c r="U338" i="1"/>
  <c r="T338" i="1"/>
  <c r="Z338" i="1" s="1"/>
  <c r="S338" i="1"/>
  <c r="V338" i="1" s="1"/>
  <c r="W338" i="1" s="1"/>
  <c r="X127" i="1"/>
  <c r="U127" i="1"/>
  <c r="T127" i="1"/>
  <c r="Z127" i="1" s="1"/>
  <c r="S127" i="1"/>
  <c r="Y238" i="1"/>
  <c r="X238" i="1"/>
  <c r="U238" i="1"/>
  <c r="T238" i="1"/>
  <c r="Z238" i="1" s="1"/>
  <c r="S238" i="1"/>
  <c r="V238" i="1" s="1"/>
  <c r="W238" i="1" s="1"/>
  <c r="Y35" i="1"/>
  <c r="X35" i="1"/>
  <c r="U35" i="1"/>
  <c r="T35" i="1"/>
  <c r="Z35" i="1" s="1"/>
  <c r="S35" i="1"/>
  <c r="V35" i="1" s="1"/>
  <c r="W35" i="1" s="1"/>
  <c r="Y183" i="1"/>
  <c r="X183" i="1"/>
  <c r="U183" i="1"/>
  <c r="T183" i="1"/>
  <c r="Z183" i="1" s="1"/>
  <c r="S183" i="1"/>
  <c r="V183" i="1" s="1"/>
  <c r="W183" i="1" s="1"/>
  <c r="Y32" i="1"/>
  <c r="X32" i="1"/>
  <c r="U32" i="1"/>
  <c r="T32" i="1"/>
  <c r="Z32" i="1" s="1"/>
  <c r="S32" i="1"/>
  <c r="V32" i="1" s="1"/>
  <c r="W32" i="1" s="1"/>
  <c r="Y28" i="1"/>
  <c r="X28" i="1"/>
  <c r="U28" i="1"/>
  <c r="T28" i="1"/>
  <c r="Z28" i="1" s="1"/>
  <c r="S28" i="1"/>
  <c r="V28" i="1" s="1"/>
  <c r="W28" i="1" s="1"/>
  <c r="Y448" i="1"/>
  <c r="X448" i="1"/>
  <c r="U448" i="1"/>
  <c r="T448" i="1"/>
  <c r="Z448" i="1" s="1"/>
  <c r="S448" i="1"/>
  <c r="V448" i="1" s="1"/>
  <c r="W448" i="1" s="1"/>
  <c r="Y53" i="1"/>
  <c r="X53" i="1"/>
  <c r="U53" i="1"/>
  <c r="T53" i="1"/>
  <c r="Z53" i="1" s="1"/>
  <c r="S53" i="1"/>
  <c r="V53" i="1" s="1"/>
  <c r="W53" i="1" s="1"/>
  <c r="Y839" i="1"/>
  <c r="X839" i="1"/>
  <c r="U839" i="1"/>
  <c r="T839" i="1"/>
  <c r="Z839" i="1" s="1"/>
  <c r="S839" i="1"/>
  <c r="V839" i="1" s="1"/>
  <c r="W839" i="1" s="1"/>
  <c r="Y315" i="1"/>
  <c r="X315" i="1"/>
  <c r="U315" i="1"/>
  <c r="T315" i="1"/>
  <c r="Z315" i="1" s="1"/>
  <c r="S315" i="1"/>
  <c r="V315" i="1" s="1"/>
  <c r="W315" i="1" s="1"/>
  <c r="Y343" i="1"/>
  <c r="X343" i="1"/>
  <c r="U343" i="1"/>
  <c r="T343" i="1"/>
  <c r="Z343" i="1" s="1"/>
  <c r="S343" i="1"/>
  <c r="V343" i="1" s="1"/>
  <c r="W343" i="1" s="1"/>
  <c r="X19" i="1"/>
  <c r="U19" i="1"/>
  <c r="T19" i="1"/>
  <c r="Z19" i="1" s="1"/>
  <c r="S19" i="1"/>
  <c r="Y646" i="1"/>
  <c r="X646" i="1"/>
  <c r="U646" i="1"/>
  <c r="T646" i="1"/>
  <c r="Z646" i="1" s="1"/>
  <c r="S646" i="1"/>
  <c r="V646" i="1" s="1"/>
  <c r="W646" i="1" s="1"/>
  <c r="X1336" i="1"/>
  <c r="U1336" i="1"/>
  <c r="T1336" i="1"/>
  <c r="Z1336" i="1" s="1"/>
  <c r="S1336" i="1"/>
  <c r="Y356" i="1"/>
  <c r="X356" i="1"/>
  <c r="U356" i="1"/>
  <c r="T356" i="1"/>
  <c r="Z356" i="1" s="1"/>
  <c r="S356" i="1"/>
  <c r="V356" i="1" s="1"/>
  <c r="W356" i="1" s="1"/>
  <c r="Y1352" i="1"/>
  <c r="X1352" i="1"/>
  <c r="U1352" i="1"/>
  <c r="T1352" i="1"/>
  <c r="Z1352" i="1" s="1"/>
  <c r="S1352" i="1"/>
  <c r="V1352" i="1" s="1"/>
  <c r="W1352" i="1" s="1"/>
  <c r="Y463" i="1"/>
  <c r="X463" i="1"/>
  <c r="U463" i="1"/>
  <c r="T463" i="1"/>
  <c r="Z463" i="1" s="1"/>
  <c r="S463" i="1"/>
  <c r="V463" i="1" s="1"/>
  <c r="W463" i="1" s="1"/>
  <c r="X1644" i="1"/>
  <c r="U1644" i="1"/>
  <c r="T1644" i="1"/>
  <c r="Z1644" i="1" s="1"/>
  <c r="S1644" i="1"/>
  <c r="Y1662" i="1"/>
  <c r="X1662" i="1"/>
  <c r="U1662" i="1"/>
  <c r="T1662" i="1"/>
  <c r="Z1662" i="1" s="1"/>
  <c r="S1662" i="1"/>
  <c r="V1662" i="1" s="1"/>
  <c r="W1662" i="1" s="1"/>
  <c r="Y649" i="1"/>
  <c r="X649" i="1"/>
  <c r="U649" i="1"/>
  <c r="T649" i="1"/>
  <c r="Z649" i="1" s="1"/>
  <c r="S649" i="1"/>
  <c r="V649" i="1" s="1"/>
  <c r="W649" i="1" s="1"/>
  <c r="Y1178" i="1"/>
  <c r="X1178" i="1"/>
  <c r="U1178" i="1"/>
  <c r="T1178" i="1"/>
  <c r="Z1178" i="1" s="1"/>
  <c r="S1178" i="1"/>
  <c r="V1178" i="1" s="1"/>
  <c r="W1178" i="1" s="1"/>
  <c r="Y1233" i="1"/>
  <c r="X1233" i="1"/>
  <c r="U1233" i="1"/>
  <c r="T1233" i="1"/>
  <c r="Z1233" i="1" s="1"/>
  <c r="S1233" i="1"/>
  <c r="V1233" i="1" s="1"/>
  <c r="W1233" i="1" s="1"/>
  <c r="Y910" i="1"/>
  <c r="X910" i="1"/>
  <c r="U910" i="1"/>
  <c r="T910" i="1"/>
  <c r="Z910" i="1" s="1"/>
  <c r="S910" i="1"/>
  <c r="V910" i="1" s="1"/>
  <c r="W910" i="1" s="1"/>
  <c r="X707" i="1"/>
  <c r="U707" i="1"/>
  <c r="T707" i="1"/>
  <c r="Z707" i="1" s="1"/>
  <c r="S707" i="1"/>
  <c r="X1062" i="1"/>
  <c r="U1062" i="1"/>
  <c r="T1062" i="1"/>
  <c r="Z1062" i="1" s="1"/>
  <c r="S1062" i="1"/>
  <c r="Y1053" i="1"/>
  <c r="X1053" i="1"/>
  <c r="U1053" i="1"/>
  <c r="T1053" i="1"/>
  <c r="Z1053" i="1" s="1"/>
  <c r="S1053" i="1"/>
  <c r="V1053" i="1" s="1"/>
  <c r="W1053" i="1" s="1"/>
  <c r="Y253" i="1"/>
  <c r="X253" i="1"/>
  <c r="U253" i="1"/>
  <c r="T253" i="1"/>
  <c r="Z253" i="1" s="1"/>
  <c r="S253" i="1"/>
  <c r="V253" i="1" s="1"/>
  <c r="W253" i="1" s="1"/>
  <c r="X230" i="1"/>
  <c r="U230" i="1"/>
  <c r="T230" i="1"/>
  <c r="Z230" i="1" s="1"/>
  <c r="S230" i="1"/>
  <c r="Y229" i="1"/>
  <c r="X229" i="1"/>
  <c r="U229" i="1"/>
  <c r="T229" i="1"/>
  <c r="Z229" i="1" s="1"/>
  <c r="S229" i="1"/>
  <c r="V229" i="1" s="1"/>
  <c r="W229" i="1" s="1"/>
  <c r="Y648" i="1"/>
  <c r="X648" i="1"/>
  <c r="U648" i="1"/>
  <c r="T648" i="1"/>
  <c r="Z648" i="1" s="1"/>
  <c r="S648" i="1"/>
  <c r="V648" i="1" s="1"/>
  <c r="W648" i="1" s="1"/>
  <c r="Y416" i="1"/>
  <c r="X416" i="1"/>
  <c r="U416" i="1"/>
  <c r="T416" i="1"/>
  <c r="Z416" i="1" s="1"/>
  <c r="S416" i="1"/>
  <c r="V416" i="1" s="1"/>
  <c r="W416" i="1" s="1"/>
  <c r="Y161" i="1"/>
  <c r="X161" i="1"/>
  <c r="U161" i="1"/>
  <c r="T161" i="1"/>
  <c r="Z161" i="1" s="1"/>
  <c r="S161" i="1"/>
  <c r="V161" i="1" s="1"/>
  <c r="W161" i="1" s="1"/>
  <c r="X657" i="1"/>
  <c r="U657" i="1"/>
  <c r="T657" i="1"/>
  <c r="Z657" i="1" s="1"/>
  <c r="S657" i="1"/>
  <c r="Y713" i="1"/>
  <c r="X713" i="1"/>
  <c r="U713" i="1"/>
  <c r="T713" i="1"/>
  <c r="Z713" i="1" s="1"/>
  <c r="S713" i="1"/>
  <c r="V713" i="1" s="1"/>
  <c r="W713" i="1" s="1"/>
  <c r="Y559" i="1"/>
  <c r="X559" i="1"/>
  <c r="U559" i="1"/>
  <c r="T559" i="1"/>
  <c r="Z559" i="1" s="1"/>
  <c r="S559" i="1"/>
  <c r="V559" i="1" s="1"/>
  <c r="W559" i="1" s="1"/>
  <c r="Y393" i="1"/>
  <c r="X393" i="1"/>
  <c r="U393" i="1"/>
  <c r="T393" i="1"/>
  <c r="Z393" i="1" s="1"/>
  <c r="S393" i="1"/>
  <c r="V393" i="1" s="1"/>
  <c r="W393" i="1" s="1"/>
  <c r="Y439" i="1"/>
  <c r="X439" i="1"/>
  <c r="U439" i="1"/>
  <c r="T439" i="1"/>
  <c r="Z439" i="1" s="1"/>
  <c r="S439" i="1"/>
  <c r="V439" i="1" s="1"/>
  <c r="W439" i="1" s="1"/>
  <c r="Y131" i="1"/>
  <c r="X131" i="1"/>
  <c r="U131" i="1"/>
  <c r="T131" i="1"/>
  <c r="Z131" i="1" s="1"/>
  <c r="S131" i="1"/>
  <c r="V131" i="1" s="1"/>
  <c r="W131" i="1" s="1"/>
  <c r="Y1465" i="1"/>
  <c r="X1465" i="1"/>
  <c r="U1465" i="1"/>
  <c r="T1465" i="1"/>
  <c r="Z1465" i="1" s="1"/>
  <c r="S1465" i="1"/>
  <c r="V1465" i="1" s="1"/>
  <c r="W1465" i="1" s="1"/>
  <c r="Y1308" i="1"/>
  <c r="X1308" i="1"/>
  <c r="U1308" i="1"/>
  <c r="T1308" i="1"/>
  <c r="Z1308" i="1" s="1"/>
  <c r="S1308" i="1"/>
  <c r="V1308" i="1" s="1"/>
  <c r="W1308" i="1" s="1"/>
  <c r="X130" i="1"/>
  <c r="U130" i="1"/>
  <c r="T130" i="1"/>
  <c r="Z130" i="1" s="1"/>
  <c r="S130" i="1"/>
  <c r="Y569" i="1"/>
  <c r="X569" i="1"/>
  <c r="U569" i="1"/>
  <c r="T569" i="1"/>
  <c r="Z569" i="1" s="1"/>
  <c r="S569" i="1"/>
  <c r="V569" i="1" s="1"/>
  <c r="W569" i="1" s="1"/>
  <c r="Z1631" i="1"/>
  <c r="Y1631" i="1"/>
  <c r="X1631" i="1"/>
  <c r="U1631" i="1"/>
  <c r="T1631" i="1"/>
  <c r="S1631" i="1"/>
  <c r="V1631" i="1" s="1"/>
  <c r="W1631" i="1" s="1"/>
  <c r="Z1291" i="1"/>
  <c r="Y1291" i="1"/>
  <c r="X1291" i="1"/>
  <c r="U1291" i="1"/>
  <c r="T1291" i="1"/>
  <c r="S1291" i="1"/>
  <c r="V1291" i="1" s="1"/>
  <c r="W1291" i="1" s="1"/>
  <c r="Z949" i="1"/>
  <c r="Y949" i="1"/>
  <c r="X949" i="1"/>
  <c r="U949" i="1"/>
  <c r="T949" i="1"/>
  <c r="S949" i="1"/>
  <c r="V949" i="1" s="1"/>
  <c r="W949" i="1" s="1"/>
  <c r="Z1567" i="1"/>
  <c r="Y1567" i="1"/>
  <c r="X1567" i="1"/>
  <c r="U1567" i="1"/>
  <c r="T1567" i="1"/>
  <c r="S1567" i="1"/>
  <c r="V1567" i="1" s="1"/>
  <c r="W1567" i="1" s="1"/>
  <c r="Z932" i="1"/>
  <c r="X932" i="1"/>
  <c r="U932" i="1"/>
  <c r="T932" i="1"/>
  <c r="S932" i="1"/>
  <c r="Z1270" i="1"/>
  <c r="Y1270" i="1"/>
  <c r="X1270" i="1"/>
  <c r="U1270" i="1"/>
  <c r="T1270" i="1"/>
  <c r="S1270" i="1"/>
  <c r="V1270" i="1" s="1"/>
  <c r="W1270" i="1" s="1"/>
  <c r="Z480" i="1"/>
  <c r="Y480" i="1"/>
  <c r="X480" i="1"/>
  <c r="U480" i="1"/>
  <c r="T480" i="1"/>
  <c r="S480" i="1"/>
  <c r="V480" i="1" s="1"/>
  <c r="W480" i="1" s="1"/>
  <c r="Z911" i="1"/>
  <c r="Y911" i="1"/>
  <c r="X911" i="1"/>
  <c r="U911" i="1"/>
  <c r="T911" i="1"/>
  <c r="S911" i="1"/>
  <c r="V911" i="1" s="1"/>
  <c r="W911" i="1" s="1"/>
  <c r="Z72" i="1"/>
  <c r="X72" i="1"/>
  <c r="U72" i="1"/>
  <c r="T72" i="1"/>
  <c r="S72" i="1"/>
  <c r="Z791" i="1"/>
  <c r="Y791" i="1"/>
  <c r="X791" i="1"/>
  <c r="U791" i="1"/>
  <c r="T791" i="1"/>
  <c r="S791" i="1"/>
  <c r="V791" i="1" s="1"/>
  <c r="W791" i="1" s="1"/>
  <c r="Z1072" i="1"/>
  <c r="Y1072" i="1"/>
  <c r="X1072" i="1"/>
  <c r="U1072" i="1"/>
  <c r="T1072" i="1"/>
  <c r="S1072" i="1"/>
  <c r="V1072" i="1" s="1"/>
  <c r="W1072" i="1" s="1"/>
  <c r="Z792" i="1"/>
  <c r="Y792" i="1"/>
  <c r="X792" i="1"/>
  <c r="U792" i="1"/>
  <c r="T792" i="1"/>
  <c r="S792" i="1"/>
  <c r="V792" i="1" s="1"/>
  <c r="W792" i="1" s="1"/>
  <c r="Z1486" i="1"/>
  <c r="Y1486" i="1"/>
  <c r="X1486" i="1"/>
  <c r="U1486" i="1"/>
  <c r="T1486" i="1"/>
  <c r="S1486" i="1"/>
  <c r="V1486" i="1" s="1"/>
  <c r="W1486" i="1" s="1"/>
  <c r="Z1153" i="1"/>
  <c r="Y1153" i="1"/>
  <c r="X1153" i="1"/>
  <c r="U1153" i="1"/>
  <c r="T1153" i="1"/>
  <c r="S1153" i="1"/>
  <c r="V1153" i="1" s="1"/>
  <c r="W1153" i="1" s="1"/>
  <c r="Z1296" i="1"/>
  <c r="X1296" i="1"/>
  <c r="U1296" i="1"/>
  <c r="T1296" i="1"/>
  <c r="S1296" i="1"/>
  <c r="Z1190" i="1"/>
  <c r="Y1190" i="1"/>
  <c r="X1190" i="1"/>
  <c r="U1190" i="1"/>
  <c r="T1190" i="1"/>
  <c r="S1190" i="1"/>
  <c r="V1190" i="1" s="1"/>
  <c r="W1190" i="1" s="1"/>
  <c r="Z478" i="1"/>
  <c r="Y478" i="1"/>
  <c r="X478" i="1"/>
  <c r="U478" i="1"/>
  <c r="T478" i="1"/>
  <c r="S478" i="1"/>
  <c r="V478" i="1" s="1"/>
  <c r="W478" i="1" s="1"/>
  <c r="Z1577" i="1"/>
  <c r="Y1577" i="1"/>
  <c r="X1577" i="1"/>
  <c r="U1577" i="1"/>
  <c r="T1577" i="1"/>
  <c r="S1577" i="1"/>
  <c r="V1577" i="1" s="1"/>
  <c r="W1577" i="1" s="1"/>
  <c r="Z1170" i="1"/>
  <c r="Y1170" i="1"/>
  <c r="X1170" i="1"/>
  <c r="U1170" i="1"/>
  <c r="T1170" i="1"/>
  <c r="S1170" i="1"/>
  <c r="V1170" i="1" s="1"/>
  <c r="W1170" i="1" s="1"/>
  <c r="Z979" i="1"/>
  <c r="Y979" i="1"/>
  <c r="X979" i="1"/>
  <c r="U979" i="1"/>
  <c r="T979" i="1"/>
  <c r="S979" i="1"/>
  <c r="V979" i="1" s="1"/>
  <c r="W979" i="1" s="1"/>
  <c r="Z1037" i="1"/>
  <c r="Y1037" i="1"/>
  <c r="X1037" i="1"/>
  <c r="U1037" i="1"/>
  <c r="T1037" i="1"/>
  <c r="S1037" i="1"/>
  <c r="V1037" i="1" s="1"/>
  <c r="W1037" i="1" s="1"/>
  <c r="Z841" i="1"/>
  <c r="Y841" i="1"/>
  <c r="X841" i="1"/>
  <c r="U841" i="1"/>
  <c r="T841" i="1"/>
  <c r="S841" i="1"/>
  <c r="V841" i="1" s="1"/>
  <c r="W841" i="1" s="1"/>
  <c r="Z1325" i="1"/>
  <c r="Y1325" i="1"/>
  <c r="X1325" i="1"/>
  <c r="U1325" i="1"/>
  <c r="T1325" i="1"/>
  <c r="S1325" i="1"/>
  <c r="V1325" i="1" s="1"/>
  <c r="W1325" i="1" s="1"/>
  <c r="Z1469" i="1"/>
  <c r="Y1469" i="1"/>
  <c r="X1469" i="1"/>
  <c r="U1469" i="1"/>
  <c r="T1469" i="1"/>
  <c r="S1469" i="1"/>
  <c r="V1469" i="1" s="1"/>
  <c r="W1469" i="1" s="1"/>
  <c r="Z894" i="1"/>
  <c r="Y894" i="1"/>
  <c r="X894" i="1"/>
  <c r="U894" i="1"/>
  <c r="T894" i="1"/>
  <c r="S894" i="1"/>
  <c r="V894" i="1" s="1"/>
  <c r="W894" i="1" s="1"/>
  <c r="Z482" i="1"/>
  <c r="Y482" i="1"/>
  <c r="X482" i="1"/>
  <c r="U482" i="1"/>
  <c r="T482" i="1"/>
  <c r="S482" i="1"/>
  <c r="V482" i="1" s="1"/>
  <c r="W482" i="1" s="1"/>
  <c r="Z719" i="1"/>
  <c r="Y719" i="1"/>
  <c r="X719" i="1"/>
  <c r="U719" i="1"/>
  <c r="T719" i="1"/>
  <c r="S719" i="1"/>
  <c r="V719" i="1" s="1"/>
  <c r="W719" i="1" s="1"/>
  <c r="Z1458" i="1"/>
  <c r="X1458" i="1"/>
  <c r="U1458" i="1"/>
  <c r="T1458" i="1"/>
  <c r="S1458" i="1"/>
  <c r="Z1682" i="1"/>
  <c r="Y1682" i="1"/>
  <c r="X1682" i="1"/>
  <c r="U1682" i="1"/>
  <c r="T1682" i="1"/>
  <c r="S1682" i="1"/>
  <c r="V1682" i="1" s="1"/>
  <c r="W1682" i="1" s="1"/>
  <c r="Z1633" i="1"/>
  <c r="X1633" i="1"/>
  <c r="U1633" i="1"/>
  <c r="T1633" i="1"/>
  <c r="S1633" i="1"/>
  <c r="Z1426" i="1"/>
  <c r="Y1426" i="1"/>
  <c r="X1426" i="1"/>
  <c r="U1426" i="1"/>
  <c r="T1426" i="1"/>
  <c r="S1426" i="1"/>
  <c r="V1426" i="1" s="1"/>
  <c r="W1426" i="1" s="1"/>
  <c r="Z1589" i="1"/>
  <c r="Y1589" i="1"/>
  <c r="X1589" i="1"/>
  <c r="U1589" i="1"/>
  <c r="T1589" i="1"/>
  <c r="S1589" i="1"/>
  <c r="V1589" i="1" s="1"/>
  <c r="W1589" i="1" s="1"/>
  <c r="Z1345" i="1"/>
  <c r="Y1345" i="1"/>
  <c r="X1345" i="1"/>
  <c r="U1345" i="1"/>
  <c r="T1345" i="1"/>
  <c r="S1345" i="1"/>
  <c r="V1345" i="1" s="1"/>
  <c r="W1345" i="1" s="1"/>
  <c r="Z1073" i="1"/>
  <c r="Y1073" i="1"/>
  <c r="X1073" i="1"/>
  <c r="U1073" i="1"/>
  <c r="T1073" i="1"/>
  <c r="S1073" i="1"/>
  <c r="V1073" i="1" s="1"/>
  <c r="W1073" i="1" s="1"/>
  <c r="Z1264" i="1"/>
  <c r="X1264" i="1"/>
  <c r="U1264" i="1"/>
  <c r="T1264" i="1"/>
  <c r="S1264" i="1"/>
  <c r="Z874" i="1"/>
  <c r="Y874" i="1"/>
  <c r="X874" i="1"/>
  <c r="U874" i="1"/>
  <c r="T874" i="1"/>
  <c r="S874" i="1"/>
  <c r="V874" i="1" s="1"/>
  <c r="W874" i="1" s="1"/>
  <c r="Z1451" i="1"/>
  <c r="X1451" i="1"/>
  <c r="U1451" i="1"/>
  <c r="T1451" i="1"/>
  <c r="S1451" i="1"/>
  <c r="Z1579" i="1"/>
  <c r="X1579" i="1"/>
  <c r="U1579" i="1"/>
  <c r="T1579" i="1"/>
  <c r="S1579" i="1"/>
  <c r="Z703" i="1"/>
  <c r="Y703" i="1"/>
  <c r="X703" i="1"/>
  <c r="U703" i="1"/>
  <c r="T703" i="1"/>
  <c r="S703" i="1"/>
  <c r="V703" i="1" s="1"/>
  <c r="W703" i="1" s="1"/>
  <c r="Z661" i="1"/>
  <c r="Y661" i="1"/>
  <c r="X661" i="1"/>
  <c r="U661" i="1"/>
  <c r="T661" i="1"/>
  <c r="S661" i="1"/>
  <c r="V661" i="1" s="1"/>
  <c r="W661" i="1" s="1"/>
  <c r="Z565" i="1"/>
  <c r="Y565" i="1"/>
  <c r="X565" i="1"/>
  <c r="U565" i="1"/>
  <c r="T565" i="1"/>
  <c r="S565" i="1"/>
  <c r="V565" i="1" s="1"/>
  <c r="W565" i="1" s="1"/>
  <c r="Z1588" i="1"/>
  <c r="X1588" i="1"/>
  <c r="U1588" i="1"/>
  <c r="T1588" i="1"/>
  <c r="S1588" i="1"/>
  <c r="Z1447" i="1"/>
  <c r="Y1447" i="1"/>
  <c r="X1447" i="1"/>
  <c r="U1447" i="1"/>
  <c r="T1447" i="1"/>
  <c r="S1447" i="1"/>
  <c r="V1447" i="1" s="1"/>
  <c r="W1447" i="1" s="1"/>
  <c r="Z455" i="1"/>
  <c r="Y455" i="1"/>
  <c r="X455" i="1"/>
  <c r="U455" i="1"/>
  <c r="T455" i="1"/>
  <c r="S455" i="1"/>
  <c r="V455" i="1" s="1"/>
  <c r="W455" i="1" s="1"/>
  <c r="Z968" i="1"/>
  <c r="Y968" i="1"/>
  <c r="X968" i="1"/>
  <c r="U968" i="1"/>
  <c r="T968" i="1"/>
  <c r="S968" i="1"/>
  <c r="V968" i="1" s="1"/>
  <c r="W968" i="1" s="1"/>
  <c r="Z1549" i="1"/>
  <c r="Y1549" i="1"/>
  <c r="X1549" i="1"/>
  <c r="U1549" i="1"/>
  <c r="T1549" i="1"/>
  <c r="S1549" i="1"/>
  <c r="V1549" i="1" s="1"/>
  <c r="W1549" i="1" s="1"/>
  <c r="Z660" i="1"/>
  <c r="Y660" i="1"/>
  <c r="X660" i="1"/>
  <c r="U660" i="1"/>
  <c r="T660" i="1"/>
  <c r="S660" i="1"/>
  <c r="V660" i="1" s="1"/>
  <c r="W660" i="1" s="1"/>
  <c r="Z1026" i="1"/>
  <c r="Y1026" i="1"/>
  <c r="X1026" i="1"/>
  <c r="U1026" i="1"/>
  <c r="T1026" i="1"/>
  <c r="S1026" i="1"/>
  <c r="V1026" i="1" s="1"/>
  <c r="W1026" i="1" s="1"/>
  <c r="Z1025" i="1"/>
  <c r="Y1025" i="1"/>
  <c r="X1025" i="1"/>
  <c r="U1025" i="1"/>
  <c r="T1025" i="1"/>
  <c r="S1025" i="1"/>
  <c r="V1025" i="1" s="1"/>
  <c r="W1025" i="1" s="1"/>
  <c r="Z651" i="1"/>
  <c r="Y651" i="1"/>
  <c r="X651" i="1"/>
  <c r="U651" i="1"/>
  <c r="T651" i="1"/>
  <c r="S651" i="1"/>
  <c r="V651" i="1" s="1"/>
  <c r="W651" i="1" s="1"/>
  <c r="Z1052" i="1"/>
  <c r="X1052" i="1"/>
  <c r="U1052" i="1"/>
  <c r="T1052" i="1"/>
  <c r="S1052" i="1"/>
  <c r="Z967" i="1"/>
  <c r="Y967" i="1"/>
  <c r="X967" i="1"/>
  <c r="U967" i="1"/>
  <c r="T967" i="1"/>
  <c r="S967" i="1"/>
  <c r="V967" i="1" s="1"/>
  <c r="W967" i="1" s="1"/>
  <c r="Z1444" i="1"/>
  <c r="Y1444" i="1"/>
  <c r="X1444" i="1"/>
  <c r="U1444" i="1"/>
  <c r="T1444" i="1"/>
  <c r="S1444" i="1"/>
  <c r="V1444" i="1" s="1"/>
  <c r="W1444" i="1" s="1"/>
  <c r="Z817" i="1"/>
  <c r="Y817" i="1"/>
  <c r="X817" i="1"/>
  <c r="U817" i="1"/>
  <c r="T817" i="1"/>
  <c r="S817" i="1"/>
  <c r="V817" i="1" s="1"/>
  <c r="W817" i="1" s="1"/>
  <c r="Z1024" i="1"/>
  <c r="Y1024" i="1"/>
  <c r="X1024" i="1"/>
  <c r="U1024" i="1"/>
  <c r="T1024" i="1"/>
  <c r="S1024" i="1"/>
  <c r="V1024" i="1" s="1"/>
  <c r="W1024" i="1" s="1"/>
  <c r="Z1023" i="1"/>
  <c r="X1023" i="1"/>
  <c r="U1023" i="1"/>
  <c r="T1023" i="1"/>
  <c r="S1023" i="1"/>
  <c r="Z1063" i="1"/>
  <c r="Y1063" i="1"/>
  <c r="X1063" i="1"/>
  <c r="U1063" i="1"/>
  <c r="T1063" i="1"/>
  <c r="S1063" i="1"/>
  <c r="V1063" i="1" s="1"/>
  <c r="W1063" i="1" s="1"/>
  <c r="Z1022" i="1"/>
  <c r="Y1022" i="1"/>
  <c r="X1022" i="1"/>
  <c r="U1022" i="1"/>
  <c r="T1022" i="1"/>
  <c r="S1022" i="1"/>
  <c r="V1022" i="1" s="1"/>
  <c r="W1022" i="1" s="1"/>
  <c r="Z1001" i="1"/>
  <c r="Y1001" i="1"/>
  <c r="X1001" i="1"/>
  <c r="U1001" i="1"/>
  <c r="T1001" i="1"/>
  <c r="S1001" i="1"/>
  <c r="V1001" i="1" s="1"/>
  <c r="W1001" i="1" s="1"/>
  <c r="Z1021" i="1"/>
  <c r="X1021" i="1"/>
  <c r="U1021" i="1"/>
  <c r="T1021" i="1"/>
  <c r="S1021" i="1"/>
  <c r="Z1020" i="1"/>
  <c r="Y1020" i="1"/>
  <c r="X1020" i="1"/>
  <c r="U1020" i="1"/>
  <c r="T1020" i="1"/>
  <c r="S1020" i="1"/>
  <c r="V1020" i="1" s="1"/>
  <c r="W1020" i="1" s="1"/>
  <c r="Z1019" i="1"/>
  <c r="Y1019" i="1"/>
  <c r="X1019" i="1"/>
  <c r="U1019" i="1"/>
  <c r="T1019" i="1"/>
  <c r="S1019" i="1"/>
  <c r="V1019" i="1" s="1"/>
  <c r="W1019" i="1" s="1"/>
  <c r="Z433" i="1"/>
  <c r="Y433" i="1"/>
  <c r="X433" i="1"/>
  <c r="U433" i="1"/>
  <c r="T433" i="1"/>
  <c r="S433" i="1"/>
  <c r="V433" i="1" s="1"/>
  <c r="W433" i="1" s="1"/>
  <c r="Z816" i="1"/>
  <c r="X816" i="1"/>
  <c r="U816" i="1"/>
  <c r="T816" i="1"/>
  <c r="S816" i="1"/>
  <c r="Z1018" i="1"/>
  <c r="Y1018" i="1"/>
  <c r="X1018" i="1"/>
  <c r="U1018" i="1"/>
  <c r="T1018" i="1"/>
  <c r="S1018" i="1"/>
  <c r="V1018" i="1" s="1"/>
  <c r="W1018" i="1" s="1"/>
  <c r="Z181" i="1"/>
  <c r="Y181" i="1"/>
  <c r="X181" i="1"/>
  <c r="U181" i="1"/>
  <c r="T181" i="1"/>
  <c r="S181" i="1"/>
  <c r="V181" i="1" s="1"/>
  <c r="W181" i="1" s="1"/>
  <c r="Z1439" i="1"/>
  <c r="Y1439" i="1"/>
  <c r="X1439" i="1"/>
  <c r="U1439" i="1"/>
  <c r="T1439" i="1"/>
  <c r="S1439" i="1"/>
  <c r="V1439" i="1" s="1"/>
  <c r="W1439" i="1" s="1"/>
  <c r="Z1017" i="1"/>
  <c r="Y1017" i="1"/>
  <c r="X1017" i="1"/>
  <c r="U1017" i="1"/>
  <c r="T1017" i="1"/>
  <c r="S1017" i="1"/>
  <c r="V1017" i="1" s="1"/>
  <c r="W1017" i="1" s="1"/>
  <c r="Z425" i="1"/>
  <c r="Y425" i="1"/>
  <c r="X425" i="1"/>
  <c r="U425" i="1"/>
  <c r="T425" i="1"/>
  <c r="S425" i="1"/>
  <c r="V425" i="1" s="1"/>
  <c r="W425" i="1" s="1"/>
  <c r="Z585" i="1"/>
  <c r="Y585" i="1"/>
  <c r="X585" i="1"/>
  <c r="U585" i="1"/>
  <c r="T585" i="1"/>
  <c r="S585" i="1"/>
  <c r="V585" i="1" s="1"/>
  <c r="W585" i="1" s="1"/>
  <c r="Z1016" i="1"/>
  <c r="X1016" i="1"/>
  <c r="U1016" i="1"/>
  <c r="T1016" i="1"/>
  <c r="S1016" i="1"/>
  <c r="Z1015" i="1"/>
  <c r="Y1015" i="1"/>
  <c r="X1015" i="1"/>
  <c r="U1015" i="1"/>
  <c r="T1015" i="1"/>
  <c r="S1015" i="1"/>
  <c r="V1015" i="1" s="1"/>
  <c r="W1015" i="1" s="1"/>
  <c r="Z856" i="1"/>
  <c r="Y856" i="1"/>
  <c r="X856" i="1"/>
  <c r="U856" i="1"/>
  <c r="T856" i="1"/>
  <c r="S856" i="1"/>
  <c r="V856" i="1" s="1"/>
  <c r="W856" i="1" s="1"/>
  <c r="Z1459" i="1"/>
  <c r="Y1459" i="1"/>
  <c r="X1459" i="1"/>
  <c r="U1459" i="1"/>
  <c r="T1459" i="1"/>
  <c r="S1459" i="1"/>
  <c r="V1459" i="1" s="1"/>
  <c r="W1459" i="1" s="1"/>
  <c r="Z422" i="1"/>
  <c r="Y422" i="1"/>
  <c r="X422" i="1"/>
  <c r="U422" i="1"/>
  <c r="T422" i="1"/>
  <c r="S422" i="1"/>
  <c r="V422" i="1" s="1"/>
  <c r="W422" i="1" s="1"/>
  <c r="Z1158" i="1"/>
  <c r="Y1158" i="1"/>
  <c r="X1158" i="1"/>
  <c r="U1158" i="1"/>
  <c r="T1158" i="1"/>
  <c r="S1158" i="1"/>
  <c r="V1158" i="1" s="1"/>
  <c r="W1158" i="1" s="1"/>
  <c r="Z715" i="1"/>
  <c r="X715" i="1"/>
  <c r="U715" i="1"/>
  <c r="T715" i="1"/>
  <c r="S715" i="1"/>
  <c r="Z266" i="1"/>
  <c r="Y266" i="1"/>
  <c r="X266" i="1"/>
  <c r="U266" i="1"/>
  <c r="T266" i="1"/>
  <c r="S266" i="1"/>
  <c r="V266" i="1" s="1"/>
  <c r="W266" i="1" s="1"/>
  <c r="Z442" i="1"/>
  <c r="Y442" i="1"/>
  <c r="X442" i="1"/>
  <c r="U442" i="1"/>
  <c r="T442" i="1"/>
  <c r="S442" i="1"/>
  <c r="V442" i="1" s="1"/>
  <c r="W442" i="1" s="1"/>
  <c r="Z407" i="1"/>
  <c r="Y407" i="1"/>
  <c r="X407" i="1"/>
  <c r="U407" i="1"/>
  <c r="T407" i="1"/>
  <c r="S407" i="1"/>
  <c r="V407" i="1" s="1"/>
  <c r="W407" i="1" s="1"/>
  <c r="Z1288" i="1"/>
  <c r="Y1288" i="1"/>
  <c r="X1288" i="1"/>
  <c r="U1288" i="1"/>
  <c r="T1288" i="1"/>
  <c r="S1288" i="1"/>
  <c r="V1288" i="1" s="1"/>
  <c r="W1288" i="1" s="1"/>
  <c r="Z176" i="1"/>
  <c r="Y176" i="1"/>
  <c r="X176" i="1"/>
  <c r="U176" i="1"/>
  <c r="T176" i="1"/>
  <c r="S176" i="1"/>
  <c r="V176" i="1" s="1"/>
  <c r="W176" i="1" s="1"/>
  <c r="Z1436" i="1"/>
  <c r="Y1436" i="1"/>
  <c r="X1436" i="1"/>
  <c r="U1436" i="1"/>
  <c r="T1436" i="1"/>
  <c r="S1436" i="1"/>
  <c r="V1436" i="1" s="1"/>
  <c r="W1436" i="1" s="1"/>
  <c r="Z1149" i="1"/>
  <c r="Y1149" i="1"/>
  <c r="X1149" i="1"/>
  <c r="U1149" i="1"/>
  <c r="T1149" i="1"/>
  <c r="S1149" i="1"/>
  <c r="V1149" i="1" s="1"/>
  <c r="W1149" i="1" s="1"/>
  <c r="Z405" i="1"/>
  <c r="X405" i="1"/>
  <c r="U405" i="1"/>
  <c r="T405" i="1"/>
  <c r="S405" i="1"/>
  <c r="Z1307" i="1"/>
  <c r="Y1307" i="1"/>
  <c r="X1307" i="1"/>
  <c r="U1307" i="1"/>
  <c r="T1307" i="1"/>
  <c r="S1307" i="1"/>
  <c r="V1307" i="1" s="1"/>
  <c r="W1307" i="1" s="1"/>
  <c r="Z1148" i="1"/>
  <c r="Y1148" i="1"/>
  <c r="X1148" i="1"/>
  <c r="U1148" i="1"/>
  <c r="T1148" i="1"/>
  <c r="S1148" i="1"/>
  <c r="V1148" i="1" s="1"/>
  <c r="W1148" i="1" s="1"/>
  <c r="Z1422" i="1"/>
  <c r="Y1422" i="1"/>
  <c r="X1422" i="1"/>
  <c r="U1422" i="1"/>
  <c r="T1422" i="1"/>
  <c r="S1422" i="1"/>
  <c r="V1422" i="1" s="1"/>
  <c r="W1422" i="1" s="1"/>
  <c r="Z1414" i="1"/>
  <c r="Y1414" i="1"/>
  <c r="X1414" i="1"/>
  <c r="U1414" i="1"/>
  <c r="T1414" i="1"/>
  <c r="S1414" i="1"/>
  <c r="V1414" i="1" s="1"/>
  <c r="W1414" i="1" s="1"/>
  <c r="Z1626" i="1"/>
  <c r="X1626" i="1"/>
  <c r="U1626" i="1"/>
  <c r="T1626" i="1"/>
  <c r="S1626" i="1"/>
  <c r="Z1601" i="1"/>
  <c r="Y1601" i="1"/>
  <c r="X1601" i="1"/>
  <c r="U1601" i="1"/>
  <c r="T1601" i="1"/>
  <c r="S1601" i="1"/>
  <c r="V1601" i="1" s="1"/>
  <c r="W1601" i="1" s="1"/>
  <c r="Z1359" i="1"/>
  <c r="Y1359" i="1"/>
  <c r="X1359" i="1"/>
  <c r="U1359" i="1"/>
  <c r="T1359" i="1"/>
  <c r="S1359" i="1"/>
  <c r="V1359" i="1" s="1"/>
  <c r="W1359" i="1" s="1"/>
  <c r="Z1625" i="1"/>
  <c r="Y1625" i="1"/>
  <c r="X1625" i="1"/>
  <c r="U1625" i="1"/>
  <c r="T1625" i="1"/>
  <c r="S1625" i="1"/>
  <c r="V1625" i="1" s="1"/>
  <c r="W1625" i="1" s="1"/>
  <c r="Z1281" i="1"/>
  <c r="Y1281" i="1"/>
  <c r="X1281" i="1"/>
  <c r="U1281" i="1"/>
  <c r="T1281" i="1"/>
  <c r="S1281" i="1"/>
  <c r="V1281" i="1" s="1"/>
  <c r="W1281" i="1" s="1"/>
  <c r="Z1624" i="1"/>
  <c r="Y1624" i="1"/>
  <c r="X1624" i="1"/>
  <c r="U1624" i="1"/>
  <c r="T1624" i="1"/>
  <c r="S1624" i="1"/>
  <c r="V1624" i="1" s="1"/>
  <c r="W1624" i="1" s="1"/>
  <c r="Z1639" i="1"/>
  <c r="Y1639" i="1"/>
  <c r="X1639" i="1"/>
  <c r="U1639" i="1"/>
  <c r="T1639" i="1"/>
  <c r="S1639" i="1"/>
  <c r="V1639" i="1" s="1"/>
  <c r="W1639" i="1" s="1"/>
  <c r="Z1506" i="1"/>
  <c r="Y1506" i="1"/>
  <c r="X1506" i="1"/>
  <c r="U1506" i="1"/>
  <c r="T1506" i="1"/>
  <c r="S1506" i="1"/>
  <c r="V1506" i="1" s="1"/>
  <c r="W1506" i="1" s="1"/>
  <c r="Z1546" i="1"/>
  <c r="Y1546" i="1"/>
  <c r="X1546" i="1"/>
  <c r="U1546" i="1"/>
  <c r="T1546" i="1"/>
  <c r="S1546" i="1"/>
  <c r="V1546" i="1" s="1"/>
  <c r="W1546" i="1" s="1"/>
  <c r="Z1582" i="1"/>
  <c r="Y1582" i="1"/>
  <c r="X1582" i="1"/>
  <c r="U1582" i="1"/>
  <c r="T1582" i="1"/>
  <c r="S1582" i="1"/>
  <c r="V1582" i="1" s="1"/>
  <c r="W1582" i="1" s="1"/>
  <c r="Z1581" i="1"/>
  <c r="X1581" i="1"/>
  <c r="U1581" i="1"/>
  <c r="T1581" i="1"/>
  <c r="S1581" i="1"/>
  <c r="Z1531" i="1"/>
  <c r="Y1531" i="1"/>
  <c r="X1531" i="1"/>
  <c r="U1531" i="1"/>
  <c r="T1531" i="1"/>
  <c r="S1531" i="1"/>
  <c r="V1531" i="1" s="1"/>
  <c r="W1531" i="1" s="1"/>
  <c r="Z1600" i="1"/>
  <c r="Y1600" i="1"/>
  <c r="X1600" i="1"/>
  <c r="U1600" i="1"/>
  <c r="T1600" i="1"/>
  <c r="S1600" i="1"/>
  <c r="V1600" i="1" s="1"/>
  <c r="W1600" i="1" s="1"/>
  <c r="Z1518" i="1"/>
  <c r="Y1518" i="1"/>
  <c r="X1518" i="1"/>
  <c r="U1518" i="1"/>
  <c r="T1518" i="1"/>
  <c r="S1518" i="1"/>
  <c r="V1518" i="1" s="1"/>
  <c r="W1518" i="1" s="1"/>
  <c r="Z1516" i="1"/>
  <c r="Y1516" i="1"/>
  <c r="X1516" i="1"/>
  <c r="U1516" i="1"/>
  <c r="T1516" i="1"/>
  <c r="S1516" i="1"/>
  <c r="V1516" i="1" s="1"/>
  <c r="W1516" i="1" s="1"/>
  <c r="Z1515" i="1"/>
  <c r="Y1515" i="1"/>
  <c r="X1515" i="1"/>
  <c r="U1515" i="1"/>
  <c r="T1515" i="1"/>
  <c r="S1515" i="1"/>
  <c r="V1515" i="1" s="1"/>
  <c r="W1515" i="1" s="1"/>
  <c r="Z1645" i="1"/>
  <c r="X1645" i="1"/>
  <c r="U1645" i="1"/>
  <c r="T1645" i="1"/>
  <c r="S1645" i="1"/>
  <c r="Z1554" i="1"/>
  <c r="Y1554" i="1"/>
  <c r="X1554" i="1"/>
  <c r="U1554" i="1"/>
  <c r="T1554" i="1"/>
  <c r="S1554" i="1"/>
  <c r="V1554" i="1" s="1"/>
  <c r="W1554" i="1" s="1"/>
  <c r="Z1623" i="1"/>
  <c r="Y1623" i="1"/>
  <c r="X1623" i="1"/>
  <c r="U1623" i="1"/>
  <c r="T1623" i="1"/>
  <c r="S1623" i="1"/>
  <c r="V1623" i="1" s="1"/>
  <c r="W1623" i="1" s="1"/>
  <c r="Z1660" i="1"/>
  <c r="Y1660" i="1"/>
  <c r="X1660" i="1"/>
  <c r="U1660" i="1"/>
  <c r="T1660" i="1"/>
  <c r="S1660" i="1"/>
  <c r="V1660" i="1" s="1"/>
  <c r="W1660" i="1" s="1"/>
  <c r="Z1594" i="1"/>
  <c r="X1594" i="1"/>
  <c r="U1594" i="1"/>
  <c r="T1594" i="1"/>
  <c r="S1594" i="1"/>
  <c r="Z1678" i="1"/>
  <c r="X1678" i="1"/>
  <c r="U1678" i="1"/>
  <c r="T1678" i="1"/>
  <c r="S1678" i="1"/>
  <c r="Z1622" i="1"/>
  <c r="Y1622" i="1"/>
  <c r="X1622" i="1"/>
  <c r="U1622" i="1"/>
  <c r="T1622" i="1"/>
  <c r="S1622" i="1"/>
  <c r="V1622" i="1" s="1"/>
  <c r="W1622" i="1" s="1"/>
  <c r="Z972" i="1"/>
  <c r="Y972" i="1"/>
  <c r="X972" i="1"/>
  <c r="U972" i="1"/>
  <c r="T972" i="1"/>
  <c r="S972" i="1"/>
  <c r="V972" i="1" s="1"/>
  <c r="W972" i="1" s="1"/>
  <c r="Z966" i="1"/>
  <c r="Y966" i="1"/>
  <c r="X966" i="1"/>
  <c r="U966" i="1"/>
  <c r="T966" i="1"/>
  <c r="S966" i="1"/>
  <c r="V966" i="1" s="1"/>
  <c r="W966" i="1" s="1"/>
  <c r="Z1493" i="1"/>
  <c r="X1493" i="1"/>
  <c r="U1493" i="1"/>
  <c r="T1493" i="1"/>
  <c r="S1493" i="1"/>
  <c r="Z907" i="1"/>
  <c r="Y907" i="1"/>
  <c r="X907" i="1"/>
  <c r="U907" i="1"/>
  <c r="T907" i="1"/>
  <c r="S907" i="1"/>
  <c r="V907" i="1" s="1"/>
  <c r="W907" i="1" s="1"/>
  <c r="Z1392" i="1"/>
  <c r="X1392" i="1"/>
  <c r="U1392" i="1"/>
  <c r="T1392" i="1"/>
  <c r="S1392" i="1"/>
  <c r="Z878" i="1"/>
  <c r="Y878" i="1"/>
  <c r="X878" i="1"/>
  <c r="U878" i="1"/>
  <c r="T878" i="1"/>
  <c r="S878" i="1"/>
  <c r="V878" i="1" s="1"/>
  <c r="W878" i="1" s="1"/>
  <c r="Z1657" i="1"/>
  <c r="X1657" i="1"/>
  <c r="U1657" i="1"/>
  <c r="T1657" i="1"/>
  <c r="S1657" i="1"/>
  <c r="Z851" i="1"/>
  <c r="X851" i="1"/>
  <c r="U851" i="1"/>
  <c r="T851" i="1"/>
  <c r="S851" i="1"/>
  <c r="Z1553" i="1"/>
  <c r="X1553" i="1"/>
  <c r="U1553" i="1"/>
  <c r="T1553" i="1"/>
  <c r="S1553" i="1"/>
  <c r="Z1552" i="1"/>
  <c r="Y1552" i="1"/>
  <c r="X1552" i="1"/>
  <c r="U1552" i="1"/>
  <c r="T1552" i="1"/>
  <c r="S1552" i="1"/>
  <c r="V1552" i="1" s="1"/>
  <c r="W1552" i="1" s="1"/>
  <c r="Z1462" i="1"/>
  <c r="Y1462" i="1"/>
  <c r="X1462" i="1"/>
  <c r="U1462" i="1"/>
  <c r="T1462" i="1"/>
  <c r="S1462" i="1"/>
  <c r="V1462" i="1" s="1"/>
  <c r="W1462" i="1" s="1"/>
  <c r="Z812" i="1"/>
  <c r="Y812" i="1"/>
  <c r="X812" i="1"/>
  <c r="U812" i="1"/>
  <c r="T812" i="1"/>
  <c r="S812" i="1"/>
  <c r="V812" i="1" s="1"/>
  <c r="W812" i="1" s="1"/>
  <c r="Z1483" i="1"/>
  <c r="Y1483" i="1"/>
  <c r="X1483" i="1"/>
  <c r="U1483" i="1"/>
  <c r="T1483" i="1"/>
  <c r="S1483" i="1"/>
  <c r="V1483" i="1" s="1"/>
  <c r="W1483" i="1" s="1"/>
  <c r="Z1621" i="1"/>
  <c r="Y1621" i="1"/>
  <c r="X1621" i="1"/>
  <c r="U1621" i="1"/>
  <c r="T1621" i="1"/>
  <c r="S1621" i="1"/>
  <c r="V1621" i="1" s="1"/>
  <c r="W1621" i="1" s="1"/>
  <c r="Z1107" i="1"/>
  <c r="Y1107" i="1"/>
  <c r="X1107" i="1"/>
  <c r="U1107" i="1"/>
  <c r="T1107" i="1"/>
  <c r="S1107" i="1"/>
  <c r="V1107" i="1" s="1"/>
  <c r="W1107" i="1" s="1"/>
  <c r="Z1593" i="1"/>
  <c r="X1593" i="1"/>
  <c r="U1593" i="1"/>
  <c r="T1593" i="1"/>
  <c r="S1593" i="1"/>
  <c r="V1593" i="1" s="1"/>
  <c r="W1593" i="1" s="1"/>
  <c r="Z1532" i="1"/>
  <c r="Y1532" i="1"/>
  <c r="X1532" i="1"/>
  <c r="U1532" i="1"/>
  <c r="T1532" i="1"/>
  <c r="S1532" i="1"/>
  <c r="V1532" i="1" s="1"/>
  <c r="W1532" i="1" s="1"/>
  <c r="Z1566" i="1"/>
  <c r="Y1566" i="1"/>
  <c r="X1566" i="1"/>
  <c r="U1566" i="1"/>
  <c r="T1566" i="1"/>
  <c r="S1566" i="1"/>
  <c r="V1566" i="1" s="1"/>
  <c r="W1566" i="1" s="1"/>
  <c r="Z1492" i="1"/>
  <c r="Y1492" i="1"/>
  <c r="X1492" i="1"/>
  <c r="U1492" i="1"/>
  <c r="T1492" i="1"/>
  <c r="S1492" i="1"/>
  <c r="V1492" i="1" s="1"/>
  <c r="W1492" i="1" s="1"/>
  <c r="Z1086" i="1"/>
  <c r="Y1086" i="1"/>
  <c r="X1086" i="1"/>
  <c r="U1086" i="1"/>
  <c r="T1086" i="1"/>
  <c r="S1086" i="1"/>
  <c r="V1086" i="1" s="1"/>
  <c r="W1086" i="1" s="1"/>
  <c r="Z765" i="1"/>
  <c r="X765" i="1"/>
  <c r="U765" i="1"/>
  <c r="T765" i="1"/>
  <c r="S765" i="1"/>
  <c r="Z1578" i="1"/>
  <c r="Y1578" i="1"/>
  <c r="X1578" i="1"/>
  <c r="U1578" i="1"/>
  <c r="T1578" i="1"/>
  <c r="S1578" i="1"/>
  <c r="V1578" i="1" s="1"/>
  <c r="W1578" i="1" s="1"/>
  <c r="Z1529" i="1"/>
  <c r="Y1529" i="1"/>
  <c r="X1529" i="1"/>
  <c r="U1529" i="1"/>
  <c r="T1529" i="1"/>
  <c r="S1529" i="1"/>
  <c r="V1529" i="1" s="1"/>
  <c r="W1529" i="1" s="1"/>
  <c r="Z754" i="1"/>
  <c r="X754" i="1"/>
  <c r="U754" i="1"/>
  <c r="T754" i="1"/>
  <c r="S754" i="1"/>
  <c r="Z753" i="1"/>
  <c r="X753" i="1"/>
  <c r="U753" i="1"/>
  <c r="T753" i="1"/>
  <c r="S753" i="1"/>
  <c r="Z1592" i="1"/>
  <c r="Y1592" i="1"/>
  <c r="X1592" i="1"/>
  <c r="U1592" i="1"/>
  <c r="T1592" i="1"/>
  <c r="S1592" i="1"/>
  <c r="V1592" i="1" s="1"/>
  <c r="W1592" i="1" s="1"/>
  <c r="Z1666" i="1"/>
  <c r="X1666" i="1"/>
  <c r="U1666" i="1"/>
  <c r="T1666" i="1"/>
  <c r="S1666" i="1"/>
  <c r="Z1514" i="1"/>
  <c r="X1514" i="1"/>
  <c r="U1514" i="1"/>
  <c r="T1514" i="1"/>
  <c r="S1514" i="1"/>
  <c r="Z1358" i="1"/>
  <c r="Y1358" i="1"/>
  <c r="X1358" i="1"/>
  <c r="U1358" i="1"/>
  <c r="T1358" i="1"/>
  <c r="S1358" i="1"/>
  <c r="V1358" i="1" s="1"/>
  <c r="W1358" i="1" s="1"/>
  <c r="Z1599" i="1"/>
  <c r="Y1599" i="1"/>
  <c r="X1599" i="1"/>
  <c r="U1599" i="1"/>
  <c r="T1599" i="1"/>
  <c r="S1599" i="1"/>
  <c r="V1599" i="1" s="1"/>
  <c r="W1599" i="1" s="1"/>
  <c r="Z1609" i="1"/>
  <c r="Y1609" i="1"/>
  <c r="X1609" i="1"/>
  <c r="U1609" i="1"/>
  <c r="T1609" i="1"/>
  <c r="S1609" i="1"/>
  <c r="V1609" i="1" s="1"/>
  <c r="W1609" i="1" s="1"/>
  <c r="Z1509" i="1"/>
  <c r="Y1509" i="1"/>
  <c r="X1509" i="1"/>
  <c r="U1509" i="1"/>
  <c r="T1509" i="1"/>
  <c r="S1509" i="1"/>
  <c r="V1509" i="1" s="1"/>
  <c r="W1509" i="1" s="1"/>
  <c r="Z1040" i="1"/>
  <c r="X1040" i="1"/>
  <c r="U1040" i="1"/>
  <c r="T1040" i="1"/>
  <c r="S1040" i="1"/>
  <c r="Z677" i="1"/>
  <c r="Y677" i="1"/>
  <c r="X677" i="1"/>
  <c r="U677" i="1"/>
  <c r="T677" i="1"/>
  <c r="S677" i="1"/>
  <c r="V677" i="1" s="1"/>
  <c r="W677" i="1" s="1"/>
  <c r="Z1551" i="1"/>
  <c r="Y1551" i="1"/>
  <c r="X1551" i="1"/>
  <c r="U1551" i="1"/>
  <c r="T1551" i="1"/>
  <c r="S1551" i="1"/>
  <c r="V1551" i="1" s="1"/>
  <c r="W1551" i="1" s="1"/>
  <c r="Z665" i="1"/>
  <c r="Y665" i="1"/>
  <c r="X665" i="1"/>
  <c r="U665" i="1"/>
  <c r="T665" i="1"/>
  <c r="S665" i="1"/>
  <c r="V665" i="1" s="1"/>
  <c r="W665" i="1" s="1"/>
  <c r="Z662" i="1"/>
  <c r="X662" i="1"/>
  <c r="U662" i="1"/>
  <c r="T662" i="1"/>
  <c r="S662" i="1"/>
  <c r="Z1505" i="1"/>
  <c r="X1505" i="1"/>
  <c r="U1505" i="1"/>
  <c r="T1505" i="1"/>
  <c r="S1505" i="1"/>
  <c r="Z1598" i="1"/>
  <c r="Y1598" i="1"/>
  <c r="X1598" i="1"/>
  <c r="U1598" i="1"/>
  <c r="T1598" i="1"/>
  <c r="S1598" i="1"/>
  <c r="V1598" i="1" s="1"/>
  <c r="W1598" i="1" s="1"/>
  <c r="Z1508" i="1"/>
  <c r="Y1508" i="1"/>
  <c r="X1508" i="1"/>
  <c r="U1508" i="1"/>
  <c r="T1508" i="1"/>
  <c r="S1508" i="1"/>
  <c r="V1508" i="1" s="1"/>
  <c r="W1508" i="1" s="1"/>
  <c r="Z1542" i="1"/>
  <c r="Y1542" i="1"/>
  <c r="X1542" i="1"/>
  <c r="U1542" i="1"/>
  <c r="T1542" i="1"/>
  <c r="S1542" i="1"/>
  <c r="V1542" i="1" s="1"/>
  <c r="W1542" i="1" s="1"/>
  <c r="Z986" i="1"/>
  <c r="X986" i="1"/>
  <c r="U986" i="1"/>
  <c r="T986" i="1"/>
  <c r="S986" i="1"/>
  <c r="Z639" i="1"/>
  <c r="X639" i="1"/>
  <c r="U639" i="1"/>
  <c r="T639" i="1"/>
  <c r="S639" i="1"/>
  <c r="Z1608" i="1"/>
  <c r="Y1608" i="1"/>
  <c r="X1608" i="1"/>
  <c r="U1608" i="1"/>
  <c r="T1608" i="1"/>
  <c r="S1608" i="1"/>
  <c r="V1608" i="1" s="1"/>
  <c r="W1608" i="1" s="1"/>
  <c r="Z1470" i="1"/>
  <c r="Y1470" i="1"/>
  <c r="X1470" i="1"/>
  <c r="U1470" i="1"/>
  <c r="T1470" i="1"/>
  <c r="S1470" i="1"/>
  <c r="V1470" i="1" s="1"/>
  <c r="W1470" i="1" s="1"/>
  <c r="Z1357" i="1"/>
  <c r="Y1357" i="1"/>
  <c r="X1357" i="1"/>
  <c r="U1357" i="1"/>
  <c r="T1357" i="1"/>
  <c r="S1357" i="1"/>
  <c r="V1357" i="1" s="1"/>
  <c r="W1357" i="1" s="1"/>
  <c r="Z616" i="1"/>
  <c r="X616" i="1"/>
  <c r="U616" i="1"/>
  <c r="T616" i="1"/>
  <c r="S616" i="1"/>
  <c r="Z1445" i="1"/>
  <c r="Y1445" i="1"/>
  <c r="X1445" i="1"/>
  <c r="U1445" i="1"/>
  <c r="T1445" i="1"/>
  <c r="S1445" i="1"/>
  <c r="V1445" i="1" s="1"/>
  <c r="W1445" i="1" s="1"/>
  <c r="Z1597" i="1"/>
  <c r="Y1597" i="1"/>
  <c r="X1597" i="1"/>
  <c r="U1597" i="1"/>
  <c r="T1597" i="1"/>
  <c r="S1597" i="1"/>
  <c r="V1597" i="1" s="1"/>
  <c r="W1597" i="1" s="1"/>
  <c r="Z1632" i="1"/>
  <c r="Y1632" i="1"/>
  <c r="X1632" i="1"/>
  <c r="U1632" i="1"/>
  <c r="T1632" i="1"/>
  <c r="S1632" i="1"/>
  <c r="V1632" i="1" s="1"/>
  <c r="W1632" i="1" s="1"/>
  <c r="Z1106" i="1"/>
  <c r="Y1106" i="1"/>
  <c r="X1106" i="1"/>
  <c r="U1106" i="1"/>
  <c r="T1106" i="1"/>
  <c r="S1106" i="1"/>
  <c r="V1106" i="1" s="1"/>
  <c r="W1106" i="1" s="1"/>
  <c r="Z592" i="1"/>
  <c r="Y592" i="1"/>
  <c r="X592" i="1"/>
  <c r="U592" i="1"/>
  <c r="T592" i="1"/>
  <c r="S592" i="1"/>
  <c r="V592" i="1" s="1"/>
  <c r="W592" i="1" s="1"/>
  <c r="Z1538" i="1"/>
  <c r="X1538" i="1"/>
  <c r="U1538" i="1"/>
  <c r="T1538" i="1"/>
  <c r="S1538" i="1"/>
  <c r="Z1537" i="1"/>
  <c r="X1537" i="1"/>
  <c r="U1537" i="1"/>
  <c r="T1537" i="1"/>
  <c r="S1537" i="1"/>
  <c r="Z1461" i="1"/>
  <c r="Y1461" i="1"/>
  <c r="X1461" i="1"/>
  <c r="U1461" i="1"/>
  <c r="T1461" i="1"/>
  <c r="S1461" i="1"/>
  <c r="V1461" i="1" s="1"/>
  <c r="W1461" i="1" s="1"/>
  <c r="Z572" i="1"/>
  <c r="Y572" i="1"/>
  <c r="X572" i="1"/>
  <c r="U572" i="1"/>
  <c r="T572" i="1"/>
  <c r="S572" i="1"/>
  <c r="V572" i="1" s="1"/>
  <c r="W572" i="1" s="1"/>
  <c r="Z1504" i="1"/>
  <c r="Y1504" i="1"/>
  <c r="X1504" i="1"/>
  <c r="U1504" i="1"/>
  <c r="T1504" i="1"/>
  <c r="S1504" i="1"/>
  <c r="V1504" i="1" s="1"/>
  <c r="W1504" i="1" s="1"/>
  <c r="Z1498" i="1"/>
  <c r="X1498" i="1"/>
  <c r="U1498" i="1"/>
  <c r="T1498" i="1"/>
  <c r="S1498" i="1"/>
  <c r="Z543" i="1"/>
  <c r="X543" i="1"/>
  <c r="U543" i="1"/>
  <c r="T543" i="1"/>
  <c r="S543" i="1"/>
  <c r="Z527" i="1"/>
  <c r="Y527" i="1"/>
  <c r="X527" i="1"/>
  <c r="U527" i="1"/>
  <c r="T527" i="1"/>
  <c r="S527" i="1"/>
  <c r="V527" i="1" s="1"/>
  <c r="W527" i="1" s="1"/>
  <c r="Z1329" i="1"/>
  <c r="X1329" i="1"/>
  <c r="U1329" i="1"/>
  <c r="T1329" i="1"/>
  <c r="S1329" i="1"/>
  <c r="Z1328" i="1"/>
  <c r="Y1328" i="1"/>
  <c r="X1328" i="1"/>
  <c r="U1328" i="1"/>
  <c r="T1328" i="1"/>
  <c r="S1328" i="1"/>
  <c r="V1328" i="1" s="1"/>
  <c r="W1328" i="1" s="1"/>
  <c r="Z511" i="1"/>
  <c r="Y511" i="1"/>
  <c r="X511" i="1"/>
  <c r="U511" i="1"/>
  <c r="T511" i="1"/>
  <c r="S511" i="1"/>
  <c r="V511" i="1" s="1"/>
  <c r="W511" i="1" s="1"/>
  <c r="Z1316" i="1"/>
  <c r="Y1316" i="1"/>
  <c r="X1316" i="1"/>
  <c r="U1316" i="1"/>
  <c r="T1316" i="1"/>
  <c r="S1316" i="1"/>
  <c r="V1316" i="1" s="1"/>
  <c r="W1316" i="1" s="1"/>
  <c r="Z821" i="1"/>
  <c r="X821" i="1"/>
  <c r="U821" i="1"/>
  <c r="T821" i="1"/>
  <c r="S821" i="1"/>
  <c r="Z1528" i="1"/>
  <c r="Y1528" i="1"/>
  <c r="X1528" i="1"/>
  <c r="U1528" i="1"/>
  <c r="T1528" i="1"/>
  <c r="S1528" i="1"/>
  <c r="V1528" i="1" s="1"/>
  <c r="W1528" i="1" s="1"/>
  <c r="Z1350" i="1"/>
  <c r="X1350" i="1"/>
  <c r="U1350" i="1"/>
  <c r="T1350" i="1"/>
  <c r="S1350" i="1"/>
  <c r="Z1634" i="1"/>
  <c r="Y1634" i="1"/>
  <c r="X1634" i="1"/>
  <c r="U1634" i="1"/>
  <c r="T1634" i="1"/>
  <c r="S1634" i="1"/>
  <c r="V1634" i="1" s="1"/>
  <c r="W1634" i="1" s="1"/>
  <c r="Z1491" i="1"/>
  <c r="Y1491" i="1"/>
  <c r="X1491" i="1"/>
  <c r="U1491" i="1"/>
  <c r="T1491" i="1"/>
  <c r="S1491" i="1"/>
  <c r="V1491" i="1" s="1"/>
  <c r="W1491" i="1" s="1"/>
  <c r="Z804" i="1"/>
  <c r="Y804" i="1"/>
  <c r="X804" i="1"/>
  <c r="U804" i="1"/>
  <c r="T804" i="1"/>
  <c r="S804" i="1"/>
  <c r="V804" i="1" s="1"/>
  <c r="W804" i="1" s="1"/>
  <c r="Z1421" i="1"/>
  <c r="X1421" i="1"/>
  <c r="U1421" i="1"/>
  <c r="T1421" i="1"/>
  <c r="S1421" i="1"/>
  <c r="Z494" i="1"/>
  <c r="Y494" i="1"/>
  <c r="X494" i="1"/>
  <c r="U494" i="1"/>
  <c r="T494" i="1"/>
  <c r="S494" i="1"/>
  <c r="V494" i="1" s="1"/>
  <c r="W494" i="1" s="1"/>
  <c r="Z1460" i="1"/>
  <c r="X1460" i="1"/>
  <c r="U1460" i="1"/>
  <c r="T1460" i="1"/>
  <c r="S1460" i="1"/>
  <c r="Z1095" i="1"/>
  <c r="Y1095" i="1"/>
  <c r="X1095" i="1"/>
  <c r="U1095" i="1"/>
  <c r="T1095" i="1"/>
  <c r="S1095" i="1"/>
  <c r="V1095" i="1" s="1"/>
  <c r="W1095" i="1" s="1"/>
  <c r="Z1371" i="1"/>
  <c r="X1371" i="1"/>
  <c r="U1371" i="1"/>
  <c r="T1371" i="1"/>
  <c r="S1371" i="1"/>
  <c r="Z1173" i="1"/>
  <c r="Y1173" i="1"/>
  <c r="X1173" i="1"/>
  <c r="U1173" i="1"/>
  <c r="T1173" i="1"/>
  <c r="S1173" i="1"/>
  <c r="V1173" i="1" s="1"/>
  <c r="W1173" i="1" s="1"/>
  <c r="Z1502" i="1"/>
  <c r="Y1502" i="1"/>
  <c r="X1502" i="1"/>
  <c r="U1502" i="1"/>
  <c r="T1502" i="1"/>
  <c r="S1502" i="1"/>
  <c r="V1502" i="1" s="1"/>
  <c r="W1502" i="1" s="1"/>
  <c r="Z1310" i="1"/>
  <c r="Y1310" i="1"/>
  <c r="X1310" i="1"/>
  <c r="U1310" i="1"/>
  <c r="T1310" i="1"/>
  <c r="S1310" i="1"/>
  <c r="V1310" i="1" s="1"/>
  <c r="W1310" i="1" s="1"/>
  <c r="Z933" i="1"/>
  <c r="Y933" i="1"/>
  <c r="X933" i="1"/>
  <c r="U933" i="1"/>
  <c r="T933" i="1"/>
  <c r="S933" i="1"/>
  <c r="V933" i="1" s="1"/>
  <c r="W933" i="1" s="1"/>
  <c r="Z931" i="1"/>
  <c r="Y931" i="1"/>
  <c r="X931" i="1"/>
  <c r="U931" i="1"/>
  <c r="T931" i="1"/>
  <c r="S931" i="1"/>
  <c r="V931" i="1" s="1"/>
  <c r="W931" i="1" s="1"/>
  <c r="Z919" i="1"/>
  <c r="Y919" i="1"/>
  <c r="X919" i="1"/>
  <c r="U919" i="1"/>
  <c r="T919" i="1"/>
  <c r="S919" i="1"/>
  <c r="V919" i="1" s="1"/>
  <c r="W919" i="1" s="1"/>
  <c r="Z918" i="1"/>
  <c r="Y918" i="1"/>
  <c r="X918" i="1"/>
  <c r="U918" i="1"/>
  <c r="T918" i="1"/>
  <c r="S918" i="1"/>
  <c r="V918" i="1" s="1"/>
  <c r="W918" i="1" s="1"/>
  <c r="Z701" i="1"/>
  <c r="Y701" i="1"/>
  <c r="X701" i="1"/>
  <c r="U701" i="1"/>
  <c r="T701" i="1"/>
  <c r="S701" i="1"/>
  <c r="V701" i="1" s="1"/>
  <c r="W701" i="1" s="1"/>
  <c r="Z1356" i="1"/>
  <c r="Y1356" i="1"/>
  <c r="X1356" i="1"/>
  <c r="U1356" i="1"/>
  <c r="T1356" i="1"/>
  <c r="S1356" i="1"/>
  <c r="V1356" i="1" s="1"/>
  <c r="W1356" i="1" s="1"/>
  <c r="Z1355" i="1"/>
  <c r="Y1355" i="1"/>
  <c r="X1355" i="1"/>
  <c r="U1355" i="1"/>
  <c r="T1355" i="1"/>
  <c r="S1355" i="1"/>
  <c r="V1355" i="1" s="1"/>
  <c r="W1355" i="1" s="1"/>
  <c r="Z1354" i="1"/>
  <c r="Y1354" i="1"/>
  <c r="X1354" i="1"/>
  <c r="U1354" i="1"/>
  <c r="T1354" i="1"/>
  <c r="S1354" i="1"/>
  <c r="V1354" i="1" s="1"/>
  <c r="W1354" i="1" s="1"/>
  <c r="Z1283" i="1"/>
  <c r="X1283" i="1"/>
  <c r="U1283" i="1"/>
  <c r="T1283" i="1"/>
  <c r="S1283" i="1"/>
  <c r="Z1442" i="1"/>
  <c r="Y1442" i="1"/>
  <c r="X1442" i="1"/>
  <c r="U1442" i="1"/>
  <c r="T1442" i="1"/>
  <c r="S1442" i="1"/>
  <c r="V1442" i="1" s="1"/>
  <c r="W1442" i="1" s="1"/>
  <c r="Z692" i="1"/>
  <c r="Y692" i="1"/>
  <c r="X692" i="1"/>
  <c r="U692" i="1"/>
  <c r="T692" i="1"/>
  <c r="S692" i="1"/>
  <c r="V692" i="1" s="1"/>
  <c r="W692" i="1" s="1"/>
  <c r="Z1114" i="1"/>
  <c r="Y1114" i="1"/>
  <c r="X1114" i="1"/>
  <c r="U1114" i="1"/>
  <c r="T1114" i="1"/>
  <c r="S1114" i="1"/>
  <c r="V1114" i="1" s="1"/>
  <c r="W1114" i="1" s="1"/>
  <c r="Z684" i="1"/>
  <c r="Y684" i="1"/>
  <c r="X684" i="1"/>
  <c r="U684" i="1"/>
  <c r="T684" i="1"/>
  <c r="S684" i="1"/>
  <c r="V684" i="1" s="1"/>
  <c r="W684" i="1" s="1"/>
  <c r="Z1548" i="1"/>
  <c r="Y1548" i="1"/>
  <c r="X1548" i="1"/>
  <c r="U1548" i="1"/>
  <c r="T1548" i="1"/>
  <c r="S1548" i="1"/>
  <c r="V1548" i="1" s="1"/>
  <c r="W1548" i="1" s="1"/>
  <c r="Z1105" i="1"/>
  <c r="X1105" i="1"/>
  <c r="U1105" i="1"/>
  <c r="T1105" i="1"/>
  <c r="S1105" i="1"/>
  <c r="Z1222" i="1"/>
  <c r="Y1222" i="1"/>
  <c r="X1222" i="1"/>
  <c r="U1222" i="1"/>
  <c r="T1222" i="1"/>
  <c r="S1222" i="1"/>
  <c r="V1222" i="1" s="1"/>
  <c r="W1222" i="1" s="1"/>
  <c r="Z1151" i="1"/>
  <c r="X1151" i="1"/>
  <c r="U1151" i="1"/>
  <c r="T1151" i="1"/>
  <c r="S1151" i="1"/>
  <c r="Z1317" i="1"/>
  <c r="X1317" i="1"/>
  <c r="U1317" i="1"/>
  <c r="T1317" i="1"/>
  <c r="S1317" i="1"/>
  <c r="Z1596" i="1"/>
  <c r="Y1596" i="1"/>
  <c r="X1596" i="1"/>
  <c r="U1596" i="1"/>
  <c r="T1596" i="1"/>
  <c r="S1596" i="1"/>
  <c r="V1596" i="1" s="1"/>
  <c r="W1596" i="1" s="1"/>
  <c r="Z1536" i="1"/>
  <c r="Y1536" i="1"/>
  <c r="X1536" i="1"/>
  <c r="U1536" i="1"/>
  <c r="T1536" i="1"/>
  <c r="S1536" i="1"/>
  <c r="V1536" i="1" s="1"/>
  <c r="W1536" i="1" s="1"/>
  <c r="Z1327" i="1"/>
  <c r="Y1327" i="1"/>
  <c r="X1327" i="1"/>
  <c r="U1327" i="1"/>
  <c r="T1327" i="1"/>
  <c r="S1327" i="1"/>
  <c r="V1327" i="1" s="1"/>
  <c r="W1327" i="1" s="1"/>
  <c r="Z805" i="1"/>
  <c r="Y805" i="1"/>
  <c r="X805" i="1"/>
  <c r="U805" i="1"/>
  <c r="T805" i="1"/>
  <c r="S805" i="1"/>
  <c r="V805" i="1" s="1"/>
  <c r="W805" i="1" s="1"/>
  <c r="Z801" i="1"/>
  <c r="Y801" i="1"/>
  <c r="X801" i="1"/>
  <c r="U801" i="1"/>
  <c r="T801" i="1"/>
  <c r="S801" i="1"/>
  <c r="V801" i="1" s="1"/>
  <c r="W801" i="1" s="1"/>
  <c r="Z1607" i="1"/>
  <c r="Y1607" i="1"/>
  <c r="X1607" i="1"/>
  <c r="U1607" i="1"/>
  <c r="T1607" i="1"/>
  <c r="S1607" i="1"/>
  <c r="V1607" i="1" s="1"/>
  <c r="W1607" i="1" s="1"/>
  <c r="Z395" i="1"/>
  <c r="X395" i="1"/>
  <c r="U395" i="1"/>
  <c r="T395" i="1"/>
  <c r="S395" i="1"/>
  <c r="Z1312" i="1"/>
  <c r="Y1312" i="1"/>
  <c r="X1312" i="1"/>
  <c r="U1312" i="1"/>
  <c r="T1312" i="1"/>
  <c r="S1312" i="1"/>
  <c r="V1312" i="1" s="1"/>
  <c r="W1312" i="1" s="1"/>
  <c r="Z1104" i="1"/>
  <c r="Y1104" i="1"/>
  <c r="X1104" i="1"/>
  <c r="U1104" i="1"/>
  <c r="T1104" i="1"/>
  <c r="S1104" i="1"/>
  <c r="V1104" i="1" s="1"/>
  <c r="W1104" i="1" s="1"/>
  <c r="Z1535" i="1"/>
  <c r="Y1535" i="1"/>
  <c r="X1535" i="1"/>
  <c r="U1535" i="1"/>
  <c r="T1535" i="1"/>
  <c r="S1535" i="1"/>
  <c r="V1535" i="1" s="1"/>
  <c r="W1535" i="1" s="1"/>
  <c r="Z386" i="1"/>
  <c r="Y386" i="1"/>
  <c r="X386" i="1"/>
  <c r="U386" i="1"/>
  <c r="T386" i="1"/>
  <c r="S386" i="1"/>
  <c r="V386" i="1" s="1"/>
  <c r="W386" i="1" s="1"/>
  <c r="Z1570" i="1"/>
  <c r="X1570" i="1"/>
  <c r="U1570" i="1"/>
  <c r="T1570" i="1"/>
  <c r="S1570" i="1"/>
  <c r="Z925" i="1"/>
  <c r="Y925" i="1"/>
  <c r="X925" i="1"/>
  <c r="U925" i="1"/>
  <c r="T925" i="1"/>
  <c r="S925" i="1"/>
  <c r="V925" i="1" s="1"/>
  <c r="W925" i="1" s="1"/>
  <c r="Z1326" i="1"/>
  <c r="Y1326" i="1"/>
  <c r="X1326" i="1"/>
  <c r="U1326" i="1"/>
  <c r="T1326" i="1"/>
  <c r="S1326" i="1"/>
  <c r="V1326" i="1" s="1"/>
  <c r="W1326" i="1" s="1"/>
  <c r="Z1137" i="1"/>
  <c r="Y1137" i="1"/>
  <c r="X1137" i="1"/>
  <c r="U1137" i="1"/>
  <c r="T1137" i="1"/>
  <c r="S1137" i="1"/>
  <c r="V1137" i="1" s="1"/>
  <c r="W1137" i="1" s="1"/>
  <c r="Z1527" i="1"/>
  <c r="Y1527" i="1"/>
  <c r="X1527" i="1"/>
  <c r="U1527" i="1"/>
  <c r="T1527" i="1"/>
  <c r="S1527" i="1"/>
  <c r="V1527" i="1" s="1"/>
  <c r="W1527" i="1" s="1"/>
  <c r="Z369" i="1"/>
  <c r="Y369" i="1"/>
  <c r="X369" i="1"/>
  <c r="U369" i="1"/>
  <c r="T369" i="1"/>
  <c r="S369" i="1"/>
  <c r="V369" i="1" s="1"/>
  <c r="W369" i="1" s="1"/>
  <c r="Z904" i="1"/>
  <c r="Y904" i="1"/>
  <c r="X904" i="1"/>
  <c r="U904" i="1"/>
  <c r="T904" i="1"/>
  <c r="S904" i="1"/>
  <c r="V904" i="1" s="1"/>
  <c r="W904" i="1" s="1"/>
  <c r="Z757" i="1"/>
  <c r="Y757" i="1"/>
  <c r="X757" i="1"/>
  <c r="U757" i="1"/>
  <c r="T757" i="1"/>
  <c r="S757" i="1"/>
  <c r="V757" i="1" s="1"/>
  <c r="W757" i="1" s="1"/>
  <c r="Z1076" i="1"/>
  <c r="Y1076" i="1"/>
  <c r="X1076" i="1"/>
  <c r="U1076" i="1"/>
  <c r="T1076" i="1"/>
  <c r="S1076" i="1"/>
  <c r="V1076" i="1" s="1"/>
  <c r="W1076" i="1" s="1"/>
  <c r="Z1224" i="1"/>
  <c r="Y1224" i="1"/>
  <c r="X1224" i="1"/>
  <c r="U1224" i="1"/>
  <c r="T1224" i="1"/>
  <c r="S1224" i="1"/>
  <c r="V1224" i="1" s="1"/>
  <c r="W1224" i="1" s="1"/>
  <c r="Z893" i="1"/>
  <c r="X893" i="1"/>
  <c r="U893" i="1"/>
  <c r="T893" i="1"/>
  <c r="S893" i="1"/>
  <c r="Z1534" i="1"/>
  <c r="Y1534" i="1"/>
  <c r="X1534" i="1"/>
  <c r="U1534" i="1"/>
  <c r="T1534" i="1"/>
  <c r="S1534" i="1"/>
  <c r="V1534" i="1" s="1"/>
  <c r="W1534" i="1" s="1"/>
  <c r="Z1533" i="1"/>
  <c r="Y1533" i="1"/>
  <c r="X1533" i="1"/>
  <c r="U1533" i="1"/>
  <c r="T1533" i="1"/>
  <c r="S1533" i="1"/>
  <c r="V1533" i="1" s="1"/>
  <c r="W1533" i="1" s="1"/>
  <c r="Z359" i="1"/>
  <c r="Y359" i="1"/>
  <c r="X359" i="1"/>
  <c r="U359" i="1"/>
  <c r="T359" i="1"/>
  <c r="S359" i="1"/>
  <c r="V359" i="1" s="1"/>
  <c r="W359" i="1" s="1"/>
  <c r="Z731" i="1"/>
  <c r="Y731" i="1"/>
  <c r="X731" i="1"/>
  <c r="U731" i="1"/>
  <c r="T731" i="1"/>
  <c r="S731" i="1"/>
  <c r="V731" i="1" s="1"/>
  <c r="W731" i="1" s="1"/>
  <c r="Z1274" i="1"/>
  <c r="X1274" i="1"/>
  <c r="U1274" i="1"/>
  <c r="T1274" i="1"/>
  <c r="S1274" i="1"/>
  <c r="Z1196" i="1"/>
  <c r="X1196" i="1"/>
  <c r="U1196" i="1"/>
  <c r="T1196" i="1"/>
  <c r="S1196" i="1"/>
  <c r="Z1482" i="1"/>
  <c r="X1482" i="1"/>
  <c r="U1482" i="1"/>
  <c r="T1482" i="1"/>
  <c r="S1482" i="1"/>
  <c r="Z542" i="1"/>
  <c r="X542" i="1"/>
  <c r="U542" i="1"/>
  <c r="T542" i="1"/>
  <c r="S542" i="1"/>
  <c r="Z1145" i="1"/>
  <c r="Y1145" i="1"/>
  <c r="X1145" i="1"/>
  <c r="U1145" i="1"/>
  <c r="T1145" i="1"/>
  <c r="S1145" i="1"/>
  <c r="V1145" i="1" s="1"/>
  <c r="W1145" i="1" s="1"/>
  <c r="Z1353" i="1"/>
  <c r="Y1353" i="1"/>
  <c r="X1353" i="1"/>
  <c r="U1353" i="1"/>
  <c r="T1353" i="1"/>
  <c r="S1353" i="1"/>
  <c r="V1353" i="1" s="1"/>
  <c r="W1353" i="1" s="1"/>
  <c r="Z847" i="1"/>
  <c r="Y847" i="1"/>
  <c r="X847" i="1"/>
  <c r="U847" i="1"/>
  <c r="T847" i="1"/>
  <c r="S847" i="1"/>
  <c r="V847" i="1" s="1"/>
  <c r="W847" i="1" s="1"/>
  <c r="Z350" i="1"/>
  <c r="Y350" i="1"/>
  <c r="X350" i="1"/>
  <c r="U350" i="1"/>
  <c r="T350" i="1"/>
  <c r="S350" i="1"/>
  <c r="V350" i="1" s="1"/>
  <c r="W350" i="1" s="1"/>
  <c r="Z1223" i="1"/>
  <c r="Y1223" i="1"/>
  <c r="X1223" i="1"/>
  <c r="U1223" i="1"/>
  <c r="T1223" i="1"/>
  <c r="S1223" i="1"/>
  <c r="V1223" i="1" s="1"/>
  <c r="W1223" i="1" s="1"/>
  <c r="Z1497" i="1"/>
  <c r="Y1497" i="1"/>
  <c r="X1497" i="1"/>
  <c r="U1497" i="1"/>
  <c r="T1497" i="1"/>
  <c r="S1497" i="1"/>
  <c r="V1497" i="1" s="1"/>
  <c r="W1497" i="1" s="1"/>
  <c r="Z1206" i="1"/>
  <c r="Y1206" i="1"/>
  <c r="X1206" i="1"/>
  <c r="U1206" i="1"/>
  <c r="T1206" i="1"/>
  <c r="S1206" i="1"/>
  <c r="V1206" i="1" s="1"/>
  <c r="W1206" i="1" s="1"/>
  <c r="Z1205" i="1"/>
  <c r="Y1205" i="1"/>
  <c r="X1205" i="1"/>
  <c r="U1205" i="1"/>
  <c r="T1205" i="1"/>
  <c r="S1205" i="1"/>
  <c r="V1205" i="1" s="1"/>
  <c r="W1205" i="1" s="1"/>
  <c r="Z668" i="1"/>
  <c r="Y668" i="1"/>
  <c r="X668" i="1"/>
  <c r="U668" i="1"/>
  <c r="T668" i="1"/>
  <c r="S668" i="1"/>
  <c r="V668" i="1" s="1"/>
  <c r="W668" i="1" s="1"/>
  <c r="Z327" i="1"/>
  <c r="Y327" i="1"/>
  <c r="X327" i="1"/>
  <c r="U327" i="1"/>
  <c r="T327" i="1"/>
  <c r="S327" i="1"/>
  <c r="V327" i="1" s="1"/>
  <c r="W327" i="1" s="1"/>
  <c r="Z1381" i="1"/>
  <c r="Y1381" i="1"/>
  <c r="X1381" i="1"/>
  <c r="U1381" i="1"/>
  <c r="T1381" i="1"/>
  <c r="S1381" i="1"/>
  <c r="V1381" i="1" s="1"/>
  <c r="W1381" i="1" s="1"/>
  <c r="Z902" i="1"/>
  <c r="Y902" i="1"/>
  <c r="X902" i="1"/>
  <c r="U902" i="1"/>
  <c r="T902" i="1"/>
  <c r="S902" i="1"/>
  <c r="V902" i="1" s="1"/>
  <c r="W902" i="1" s="1"/>
  <c r="Z1250" i="1"/>
  <c r="Y1250" i="1"/>
  <c r="X1250" i="1"/>
  <c r="U1250" i="1"/>
  <c r="T1250" i="1"/>
  <c r="S1250" i="1"/>
  <c r="V1250" i="1" s="1"/>
  <c r="W1250" i="1" s="1"/>
  <c r="Z481" i="1"/>
  <c r="Y481" i="1"/>
  <c r="X481" i="1"/>
  <c r="U481" i="1"/>
  <c r="T481" i="1"/>
  <c r="S481" i="1"/>
  <c r="V481" i="1" s="1"/>
  <c r="W481" i="1" s="1"/>
  <c r="Z1438" i="1"/>
  <c r="Y1438" i="1"/>
  <c r="X1438" i="1"/>
  <c r="U1438" i="1"/>
  <c r="T1438" i="1"/>
  <c r="S1438" i="1"/>
  <c r="V1438" i="1" s="1"/>
  <c r="W1438" i="1" s="1"/>
  <c r="Z868" i="1"/>
  <c r="Y868" i="1"/>
  <c r="X868" i="1"/>
  <c r="U868" i="1"/>
  <c r="T868" i="1"/>
  <c r="S868" i="1"/>
  <c r="V868" i="1" s="1"/>
  <c r="W868" i="1" s="1"/>
  <c r="Z867" i="1"/>
  <c r="X867" i="1"/>
  <c r="U867" i="1"/>
  <c r="T867" i="1"/>
  <c r="S867" i="1"/>
  <c r="Z1674" i="1"/>
  <c r="Y1674" i="1"/>
  <c r="X1674" i="1"/>
  <c r="U1674" i="1"/>
  <c r="T1674" i="1"/>
  <c r="S1674" i="1"/>
  <c r="V1674" i="1" s="1"/>
  <c r="W1674" i="1" s="1"/>
  <c r="Z849" i="1"/>
  <c r="X849" i="1"/>
  <c r="U849" i="1"/>
  <c r="T849" i="1"/>
  <c r="S849" i="1"/>
  <c r="Z1375" i="1"/>
  <c r="X1375" i="1"/>
  <c r="U1375" i="1"/>
  <c r="T1375" i="1"/>
  <c r="S1375" i="1"/>
  <c r="Z1135" i="1"/>
  <c r="Y1135" i="1"/>
  <c r="X1135" i="1"/>
  <c r="U1135" i="1"/>
  <c r="T1135" i="1"/>
  <c r="S1135" i="1"/>
  <c r="V1135" i="1" s="1"/>
  <c r="W1135" i="1" s="1"/>
  <c r="Z1103" i="1"/>
  <c r="X1103" i="1"/>
  <c r="U1103" i="1"/>
  <c r="T1103" i="1"/>
  <c r="S1103" i="1"/>
  <c r="Z1315" i="1"/>
  <c r="Y1315" i="1"/>
  <c r="X1315" i="1"/>
  <c r="U1315" i="1"/>
  <c r="T1315" i="1"/>
  <c r="S1315" i="1"/>
  <c r="V1315" i="1" s="1"/>
  <c r="W1315" i="1" s="1"/>
  <c r="Z460" i="1"/>
  <c r="Y460" i="1"/>
  <c r="X460" i="1"/>
  <c r="U460" i="1"/>
  <c r="T460" i="1"/>
  <c r="S460" i="1"/>
  <c r="V460" i="1" s="1"/>
  <c r="W460" i="1" s="1"/>
  <c r="Z842" i="1"/>
  <c r="Y842" i="1"/>
  <c r="X842" i="1"/>
  <c r="U842" i="1"/>
  <c r="T842" i="1"/>
  <c r="S842" i="1"/>
  <c r="V842" i="1" s="1"/>
  <c r="W842" i="1" s="1"/>
  <c r="Z1272" i="1"/>
  <c r="Y1272" i="1"/>
  <c r="X1272" i="1"/>
  <c r="U1272" i="1"/>
  <c r="T1272" i="1"/>
  <c r="S1272" i="1"/>
  <c r="V1272" i="1" s="1"/>
  <c r="W1272" i="1" s="1"/>
  <c r="Z1309" i="1"/>
  <c r="Y1309" i="1"/>
  <c r="X1309" i="1"/>
  <c r="U1309" i="1"/>
  <c r="T1309" i="1"/>
  <c r="S1309" i="1"/>
  <c r="V1309" i="1" s="1"/>
  <c r="W1309" i="1" s="1"/>
  <c r="Z1382" i="1"/>
  <c r="Y1382" i="1"/>
  <c r="X1382" i="1"/>
  <c r="U1382" i="1"/>
  <c r="T1382" i="1"/>
  <c r="S1382" i="1"/>
  <c r="V1382" i="1" s="1"/>
  <c r="W1382" i="1" s="1"/>
  <c r="Z987" i="1"/>
  <c r="Y987" i="1"/>
  <c r="X987" i="1"/>
  <c r="U987" i="1"/>
  <c r="T987" i="1"/>
  <c r="S987" i="1"/>
  <c r="V987" i="1" s="1"/>
  <c r="W987" i="1" s="1"/>
  <c r="Z898" i="1"/>
  <c r="Y898" i="1"/>
  <c r="X898" i="1"/>
  <c r="U898" i="1"/>
  <c r="T898" i="1"/>
  <c r="S898" i="1"/>
  <c r="V898" i="1" s="1"/>
  <c r="W898" i="1" s="1"/>
  <c r="Z1391" i="1"/>
  <c r="Y1391" i="1"/>
  <c r="X1391" i="1"/>
  <c r="U1391" i="1"/>
  <c r="T1391" i="1"/>
  <c r="S1391" i="1"/>
  <c r="V1391" i="1" s="1"/>
  <c r="W1391" i="1" s="1"/>
  <c r="Z1134" i="1"/>
  <c r="Y1134" i="1"/>
  <c r="X1134" i="1"/>
  <c r="U1134" i="1"/>
  <c r="T1134" i="1"/>
  <c r="S1134" i="1"/>
  <c r="V1134" i="1" s="1"/>
  <c r="W1134" i="1" s="1"/>
  <c r="Z1595" i="1"/>
  <c r="Y1595" i="1"/>
  <c r="X1595" i="1"/>
  <c r="U1595" i="1"/>
  <c r="T1595" i="1"/>
  <c r="S1595" i="1"/>
  <c r="V1595" i="1" s="1"/>
  <c r="W1595" i="1" s="1"/>
  <c r="Z1543" i="1"/>
  <c r="Y1543" i="1"/>
  <c r="X1543" i="1"/>
  <c r="U1543" i="1"/>
  <c r="T1543" i="1"/>
  <c r="S1543" i="1"/>
  <c r="V1543" i="1" s="1"/>
  <c r="W1543" i="1" s="1"/>
  <c r="Z1102" i="1"/>
  <c r="Y1102" i="1"/>
  <c r="X1102" i="1"/>
  <c r="U1102" i="1"/>
  <c r="T1102" i="1"/>
  <c r="S1102" i="1"/>
  <c r="V1102" i="1" s="1"/>
  <c r="W1102" i="1" s="1"/>
  <c r="Z548" i="1"/>
  <c r="Y548" i="1"/>
  <c r="X548" i="1"/>
  <c r="U548" i="1"/>
  <c r="T548" i="1"/>
  <c r="S548" i="1"/>
  <c r="V548" i="1" s="1"/>
  <c r="W548" i="1" s="1"/>
  <c r="Z873" i="1"/>
  <c r="X873" i="1"/>
  <c r="U873" i="1"/>
  <c r="T873" i="1"/>
  <c r="S873" i="1"/>
  <c r="Z1292" i="1"/>
  <c r="Y1292" i="1"/>
  <c r="X1292" i="1"/>
  <c r="U1292" i="1"/>
  <c r="T1292" i="1"/>
  <c r="S1292" i="1"/>
  <c r="V1292" i="1" s="1"/>
  <c r="W1292" i="1" s="1"/>
  <c r="Z962" i="1"/>
  <c r="Y962" i="1"/>
  <c r="X962" i="1"/>
  <c r="U962" i="1"/>
  <c r="T962" i="1"/>
  <c r="S962" i="1"/>
  <c r="V962" i="1" s="1"/>
  <c r="W962" i="1" s="1"/>
  <c r="Z536" i="1"/>
  <c r="Y536" i="1"/>
  <c r="X536" i="1"/>
  <c r="U536" i="1"/>
  <c r="T536" i="1"/>
  <c r="S536" i="1"/>
  <c r="V536" i="1" s="1"/>
  <c r="W536" i="1" s="1"/>
  <c r="Z1248" i="1"/>
  <c r="Y1248" i="1"/>
  <c r="X1248" i="1"/>
  <c r="U1248" i="1"/>
  <c r="T1248" i="1"/>
  <c r="S1248" i="1"/>
  <c r="V1248" i="1" s="1"/>
  <c r="W1248" i="1" s="1"/>
  <c r="Z1101" i="1"/>
  <c r="Y1101" i="1"/>
  <c r="X1101" i="1"/>
  <c r="U1101" i="1"/>
  <c r="T1101" i="1"/>
  <c r="S1101" i="1"/>
  <c r="V1101" i="1" s="1"/>
  <c r="W1101" i="1" s="1"/>
  <c r="Z1100" i="1"/>
  <c r="Y1100" i="1"/>
  <c r="X1100" i="1"/>
  <c r="U1100" i="1"/>
  <c r="T1100" i="1"/>
  <c r="S1100" i="1"/>
  <c r="V1100" i="1" s="1"/>
  <c r="W1100" i="1" s="1"/>
  <c r="Z1074" i="1"/>
  <c r="Y1074" i="1"/>
  <c r="X1074" i="1"/>
  <c r="U1074" i="1"/>
  <c r="T1074" i="1"/>
  <c r="S1074" i="1"/>
  <c r="V1074" i="1" s="1"/>
  <c r="W1074" i="1" s="1"/>
  <c r="Z517" i="1"/>
  <c r="Y517" i="1"/>
  <c r="X517" i="1"/>
  <c r="U517" i="1"/>
  <c r="T517" i="1"/>
  <c r="S517" i="1"/>
  <c r="V517" i="1" s="1"/>
  <c r="W517" i="1" s="1"/>
  <c r="Z1129" i="1"/>
  <c r="Y1129" i="1"/>
  <c r="X1129" i="1"/>
  <c r="U1129" i="1"/>
  <c r="T1129" i="1"/>
  <c r="S1129" i="1"/>
  <c r="V1129" i="1" s="1"/>
  <c r="W1129" i="1" s="1"/>
  <c r="Z1181" i="1"/>
  <c r="X1181" i="1"/>
  <c r="U1181" i="1"/>
  <c r="T1181" i="1"/>
  <c r="S1181" i="1"/>
  <c r="Z1061" i="1"/>
  <c r="Y1061" i="1"/>
  <c r="X1061" i="1"/>
  <c r="U1061" i="1"/>
  <c r="T1061" i="1"/>
  <c r="S1061" i="1"/>
  <c r="V1061" i="1" s="1"/>
  <c r="W1061" i="1" s="1"/>
  <c r="Z236" i="1"/>
  <c r="Y236" i="1"/>
  <c r="X236" i="1"/>
  <c r="U236" i="1"/>
  <c r="T236" i="1"/>
  <c r="S236" i="1"/>
  <c r="V236" i="1" s="1"/>
  <c r="W236" i="1" s="1"/>
  <c r="Z1004" i="1"/>
  <c r="X1004" i="1"/>
  <c r="U1004" i="1"/>
  <c r="T1004" i="1"/>
  <c r="S1004" i="1"/>
  <c r="Z787" i="1"/>
  <c r="Y787" i="1"/>
  <c r="X787" i="1"/>
  <c r="U787" i="1"/>
  <c r="T787" i="1"/>
  <c r="S787" i="1"/>
  <c r="V787" i="1" s="1"/>
  <c r="W787" i="1" s="1"/>
  <c r="Z786" i="1"/>
  <c r="Y786" i="1"/>
  <c r="X786" i="1"/>
  <c r="U786" i="1"/>
  <c r="T786" i="1"/>
  <c r="S786" i="1"/>
  <c r="V786" i="1" s="1"/>
  <c r="W786" i="1" s="1"/>
  <c r="Z777" i="1"/>
  <c r="Y777" i="1"/>
  <c r="X777" i="1"/>
  <c r="U777" i="1"/>
  <c r="T777" i="1"/>
  <c r="S777" i="1"/>
  <c r="V777" i="1" s="1"/>
  <c r="W777" i="1" s="1"/>
  <c r="Z930" i="1"/>
  <c r="Y930" i="1"/>
  <c r="X930" i="1"/>
  <c r="U930" i="1"/>
  <c r="T930" i="1"/>
  <c r="S930" i="1"/>
  <c r="V930" i="1" s="1"/>
  <c r="W930" i="1" s="1"/>
  <c r="Z923" i="1"/>
  <c r="Y923" i="1"/>
  <c r="X923" i="1"/>
  <c r="U923" i="1"/>
  <c r="T923" i="1"/>
  <c r="S923" i="1"/>
  <c r="V923" i="1" s="1"/>
  <c r="W923" i="1" s="1"/>
  <c r="Z676" i="1"/>
  <c r="Y676" i="1"/>
  <c r="X676" i="1"/>
  <c r="U676" i="1"/>
  <c r="T676" i="1"/>
  <c r="S676" i="1"/>
  <c r="V676" i="1" s="1"/>
  <c r="W676" i="1" s="1"/>
  <c r="Z1188" i="1"/>
  <c r="Y1188" i="1"/>
  <c r="X1188" i="1"/>
  <c r="U1188" i="1"/>
  <c r="T1188" i="1"/>
  <c r="S1188" i="1"/>
  <c r="V1188" i="1" s="1"/>
  <c r="W1188" i="1" s="1"/>
  <c r="Z1079" i="1"/>
  <c r="Y1079" i="1"/>
  <c r="X1079" i="1"/>
  <c r="U1079" i="1"/>
  <c r="T1079" i="1"/>
  <c r="S1079" i="1"/>
  <c r="V1079" i="1" s="1"/>
  <c r="W1079" i="1" s="1"/>
  <c r="Z1340" i="1"/>
  <c r="X1340" i="1"/>
  <c r="U1340" i="1"/>
  <c r="T1340" i="1"/>
  <c r="S1340" i="1"/>
  <c r="Z219" i="1"/>
  <c r="Y219" i="1"/>
  <c r="X219" i="1"/>
  <c r="U219" i="1"/>
  <c r="T219" i="1"/>
  <c r="S219" i="1"/>
  <c r="V219" i="1" s="1"/>
  <c r="W219" i="1" s="1"/>
  <c r="Z1161" i="1"/>
  <c r="X1161" i="1"/>
  <c r="U1161" i="1"/>
  <c r="T1161" i="1"/>
  <c r="S1161" i="1"/>
  <c r="Z803" i="1"/>
  <c r="Y803" i="1"/>
  <c r="X803" i="1"/>
  <c r="U803" i="1"/>
  <c r="T803" i="1"/>
  <c r="S803" i="1"/>
  <c r="V803" i="1" s="1"/>
  <c r="W803" i="1" s="1"/>
  <c r="Z1139" i="1"/>
  <c r="Y1139" i="1"/>
  <c r="X1139" i="1"/>
  <c r="U1139" i="1"/>
  <c r="T1139" i="1"/>
  <c r="S1139" i="1"/>
  <c r="V1139" i="1" s="1"/>
  <c r="W1139" i="1" s="1"/>
  <c r="Z903" i="1"/>
  <c r="Y903" i="1"/>
  <c r="X903" i="1"/>
  <c r="U903" i="1"/>
  <c r="T903" i="1"/>
  <c r="S903" i="1"/>
  <c r="V903" i="1" s="1"/>
  <c r="W903" i="1" s="1"/>
  <c r="Z1413" i="1"/>
  <c r="Y1413" i="1"/>
  <c r="X1413" i="1"/>
  <c r="U1413" i="1"/>
  <c r="T1413" i="1"/>
  <c r="S1413" i="1"/>
  <c r="V1413" i="1" s="1"/>
  <c r="W1413" i="1" s="1"/>
  <c r="Z1160" i="1"/>
  <c r="Y1160" i="1"/>
  <c r="X1160" i="1"/>
  <c r="U1160" i="1"/>
  <c r="T1160" i="1"/>
  <c r="S1160" i="1"/>
  <c r="V1160" i="1" s="1"/>
  <c r="W1160" i="1" s="1"/>
  <c r="Z776" i="1"/>
  <c r="Y776" i="1"/>
  <c r="X776" i="1"/>
  <c r="U776" i="1"/>
  <c r="T776" i="1"/>
  <c r="S776" i="1"/>
  <c r="V776" i="1" s="1"/>
  <c r="W776" i="1" s="1"/>
  <c r="Z1195" i="1"/>
  <c r="X1195" i="1"/>
  <c r="U1195" i="1"/>
  <c r="T1195" i="1"/>
  <c r="S1195" i="1"/>
  <c r="Z1402" i="1"/>
  <c r="Y1402" i="1"/>
  <c r="X1402" i="1"/>
  <c r="U1402" i="1"/>
  <c r="T1402" i="1"/>
  <c r="S1402" i="1"/>
  <c r="V1402" i="1" s="1"/>
  <c r="W1402" i="1" s="1"/>
  <c r="Z895" i="1"/>
  <c r="X895" i="1"/>
  <c r="U895" i="1"/>
  <c r="T895" i="1"/>
  <c r="S895" i="1"/>
  <c r="Z681" i="1"/>
  <c r="Y681" i="1"/>
  <c r="X681" i="1"/>
  <c r="U681" i="1"/>
  <c r="T681" i="1"/>
  <c r="S681" i="1"/>
  <c r="V681" i="1" s="1"/>
  <c r="W681" i="1" s="1"/>
  <c r="Z1187" i="1"/>
  <c r="Y1187" i="1"/>
  <c r="X1187" i="1"/>
  <c r="U1187" i="1"/>
  <c r="T1187" i="1"/>
  <c r="S1187" i="1"/>
  <c r="V1187" i="1" s="1"/>
  <c r="W1187" i="1" s="1"/>
  <c r="Z1039" i="1"/>
  <c r="Y1039" i="1"/>
  <c r="X1039" i="1"/>
  <c r="U1039" i="1"/>
  <c r="T1039" i="1"/>
  <c r="S1039" i="1"/>
  <c r="V1039" i="1" s="1"/>
  <c r="W1039" i="1" s="1"/>
  <c r="Z1203" i="1"/>
  <c r="X1203" i="1"/>
  <c r="U1203" i="1"/>
  <c r="T1203" i="1"/>
  <c r="S1203" i="1"/>
  <c r="Z427" i="1"/>
  <c r="Y427" i="1"/>
  <c r="X427" i="1"/>
  <c r="U427" i="1"/>
  <c r="T427" i="1"/>
  <c r="S427" i="1"/>
  <c r="V427" i="1" s="1"/>
  <c r="W427" i="1" s="1"/>
  <c r="Z1289" i="1"/>
  <c r="Y1289" i="1"/>
  <c r="X1289" i="1"/>
  <c r="U1289" i="1"/>
  <c r="T1289" i="1"/>
  <c r="S1289" i="1"/>
  <c r="V1289" i="1" s="1"/>
  <c r="W1289" i="1" s="1"/>
  <c r="Z756" i="1"/>
  <c r="Y756" i="1"/>
  <c r="X756" i="1"/>
  <c r="U756" i="1"/>
  <c r="T756" i="1"/>
  <c r="S756" i="1"/>
  <c r="V756" i="1" s="1"/>
  <c r="W756" i="1" s="1"/>
  <c r="Z589" i="1"/>
  <c r="X589" i="1"/>
  <c r="U589" i="1"/>
  <c r="T589" i="1"/>
  <c r="S589" i="1"/>
  <c r="Z588" i="1"/>
  <c r="Y588" i="1"/>
  <c r="X588" i="1"/>
  <c r="U588" i="1"/>
  <c r="T588" i="1"/>
  <c r="S588" i="1"/>
  <c r="V588" i="1" s="1"/>
  <c r="W588" i="1" s="1"/>
  <c r="Z587" i="1"/>
  <c r="X587" i="1"/>
  <c r="U587" i="1"/>
  <c r="T587" i="1"/>
  <c r="S587" i="1"/>
  <c r="Z586" i="1"/>
  <c r="Y586" i="1"/>
  <c r="X586" i="1"/>
  <c r="U586" i="1"/>
  <c r="T586" i="1"/>
  <c r="S586" i="1"/>
  <c r="V586" i="1" s="1"/>
  <c r="W586" i="1" s="1"/>
  <c r="Z806" i="1"/>
  <c r="X806" i="1"/>
  <c r="U806" i="1"/>
  <c r="T806" i="1"/>
  <c r="S806" i="1"/>
  <c r="Z1028" i="1"/>
  <c r="Y1028" i="1"/>
  <c r="X1028" i="1"/>
  <c r="U1028" i="1"/>
  <c r="T1028" i="1"/>
  <c r="S1028" i="1"/>
  <c r="V1028" i="1" s="1"/>
  <c r="W1028" i="1" s="1"/>
  <c r="Z929" i="1"/>
  <c r="Y929" i="1"/>
  <c r="X929" i="1"/>
  <c r="U929" i="1"/>
  <c r="T929" i="1"/>
  <c r="S929" i="1"/>
  <c r="V929" i="1" s="1"/>
  <c r="W929" i="1" s="1"/>
  <c r="Z922" i="1"/>
  <c r="Y922" i="1"/>
  <c r="X922" i="1"/>
  <c r="U922" i="1"/>
  <c r="T922" i="1"/>
  <c r="S922" i="1"/>
  <c r="V922" i="1" s="1"/>
  <c r="W922" i="1" s="1"/>
  <c r="Z866" i="1"/>
  <c r="Y866" i="1"/>
  <c r="X866" i="1"/>
  <c r="U866" i="1"/>
  <c r="T866" i="1"/>
  <c r="S866" i="1"/>
  <c r="V866" i="1" s="1"/>
  <c r="W866" i="1" s="1"/>
  <c r="Z865" i="1"/>
  <c r="Y865" i="1"/>
  <c r="X865" i="1"/>
  <c r="U865" i="1"/>
  <c r="T865" i="1"/>
  <c r="S865" i="1"/>
  <c r="V865" i="1" s="1"/>
  <c r="W865" i="1" s="1"/>
  <c r="Z320" i="1"/>
  <c r="X320" i="1"/>
  <c r="U320" i="1"/>
  <c r="T320" i="1"/>
  <c r="S320" i="1"/>
  <c r="Z1144" i="1"/>
  <c r="Y1144" i="1"/>
  <c r="X1144" i="1"/>
  <c r="U1144" i="1"/>
  <c r="T1144" i="1"/>
  <c r="S1144" i="1"/>
  <c r="V1144" i="1" s="1"/>
  <c r="W1144" i="1" s="1"/>
  <c r="Z319" i="1"/>
  <c r="Y319" i="1"/>
  <c r="X319" i="1"/>
  <c r="U319" i="1"/>
  <c r="T319" i="1"/>
  <c r="S319" i="1"/>
  <c r="V319" i="1" s="1"/>
  <c r="W319" i="1" s="1"/>
  <c r="Z846" i="1"/>
  <c r="Y846" i="1"/>
  <c r="X846" i="1"/>
  <c r="U846" i="1"/>
  <c r="T846" i="1"/>
  <c r="S846" i="1"/>
  <c r="V846" i="1" s="1"/>
  <c r="W846" i="1" s="1"/>
  <c r="Z650" i="1"/>
  <c r="Y650" i="1"/>
  <c r="X650" i="1"/>
  <c r="U650" i="1"/>
  <c r="T650" i="1"/>
  <c r="S650" i="1"/>
  <c r="V650" i="1" s="1"/>
  <c r="W650" i="1" s="1"/>
  <c r="Z1036" i="1"/>
  <c r="Y1036" i="1"/>
  <c r="X1036" i="1"/>
  <c r="U1036" i="1"/>
  <c r="T1036" i="1"/>
  <c r="S1036" i="1"/>
  <c r="V1036" i="1" s="1"/>
  <c r="W1036" i="1" s="1"/>
  <c r="Z965" i="1"/>
  <c r="X965" i="1"/>
  <c r="U965" i="1"/>
  <c r="T965" i="1"/>
  <c r="S965" i="1"/>
  <c r="Z775" i="1"/>
  <c r="Y775" i="1"/>
  <c r="X775" i="1"/>
  <c r="U775" i="1"/>
  <c r="T775" i="1"/>
  <c r="S775" i="1"/>
  <c r="V775" i="1" s="1"/>
  <c r="W775" i="1" s="1"/>
  <c r="Z774" i="1"/>
  <c r="X774" i="1"/>
  <c r="U774" i="1"/>
  <c r="T774" i="1"/>
  <c r="S774" i="1"/>
  <c r="Z1143" i="1"/>
  <c r="Y1143" i="1"/>
  <c r="X1143" i="1"/>
  <c r="U1143" i="1"/>
  <c r="T1143" i="1"/>
  <c r="S1143" i="1"/>
  <c r="V1143" i="1" s="1"/>
  <c r="W1143" i="1" s="1"/>
  <c r="Z916" i="1"/>
  <c r="X916" i="1"/>
  <c r="U916" i="1"/>
  <c r="T916" i="1"/>
  <c r="S916" i="1"/>
  <c r="Z755" i="1"/>
  <c r="Y755" i="1"/>
  <c r="X755" i="1"/>
  <c r="U755" i="1"/>
  <c r="T755" i="1"/>
  <c r="S755" i="1"/>
  <c r="V755" i="1" s="1"/>
  <c r="W755" i="1" s="1"/>
  <c r="Z1453" i="1"/>
  <c r="Y1453" i="1"/>
  <c r="X1453" i="1"/>
  <c r="U1453" i="1"/>
  <c r="T1453" i="1"/>
  <c r="S1453" i="1"/>
  <c r="V1453" i="1" s="1"/>
  <c r="W1453" i="1" s="1"/>
  <c r="Z180" i="1"/>
  <c r="Y180" i="1"/>
  <c r="X180" i="1"/>
  <c r="U180" i="1"/>
  <c r="T180" i="1"/>
  <c r="S180" i="1"/>
  <c r="V180" i="1" s="1"/>
  <c r="W180" i="1" s="1"/>
  <c r="Z533" i="1"/>
  <c r="Y533" i="1"/>
  <c r="X533" i="1"/>
  <c r="U533" i="1"/>
  <c r="T533" i="1"/>
  <c r="S533" i="1"/>
  <c r="V533" i="1" s="1"/>
  <c r="W533" i="1" s="1"/>
  <c r="Z1099" i="1"/>
  <c r="Y1099" i="1"/>
  <c r="X1099" i="1"/>
  <c r="U1099" i="1"/>
  <c r="T1099" i="1"/>
  <c r="S1099" i="1"/>
  <c r="V1099" i="1" s="1"/>
  <c r="W1099" i="1" s="1"/>
  <c r="Z1098" i="1"/>
  <c r="Y1098" i="1"/>
  <c r="X1098" i="1"/>
  <c r="U1098" i="1"/>
  <c r="T1098" i="1"/>
  <c r="S1098" i="1"/>
  <c r="V1098" i="1" s="1"/>
  <c r="W1098" i="1" s="1"/>
  <c r="Z951" i="1"/>
  <c r="Y951" i="1"/>
  <c r="X951" i="1"/>
  <c r="U951" i="1"/>
  <c r="T951" i="1"/>
  <c r="S951" i="1"/>
  <c r="V951" i="1" s="1"/>
  <c r="W951" i="1" s="1"/>
  <c r="Z1423" i="1"/>
  <c r="Y1423" i="1"/>
  <c r="X1423" i="1"/>
  <c r="U1423" i="1"/>
  <c r="T1423" i="1"/>
  <c r="S1423" i="1"/>
  <c r="V1423" i="1" s="1"/>
  <c r="W1423" i="1" s="1"/>
  <c r="Z521" i="1"/>
  <c r="X521" i="1"/>
  <c r="U521" i="1"/>
  <c r="T521" i="1"/>
  <c r="S521" i="1"/>
  <c r="Z1331" i="1"/>
  <c r="X1331" i="1"/>
  <c r="U1331" i="1"/>
  <c r="T1331" i="1"/>
  <c r="S1331" i="1"/>
  <c r="Z915" i="1"/>
  <c r="Y915" i="1"/>
  <c r="X915" i="1"/>
  <c r="U915" i="1"/>
  <c r="T915" i="1"/>
  <c r="S915" i="1"/>
  <c r="V915" i="1" s="1"/>
  <c r="W915" i="1" s="1"/>
  <c r="Z175" i="1"/>
  <c r="Y175" i="1"/>
  <c r="X175" i="1"/>
  <c r="U175" i="1"/>
  <c r="T175" i="1"/>
  <c r="S175" i="1"/>
  <c r="V175" i="1" s="1"/>
  <c r="W175" i="1" s="1"/>
  <c r="Z490" i="1"/>
  <c r="Y490" i="1"/>
  <c r="X490" i="1"/>
  <c r="U490" i="1"/>
  <c r="T490" i="1"/>
  <c r="S490" i="1"/>
  <c r="V490" i="1" s="1"/>
  <c r="W490" i="1" s="1"/>
  <c r="Z1254" i="1"/>
  <c r="Y1254" i="1"/>
  <c r="X1254" i="1"/>
  <c r="U1254" i="1"/>
  <c r="T1254" i="1"/>
  <c r="S1254" i="1"/>
  <c r="V1254" i="1" s="1"/>
  <c r="W1254" i="1" s="1"/>
  <c r="Z886" i="1"/>
  <c r="Y886" i="1"/>
  <c r="X886" i="1"/>
  <c r="U886" i="1"/>
  <c r="T886" i="1"/>
  <c r="S886" i="1"/>
  <c r="V886" i="1" s="1"/>
  <c r="W886" i="1" s="1"/>
  <c r="Z1058" i="1"/>
  <c r="Y1058" i="1"/>
  <c r="X1058" i="1"/>
  <c r="U1058" i="1"/>
  <c r="T1058" i="1"/>
  <c r="S1058" i="1"/>
  <c r="V1058" i="1" s="1"/>
  <c r="W1058" i="1" s="1"/>
  <c r="Z164" i="1"/>
  <c r="X164" i="1"/>
  <c r="U164" i="1"/>
  <c r="T164" i="1"/>
  <c r="S164" i="1"/>
  <c r="Z781" i="1"/>
  <c r="Y781" i="1"/>
  <c r="X781" i="1"/>
  <c r="U781" i="1"/>
  <c r="T781" i="1"/>
  <c r="S781" i="1"/>
  <c r="V781" i="1" s="1"/>
  <c r="W781" i="1" s="1"/>
  <c r="Z479" i="1"/>
  <c r="Y479" i="1"/>
  <c r="X479" i="1"/>
  <c r="U479" i="1"/>
  <c r="T479" i="1"/>
  <c r="S479" i="1"/>
  <c r="V479" i="1" s="1"/>
  <c r="W479" i="1" s="1"/>
  <c r="Z263" i="1"/>
  <c r="Y263" i="1"/>
  <c r="X263" i="1"/>
  <c r="U263" i="1"/>
  <c r="T263" i="1"/>
  <c r="S263" i="1"/>
  <c r="V263" i="1" s="1"/>
  <c r="W263" i="1" s="1"/>
  <c r="Z958" i="1"/>
  <c r="X958" i="1"/>
  <c r="U958" i="1"/>
  <c r="T958" i="1"/>
  <c r="S958" i="1"/>
  <c r="Z809" i="1"/>
  <c r="X809" i="1"/>
  <c r="U809" i="1"/>
  <c r="T809" i="1"/>
  <c r="S809" i="1"/>
  <c r="Z1138" i="1"/>
  <c r="Y1138" i="1"/>
  <c r="X1138" i="1"/>
  <c r="U1138" i="1"/>
  <c r="T1138" i="1"/>
  <c r="S1138" i="1"/>
  <c r="V1138" i="1" s="1"/>
  <c r="W1138" i="1" s="1"/>
  <c r="Z1230" i="1"/>
  <c r="Y1230" i="1"/>
  <c r="X1230" i="1"/>
  <c r="U1230" i="1"/>
  <c r="T1230" i="1"/>
  <c r="S1230" i="1"/>
  <c r="V1230" i="1" s="1"/>
  <c r="W1230" i="1" s="1"/>
  <c r="Z258" i="1"/>
  <c r="Y258" i="1"/>
  <c r="X258" i="1"/>
  <c r="U258" i="1"/>
  <c r="T258" i="1"/>
  <c r="S258" i="1"/>
  <c r="V258" i="1" s="1"/>
  <c r="W258" i="1" s="1"/>
  <c r="Z414" i="1"/>
  <c r="Y414" i="1"/>
  <c r="X414" i="1"/>
  <c r="U414" i="1"/>
  <c r="T414" i="1"/>
  <c r="S414" i="1"/>
  <c r="V414" i="1" s="1"/>
  <c r="W414" i="1" s="1"/>
  <c r="Z834" i="1"/>
  <c r="X834" i="1"/>
  <c r="U834" i="1"/>
  <c r="T834" i="1"/>
  <c r="S834" i="1"/>
  <c r="Z255" i="1"/>
  <c r="Y255" i="1"/>
  <c r="X255" i="1"/>
  <c r="U255" i="1"/>
  <c r="T255" i="1"/>
  <c r="S255" i="1"/>
  <c r="V255" i="1" s="1"/>
  <c r="W255" i="1" s="1"/>
  <c r="Z1667" i="1"/>
  <c r="X1667" i="1"/>
  <c r="U1667" i="1"/>
  <c r="T1667" i="1"/>
  <c r="S1667" i="1"/>
  <c r="Z1142" i="1"/>
  <c r="Y1142" i="1"/>
  <c r="X1142" i="1"/>
  <c r="U1142" i="1"/>
  <c r="T1142" i="1"/>
  <c r="S1142" i="1"/>
  <c r="V1142" i="1" s="1"/>
  <c r="W1142" i="1" s="1"/>
  <c r="Z872" i="1"/>
  <c r="Y872" i="1"/>
  <c r="X872" i="1"/>
  <c r="U872" i="1"/>
  <c r="T872" i="1"/>
  <c r="S872" i="1"/>
  <c r="V872" i="1" s="1"/>
  <c r="W872" i="1" s="1"/>
  <c r="Z560" i="1"/>
  <c r="Y560" i="1"/>
  <c r="X560" i="1"/>
  <c r="U560" i="1"/>
  <c r="T560" i="1"/>
  <c r="S560" i="1"/>
  <c r="V560" i="1" s="1"/>
  <c r="W560" i="1" s="1"/>
  <c r="Z249" i="1"/>
  <c r="Y249" i="1"/>
  <c r="X249" i="1"/>
  <c r="U249" i="1"/>
  <c r="T249" i="1"/>
  <c r="S249" i="1"/>
  <c r="V249" i="1" s="1"/>
  <c r="W249" i="1" s="1"/>
  <c r="Z675" i="1"/>
  <c r="Y675" i="1"/>
  <c r="X675" i="1"/>
  <c r="U675" i="1"/>
  <c r="T675" i="1"/>
  <c r="S675" i="1"/>
  <c r="V675" i="1" s="1"/>
  <c r="W675" i="1" s="1"/>
  <c r="Z1545" i="1"/>
  <c r="X1545" i="1"/>
  <c r="U1545" i="1"/>
  <c r="T1545" i="1"/>
  <c r="S1545" i="1"/>
  <c r="Z1078" i="1"/>
  <c r="Y1078" i="1"/>
  <c r="X1078" i="1"/>
  <c r="U1078" i="1"/>
  <c r="T1078" i="1"/>
  <c r="S1078" i="1"/>
  <c r="V1078" i="1" s="1"/>
  <c r="W1078" i="1" s="1"/>
  <c r="Z233" i="1"/>
  <c r="Y233" i="1"/>
  <c r="X233" i="1"/>
  <c r="U233" i="1"/>
  <c r="T233" i="1"/>
  <c r="S233" i="1"/>
  <c r="V233" i="1" s="1"/>
  <c r="W233" i="1" s="1"/>
  <c r="Z1249" i="1"/>
  <c r="Y1249" i="1"/>
  <c r="X1249" i="1"/>
  <c r="U1249" i="1"/>
  <c r="T1249" i="1"/>
  <c r="S1249" i="1"/>
  <c r="V1249" i="1" s="1"/>
  <c r="W1249" i="1" s="1"/>
  <c r="Z928" i="1"/>
  <c r="Y928" i="1"/>
  <c r="X928" i="1"/>
  <c r="U928" i="1"/>
  <c r="T928" i="1"/>
  <c r="S928" i="1"/>
  <c r="V928" i="1" s="1"/>
  <c r="W928" i="1" s="1"/>
  <c r="Z375" i="1"/>
  <c r="Y375" i="1"/>
  <c r="X375" i="1"/>
  <c r="U375" i="1"/>
  <c r="T375" i="1"/>
  <c r="S375" i="1"/>
  <c r="V375" i="1" s="1"/>
  <c r="W375" i="1" s="1"/>
  <c r="Z128" i="1"/>
  <c r="X128" i="1"/>
  <c r="U128" i="1"/>
  <c r="T128" i="1"/>
  <c r="S128" i="1"/>
  <c r="Z302" i="1"/>
  <c r="Y302" i="1"/>
  <c r="X302" i="1"/>
  <c r="U302" i="1"/>
  <c r="T302" i="1"/>
  <c r="S302" i="1"/>
  <c r="V302" i="1" s="1"/>
  <c r="W302" i="1" s="1"/>
  <c r="Z1116" i="1"/>
  <c r="X1116" i="1"/>
  <c r="U1116" i="1"/>
  <c r="T1116" i="1"/>
  <c r="S1116" i="1"/>
  <c r="Z1517" i="1"/>
  <c r="X1517" i="1"/>
  <c r="U1517" i="1"/>
  <c r="T1517" i="1"/>
  <c r="S1517" i="1"/>
  <c r="V1517" i="1" s="1"/>
  <c r="W1517" i="1" s="1"/>
  <c r="Z1240" i="1"/>
  <c r="Y1240" i="1"/>
  <c r="X1240" i="1"/>
  <c r="U1240" i="1"/>
  <c r="T1240" i="1"/>
  <c r="S1240" i="1"/>
  <c r="V1240" i="1" s="1"/>
  <c r="W1240" i="1" s="1"/>
  <c r="Z465" i="1"/>
  <c r="Y465" i="1"/>
  <c r="X465" i="1"/>
  <c r="U465" i="1"/>
  <c r="T465" i="1"/>
  <c r="S465" i="1"/>
  <c r="V465" i="1" s="1"/>
  <c r="W465" i="1" s="1"/>
  <c r="Z927" i="1"/>
  <c r="X927" i="1"/>
  <c r="U927" i="1"/>
  <c r="T927" i="1"/>
  <c r="S927" i="1"/>
  <c r="Z291" i="1"/>
  <c r="Y291" i="1"/>
  <c r="X291" i="1"/>
  <c r="U291" i="1"/>
  <c r="T291" i="1"/>
  <c r="S291" i="1"/>
  <c r="V291" i="1" s="1"/>
  <c r="W291" i="1" s="1"/>
  <c r="Z1202" i="1"/>
  <c r="Y1202" i="1"/>
  <c r="X1202" i="1"/>
  <c r="U1202" i="1"/>
  <c r="T1202" i="1"/>
  <c r="S1202" i="1"/>
  <c r="V1202" i="1" s="1"/>
  <c r="W1202" i="1" s="1"/>
  <c r="Z771" i="1"/>
  <c r="Y771" i="1"/>
  <c r="X771" i="1"/>
  <c r="U771" i="1"/>
  <c r="T771" i="1"/>
  <c r="S771" i="1"/>
  <c r="V771" i="1" s="1"/>
  <c r="W771" i="1" s="1"/>
  <c r="Z218" i="1"/>
  <c r="Y218" i="1"/>
  <c r="X218" i="1"/>
  <c r="U218" i="1"/>
  <c r="T218" i="1"/>
  <c r="S218" i="1"/>
  <c r="V218" i="1" s="1"/>
  <c r="W218" i="1" s="1"/>
  <c r="Z118" i="1"/>
  <c r="Y118" i="1"/>
  <c r="X118" i="1"/>
  <c r="U118" i="1"/>
  <c r="T118" i="1"/>
  <c r="S118" i="1"/>
  <c r="V118" i="1" s="1"/>
  <c r="W118" i="1" s="1"/>
  <c r="Z354" i="1"/>
  <c r="Y354" i="1"/>
  <c r="X354" i="1"/>
  <c r="U354" i="1"/>
  <c r="T354" i="1"/>
  <c r="S354" i="1"/>
  <c r="V354" i="1" s="1"/>
  <c r="W354" i="1" s="1"/>
  <c r="Z1452" i="1"/>
  <c r="X1452" i="1"/>
  <c r="U1452" i="1"/>
  <c r="T1452" i="1"/>
  <c r="S1452" i="1"/>
  <c r="Z113" i="1"/>
  <c r="Y113" i="1"/>
  <c r="X113" i="1"/>
  <c r="U113" i="1"/>
  <c r="T113" i="1"/>
  <c r="S113" i="1"/>
  <c r="V113" i="1" s="1"/>
  <c r="W113" i="1" s="1"/>
  <c r="Z396" i="1"/>
  <c r="Y396" i="1"/>
  <c r="X396" i="1"/>
  <c r="U396" i="1"/>
  <c r="T396" i="1"/>
  <c r="S396" i="1"/>
  <c r="V396" i="1" s="1"/>
  <c r="W396" i="1" s="1"/>
  <c r="Z515" i="1"/>
  <c r="Y515" i="1"/>
  <c r="X515" i="1"/>
  <c r="U515" i="1"/>
  <c r="T515" i="1"/>
  <c r="S515" i="1"/>
  <c r="V515" i="1" s="1"/>
  <c r="W515" i="1" s="1"/>
  <c r="Z784" i="1"/>
  <c r="X784" i="1"/>
  <c r="U784" i="1"/>
  <c r="T784" i="1"/>
  <c r="S784" i="1"/>
  <c r="Z633" i="1"/>
  <c r="Y633" i="1"/>
  <c r="X633" i="1"/>
  <c r="U633" i="1"/>
  <c r="T633" i="1"/>
  <c r="S633" i="1"/>
  <c r="V633" i="1" s="1"/>
  <c r="W633" i="1" s="1"/>
  <c r="Z196" i="1"/>
  <c r="Y196" i="1"/>
  <c r="X196" i="1"/>
  <c r="U196" i="1"/>
  <c r="T196" i="1"/>
  <c r="S196" i="1"/>
  <c r="V196" i="1" s="1"/>
  <c r="W196" i="1" s="1"/>
  <c r="Z1245" i="1"/>
  <c r="Y1245" i="1"/>
  <c r="X1245" i="1"/>
  <c r="U1245" i="1"/>
  <c r="T1245" i="1"/>
  <c r="S1245" i="1"/>
  <c r="V1245" i="1" s="1"/>
  <c r="W1245" i="1" s="1"/>
  <c r="Z100" i="1"/>
  <c r="Y100" i="1"/>
  <c r="X100" i="1"/>
  <c r="U100" i="1"/>
  <c r="T100" i="1"/>
  <c r="S100" i="1"/>
  <c r="V100" i="1" s="1"/>
  <c r="W100" i="1" s="1"/>
  <c r="Z1313" i="1"/>
  <c r="X1313" i="1"/>
  <c r="U1313" i="1"/>
  <c r="T1313" i="1"/>
  <c r="S1313" i="1"/>
  <c r="Z245" i="1"/>
  <c r="Y245" i="1"/>
  <c r="X245" i="1"/>
  <c r="U245" i="1"/>
  <c r="T245" i="1"/>
  <c r="S245" i="1"/>
  <c r="V245" i="1" s="1"/>
  <c r="W245" i="1" s="1"/>
  <c r="Z974" i="1"/>
  <c r="Y974" i="1"/>
  <c r="X974" i="1"/>
  <c r="U974" i="1"/>
  <c r="T974" i="1"/>
  <c r="S974" i="1"/>
  <c r="V974" i="1" s="1"/>
  <c r="W974" i="1" s="1"/>
  <c r="Z1089" i="1"/>
  <c r="X1089" i="1"/>
  <c r="U1089" i="1"/>
  <c r="T1089" i="1"/>
  <c r="S1089" i="1"/>
  <c r="Z770" i="1"/>
  <c r="Y770" i="1"/>
  <c r="X770" i="1"/>
  <c r="U770" i="1"/>
  <c r="T770" i="1"/>
  <c r="S770" i="1"/>
  <c r="V770" i="1" s="1"/>
  <c r="W770" i="1" s="1"/>
  <c r="Z182" i="1"/>
  <c r="Y182" i="1"/>
  <c r="X182" i="1"/>
  <c r="U182" i="1"/>
  <c r="T182" i="1"/>
  <c r="S182" i="1"/>
  <c r="V182" i="1" s="1"/>
  <c r="W182" i="1" s="1"/>
  <c r="Z286" i="1"/>
  <c r="Y286" i="1"/>
  <c r="X286" i="1"/>
  <c r="U286" i="1"/>
  <c r="T286" i="1"/>
  <c r="S286" i="1"/>
  <c r="V286" i="1" s="1"/>
  <c r="W286" i="1" s="1"/>
  <c r="Z520" i="1"/>
  <c r="Y520" i="1"/>
  <c r="X520" i="1"/>
  <c r="U520" i="1"/>
  <c r="T520" i="1"/>
  <c r="S520" i="1"/>
  <c r="V520" i="1" s="1"/>
  <c r="W520" i="1" s="1"/>
  <c r="Z82" i="1"/>
  <c r="Y82" i="1"/>
  <c r="X82" i="1"/>
  <c r="U82" i="1"/>
  <c r="T82" i="1"/>
  <c r="S82" i="1"/>
  <c r="V82" i="1" s="1"/>
  <c r="W82" i="1" s="1"/>
  <c r="Z177" i="1"/>
  <c r="Y177" i="1"/>
  <c r="X177" i="1"/>
  <c r="U177" i="1"/>
  <c r="T177" i="1"/>
  <c r="S177" i="1"/>
  <c r="V177" i="1" s="1"/>
  <c r="W177" i="1" s="1"/>
  <c r="Z723" i="1"/>
  <c r="Y723" i="1"/>
  <c r="X723" i="1"/>
  <c r="U723" i="1"/>
  <c r="T723" i="1"/>
  <c r="S723" i="1"/>
  <c r="V723" i="1" s="1"/>
  <c r="W723" i="1" s="1"/>
  <c r="Z73" i="1"/>
  <c r="Y73" i="1"/>
  <c r="X73" i="1"/>
  <c r="U73" i="1"/>
  <c r="T73" i="1"/>
  <c r="S73" i="1"/>
  <c r="V73" i="1" s="1"/>
  <c r="W73" i="1" s="1"/>
  <c r="Z325" i="1"/>
  <c r="X325" i="1"/>
  <c r="U325" i="1"/>
  <c r="T325" i="1"/>
  <c r="S325" i="1"/>
  <c r="Z1096" i="1"/>
  <c r="Y1096" i="1"/>
  <c r="X1096" i="1"/>
  <c r="U1096" i="1"/>
  <c r="T1096" i="1"/>
  <c r="S1096" i="1"/>
  <c r="V1096" i="1" s="1"/>
  <c r="W1096" i="1" s="1"/>
  <c r="Z632" i="1"/>
  <c r="X632" i="1"/>
  <c r="U632" i="1"/>
  <c r="T632" i="1"/>
  <c r="S632" i="1"/>
  <c r="Z523" i="1"/>
  <c r="Y523" i="1"/>
  <c r="X523" i="1"/>
  <c r="U523" i="1"/>
  <c r="T523" i="1"/>
  <c r="S523" i="1"/>
  <c r="V523" i="1" s="1"/>
  <c r="W523" i="1" s="1"/>
  <c r="Z830" i="1"/>
  <c r="X830" i="1"/>
  <c r="U830" i="1"/>
  <c r="T830" i="1"/>
  <c r="S830" i="1"/>
  <c r="Z656" i="1"/>
  <c r="Y656" i="1"/>
  <c r="X656" i="1"/>
  <c r="U656" i="1"/>
  <c r="T656" i="1"/>
  <c r="S656" i="1"/>
  <c r="V656" i="1" s="1"/>
  <c r="W656" i="1" s="1"/>
  <c r="Z556" i="1"/>
  <c r="Y556" i="1"/>
  <c r="X556" i="1"/>
  <c r="U556" i="1"/>
  <c r="T556" i="1"/>
  <c r="S556" i="1"/>
  <c r="V556" i="1" s="1"/>
  <c r="W556" i="1" s="1"/>
  <c r="Z154" i="1"/>
  <c r="Y154" i="1"/>
  <c r="X154" i="1"/>
  <c r="U154" i="1"/>
  <c r="T154" i="1"/>
  <c r="S154" i="1"/>
  <c r="V154" i="1" s="1"/>
  <c r="W154" i="1" s="1"/>
  <c r="Z1097" i="1"/>
  <c r="Y1097" i="1"/>
  <c r="X1097" i="1"/>
  <c r="U1097" i="1"/>
  <c r="T1097" i="1"/>
  <c r="S1097" i="1"/>
  <c r="V1097" i="1" s="1"/>
  <c r="W1097" i="1" s="1"/>
  <c r="Z709" i="1"/>
  <c r="Y709" i="1"/>
  <c r="X709" i="1"/>
  <c r="U709" i="1"/>
  <c r="T709" i="1"/>
  <c r="S709" i="1"/>
  <c r="V709" i="1" s="1"/>
  <c r="W709" i="1" s="1"/>
  <c r="Z864" i="1"/>
  <c r="Y864" i="1"/>
  <c r="X864" i="1"/>
  <c r="U864" i="1"/>
  <c r="T864" i="1"/>
  <c r="S864" i="1"/>
  <c r="V864" i="1" s="1"/>
  <c r="W864" i="1" s="1"/>
  <c r="Z1484" i="1"/>
  <c r="Y1484" i="1"/>
  <c r="X1484" i="1"/>
  <c r="U1484" i="1"/>
  <c r="T1484" i="1"/>
  <c r="S1484" i="1"/>
  <c r="V1484" i="1" s="1"/>
  <c r="W1484" i="1" s="1"/>
  <c r="Z61" i="1"/>
  <c r="Y61" i="1"/>
  <c r="X61" i="1"/>
  <c r="U61" i="1"/>
  <c r="T61" i="1"/>
  <c r="S61" i="1"/>
  <c r="V61" i="1" s="1"/>
  <c r="W61" i="1" s="1"/>
  <c r="Z1253" i="1"/>
  <c r="Y1253" i="1"/>
  <c r="X1253" i="1"/>
  <c r="U1253" i="1"/>
  <c r="T1253" i="1"/>
  <c r="S1253" i="1"/>
  <c r="V1253" i="1" s="1"/>
  <c r="W1253" i="1" s="1"/>
  <c r="Z489" i="1"/>
  <c r="Y489" i="1"/>
  <c r="X489" i="1"/>
  <c r="U489" i="1"/>
  <c r="T489" i="1"/>
  <c r="S489" i="1"/>
  <c r="V489" i="1" s="1"/>
  <c r="W489" i="1" s="1"/>
  <c r="Z547" i="1"/>
  <c r="Y547" i="1"/>
  <c r="X547" i="1"/>
  <c r="U547" i="1"/>
  <c r="T547" i="1"/>
  <c r="S547" i="1"/>
  <c r="V547" i="1" s="1"/>
  <c r="W547" i="1" s="1"/>
  <c r="Z622" i="1"/>
  <c r="X622" i="1"/>
  <c r="U622" i="1"/>
  <c r="T622" i="1"/>
  <c r="S622" i="1"/>
  <c r="Z314" i="1"/>
  <c r="Y314" i="1"/>
  <c r="X314" i="1"/>
  <c r="U314" i="1"/>
  <c r="T314" i="1"/>
  <c r="S314" i="1"/>
  <c r="V314" i="1" s="1"/>
  <c r="W314" i="1" s="1"/>
  <c r="Z537" i="1"/>
  <c r="Y537" i="1"/>
  <c r="X537" i="1"/>
  <c r="U537" i="1"/>
  <c r="T537" i="1"/>
  <c r="S537" i="1"/>
  <c r="V537" i="1" s="1"/>
  <c r="W537" i="1" s="1"/>
  <c r="Z674" i="1"/>
  <c r="Y674" i="1"/>
  <c r="X674" i="1"/>
  <c r="U674" i="1"/>
  <c r="T674" i="1"/>
  <c r="S674" i="1"/>
  <c r="V674" i="1" s="1"/>
  <c r="W674" i="1" s="1"/>
  <c r="Z1191" i="1"/>
  <c r="Y1191" i="1"/>
  <c r="X1191" i="1"/>
  <c r="U1191" i="1"/>
  <c r="T1191" i="1"/>
  <c r="S1191" i="1"/>
  <c r="V1191" i="1" s="1"/>
  <c r="W1191" i="1" s="1"/>
  <c r="Z983" i="1"/>
  <c r="Y983" i="1"/>
  <c r="X983" i="1"/>
  <c r="U983" i="1"/>
  <c r="T983" i="1"/>
  <c r="S983" i="1"/>
  <c r="V983" i="1" s="1"/>
  <c r="W983" i="1" s="1"/>
  <c r="Z121" i="1"/>
  <c r="Y121" i="1"/>
  <c r="X121" i="1"/>
  <c r="U121" i="1"/>
  <c r="T121" i="1"/>
  <c r="S121" i="1"/>
  <c r="V121" i="1" s="1"/>
  <c r="W121" i="1" s="1"/>
  <c r="Z384" i="1"/>
  <c r="Y384" i="1"/>
  <c r="X384" i="1"/>
  <c r="U384" i="1"/>
  <c r="T384" i="1"/>
  <c r="S384" i="1"/>
  <c r="V384" i="1" s="1"/>
  <c r="W384" i="1" s="1"/>
  <c r="Z273" i="1"/>
  <c r="Y273" i="1"/>
  <c r="X273" i="1"/>
  <c r="U273" i="1"/>
  <c r="T273" i="1"/>
  <c r="S273" i="1"/>
  <c r="V273" i="1" s="1"/>
  <c r="W273" i="1" s="1"/>
  <c r="Z44" i="1"/>
  <c r="Y44" i="1"/>
  <c r="X44" i="1"/>
  <c r="U44" i="1"/>
  <c r="T44" i="1"/>
  <c r="S44" i="1"/>
  <c r="V44" i="1" s="1"/>
  <c r="W44" i="1" s="1"/>
  <c r="Z40" i="1"/>
  <c r="Y40" i="1"/>
  <c r="X40" i="1"/>
  <c r="U40" i="1"/>
  <c r="T40" i="1"/>
  <c r="S40" i="1"/>
  <c r="V40" i="1" s="1"/>
  <c r="W40" i="1" s="1"/>
  <c r="Z388" i="1"/>
  <c r="Y388" i="1"/>
  <c r="X388" i="1"/>
  <c r="U388" i="1"/>
  <c r="T388" i="1"/>
  <c r="S388" i="1"/>
  <c r="V388" i="1" s="1"/>
  <c r="W388" i="1" s="1"/>
  <c r="Z39" i="1"/>
  <c r="Y39" i="1"/>
  <c r="X39" i="1"/>
  <c r="U39" i="1"/>
  <c r="T39" i="1"/>
  <c r="S39" i="1"/>
  <c r="V39" i="1" s="1"/>
  <c r="W39" i="1" s="1"/>
  <c r="Z621" i="1"/>
  <c r="Y621" i="1"/>
  <c r="X621" i="1"/>
  <c r="U621" i="1"/>
  <c r="T621" i="1"/>
  <c r="S621" i="1"/>
  <c r="V621" i="1" s="1"/>
  <c r="W621" i="1" s="1"/>
  <c r="Z99" i="1"/>
  <c r="Y99" i="1"/>
  <c r="X99" i="1"/>
  <c r="U99" i="1"/>
  <c r="T99" i="1"/>
  <c r="S99" i="1"/>
  <c r="V99" i="1" s="1"/>
  <c r="W99" i="1" s="1"/>
  <c r="Z850" i="1"/>
  <c r="Y850" i="1"/>
  <c r="X850" i="1"/>
  <c r="U850" i="1"/>
  <c r="T850" i="1"/>
  <c r="S850" i="1"/>
  <c r="V850" i="1" s="1"/>
  <c r="W850" i="1" s="1"/>
  <c r="Z361" i="1"/>
  <c r="Y361" i="1"/>
  <c r="X361" i="1"/>
  <c r="U361" i="1"/>
  <c r="T361" i="1"/>
  <c r="S361" i="1"/>
  <c r="V361" i="1" s="1"/>
  <c r="W361" i="1" s="1"/>
  <c r="Z215" i="1"/>
  <c r="Y215" i="1"/>
  <c r="X215" i="1"/>
  <c r="U215" i="1"/>
  <c r="T215" i="1"/>
  <c r="S215" i="1"/>
  <c r="V215" i="1" s="1"/>
  <c r="W215" i="1" s="1"/>
  <c r="Z214" i="1"/>
  <c r="Y214" i="1"/>
  <c r="X214" i="1"/>
  <c r="U214" i="1"/>
  <c r="T214" i="1"/>
  <c r="S214" i="1"/>
  <c r="V214" i="1" s="1"/>
  <c r="W214" i="1" s="1"/>
  <c r="Z628" i="1"/>
  <c r="Y628" i="1"/>
  <c r="X628" i="1"/>
  <c r="U628" i="1"/>
  <c r="T628" i="1"/>
  <c r="S628" i="1"/>
  <c r="V628" i="1" s="1"/>
  <c r="W628" i="1" s="1"/>
  <c r="Z79" i="1"/>
  <c r="Y79" i="1"/>
  <c r="X79" i="1"/>
  <c r="U79" i="1"/>
  <c r="T79" i="1"/>
  <c r="S79" i="1"/>
  <c r="V79" i="1" s="1"/>
  <c r="W79" i="1" s="1"/>
  <c r="Z370" i="1"/>
  <c r="Y370" i="1"/>
  <c r="X370" i="1"/>
  <c r="U370" i="1"/>
  <c r="T370" i="1"/>
  <c r="S370" i="1"/>
  <c r="V370" i="1" s="1"/>
  <c r="W370" i="1" s="1"/>
  <c r="Z125" i="1"/>
  <c r="X125" i="1"/>
  <c r="U125" i="1"/>
  <c r="T125" i="1"/>
  <c r="S125" i="1"/>
  <c r="Z352" i="1"/>
  <c r="Y352" i="1"/>
  <c r="X352" i="1"/>
  <c r="U352" i="1"/>
  <c r="T352" i="1"/>
  <c r="S352" i="1"/>
  <c r="V352" i="1" s="1"/>
  <c r="W352" i="1" s="1"/>
  <c r="Z329" i="1"/>
  <c r="Y329" i="1"/>
  <c r="X329" i="1"/>
  <c r="U329" i="1"/>
  <c r="T329" i="1"/>
  <c r="S329" i="1"/>
  <c r="V329" i="1" s="1"/>
  <c r="W329" i="1" s="1"/>
  <c r="Z167" i="1"/>
  <c r="Y167" i="1"/>
  <c r="X167" i="1"/>
  <c r="U167" i="1"/>
  <c r="T167" i="1"/>
  <c r="S167" i="1"/>
  <c r="V167" i="1" s="1"/>
  <c r="W167" i="1" s="1"/>
  <c r="Z1088" i="1"/>
  <c r="Y1088" i="1"/>
  <c r="X1088" i="1"/>
  <c r="U1088" i="1"/>
  <c r="T1088" i="1"/>
  <c r="S1088" i="1"/>
  <c r="V1088" i="1" s="1"/>
  <c r="W1088" i="1" s="1"/>
  <c r="Z368" i="1"/>
  <c r="Y368" i="1"/>
  <c r="X368" i="1"/>
  <c r="U368" i="1"/>
  <c r="T368" i="1"/>
  <c r="S368" i="1"/>
  <c r="V368" i="1" s="1"/>
  <c r="W368" i="1" s="1"/>
  <c r="Z150" i="1"/>
  <c r="X150" i="1"/>
  <c r="U150" i="1"/>
  <c r="T150" i="1"/>
  <c r="S150" i="1"/>
  <c r="Z353" i="1"/>
  <c r="Y353" i="1"/>
  <c r="X353" i="1"/>
  <c r="U353" i="1"/>
  <c r="T353" i="1"/>
  <c r="S353" i="1"/>
  <c r="V353" i="1" s="1"/>
  <c r="W353" i="1" s="1"/>
  <c r="Z1141" i="1"/>
  <c r="Y1141" i="1"/>
  <c r="X1141" i="1"/>
  <c r="U1141" i="1"/>
  <c r="T1141" i="1"/>
  <c r="S1141" i="1"/>
  <c r="V1141" i="1" s="1"/>
  <c r="W1141" i="1" s="1"/>
  <c r="Z194" i="1"/>
  <c r="Y194" i="1"/>
  <c r="X194" i="1"/>
  <c r="U194" i="1"/>
  <c r="T194" i="1"/>
  <c r="S194" i="1"/>
  <c r="V194" i="1" s="1"/>
  <c r="W194" i="1" s="1"/>
  <c r="Z54" i="1"/>
  <c r="Y54" i="1"/>
  <c r="X54" i="1"/>
  <c r="U54" i="1"/>
  <c r="T54" i="1"/>
  <c r="S54" i="1"/>
  <c r="V54" i="1" s="1"/>
  <c r="W54" i="1" s="1"/>
  <c r="Z27" i="1"/>
  <c r="Y27" i="1"/>
  <c r="X27" i="1"/>
  <c r="U27" i="1"/>
  <c r="T27" i="1"/>
  <c r="S27" i="1"/>
  <c r="V27" i="1" s="1"/>
  <c r="W27" i="1" s="1"/>
  <c r="Z1071" i="1"/>
  <c r="Y1071" i="1"/>
  <c r="X1071" i="1"/>
  <c r="U1071" i="1"/>
  <c r="T1071" i="1"/>
  <c r="S1071" i="1"/>
  <c r="V1071" i="1" s="1"/>
  <c r="W1071" i="1" s="1"/>
  <c r="Z49" i="1"/>
  <c r="Y49" i="1"/>
  <c r="X49" i="1"/>
  <c r="U49" i="1"/>
  <c r="T49" i="1"/>
  <c r="S49" i="1"/>
  <c r="V49" i="1" s="1"/>
  <c r="W49" i="1" s="1"/>
  <c r="Z228" i="1"/>
  <c r="Y228" i="1"/>
  <c r="X228" i="1"/>
  <c r="U228" i="1"/>
  <c r="T228" i="1"/>
  <c r="S228" i="1"/>
  <c r="V228" i="1" s="1"/>
  <c r="W228" i="1" s="1"/>
  <c r="Z367" i="1"/>
  <c r="Y367" i="1"/>
  <c r="X367" i="1"/>
  <c r="U367" i="1"/>
  <c r="T367" i="1"/>
  <c r="S367" i="1"/>
  <c r="V367" i="1" s="1"/>
  <c r="W367" i="1" s="1"/>
  <c r="Z43" i="1"/>
  <c r="Y43" i="1"/>
  <c r="X43" i="1"/>
  <c r="U43" i="1"/>
  <c r="T43" i="1"/>
  <c r="S43" i="1"/>
  <c r="V43" i="1" s="1"/>
  <c r="W43" i="1" s="1"/>
  <c r="Z1163" i="1"/>
  <c r="Y1163" i="1"/>
  <c r="X1163" i="1"/>
  <c r="U1163" i="1"/>
  <c r="T1163" i="1"/>
  <c r="S1163" i="1"/>
  <c r="V1163" i="1" s="1"/>
  <c r="W1163" i="1" s="1"/>
  <c r="Z104" i="1"/>
  <c r="Y104" i="1"/>
  <c r="X104" i="1"/>
  <c r="U104" i="1"/>
  <c r="T104" i="1"/>
  <c r="S104" i="1"/>
  <c r="V104" i="1" s="1"/>
  <c r="W104" i="1" s="1"/>
  <c r="Z70" i="1"/>
  <c r="Y70" i="1"/>
  <c r="X70" i="1"/>
  <c r="U70" i="1"/>
  <c r="T70" i="1"/>
  <c r="S70" i="1"/>
  <c r="V70" i="1" s="1"/>
  <c r="W70" i="1" s="1"/>
  <c r="Z267" i="1"/>
  <c r="Y267" i="1"/>
  <c r="X267" i="1"/>
  <c r="U267" i="1"/>
  <c r="T267" i="1"/>
  <c r="S267" i="1"/>
  <c r="V267" i="1" s="1"/>
  <c r="W267" i="1" s="1"/>
  <c r="Z1440" i="1"/>
  <c r="Y1440" i="1"/>
  <c r="X1440" i="1"/>
  <c r="U1440" i="1"/>
  <c r="T1440" i="1"/>
  <c r="S1440" i="1"/>
  <c r="V1440" i="1" s="1"/>
  <c r="W1440" i="1" s="1"/>
  <c r="Z351" i="1"/>
  <c r="Y351" i="1"/>
  <c r="X351" i="1"/>
  <c r="U351" i="1"/>
  <c r="T351" i="1"/>
  <c r="S351" i="1"/>
  <c r="V351" i="1" s="1"/>
  <c r="W351" i="1" s="1"/>
  <c r="Z1346" i="1"/>
  <c r="X1346" i="1"/>
  <c r="U1346" i="1"/>
  <c r="T1346" i="1"/>
  <c r="S1346" i="1"/>
  <c r="Z1033" i="1"/>
  <c r="X1033" i="1"/>
  <c r="U1033" i="1"/>
  <c r="T1033" i="1"/>
  <c r="S1033" i="1"/>
  <c r="Z387" i="1"/>
  <c r="Y387" i="1"/>
  <c r="X387" i="1"/>
  <c r="U387" i="1"/>
  <c r="T387" i="1"/>
  <c r="S387" i="1"/>
  <c r="V387" i="1" s="1"/>
  <c r="W387" i="1" s="1"/>
  <c r="Z37" i="1"/>
  <c r="Y37" i="1"/>
  <c r="X37" i="1"/>
  <c r="U37" i="1"/>
  <c r="T37" i="1"/>
  <c r="S37" i="1"/>
  <c r="V37" i="1" s="1"/>
  <c r="W37" i="1" s="1"/>
  <c r="Z321" i="1"/>
  <c r="Y321" i="1"/>
  <c r="X321" i="1"/>
  <c r="U321" i="1"/>
  <c r="T321" i="1"/>
  <c r="S321" i="1"/>
  <c r="V321" i="1" s="1"/>
  <c r="W321" i="1" s="1"/>
  <c r="Z819" i="1"/>
  <c r="Y819" i="1"/>
  <c r="X819" i="1"/>
  <c r="U819" i="1"/>
  <c r="T819" i="1"/>
  <c r="S819" i="1"/>
  <c r="V819" i="1" s="1"/>
  <c r="W819" i="1" s="1"/>
  <c r="Z308" i="1"/>
  <c r="Y308" i="1"/>
  <c r="X308" i="1"/>
  <c r="U308" i="1"/>
  <c r="T308" i="1"/>
  <c r="S308" i="1"/>
  <c r="V308" i="1" s="1"/>
  <c r="W308" i="1" s="1"/>
  <c r="Z31" i="1"/>
  <c r="Y31" i="1"/>
  <c r="X31" i="1"/>
  <c r="U31" i="1"/>
  <c r="T31" i="1"/>
  <c r="S31" i="1"/>
  <c r="V31" i="1" s="1"/>
  <c r="W31" i="1" s="1"/>
  <c r="Z1262" i="1"/>
  <c r="Y1262" i="1"/>
  <c r="X1262" i="1"/>
  <c r="U1262" i="1"/>
  <c r="T1262" i="1"/>
  <c r="S1262" i="1"/>
  <c r="V1262" i="1" s="1"/>
  <c r="W1262" i="1" s="1"/>
  <c r="Z483" i="1"/>
  <c r="X483" i="1"/>
  <c r="U483" i="1"/>
  <c r="T483" i="1"/>
  <c r="S483" i="1"/>
  <c r="Z694" i="1"/>
  <c r="Y694" i="1"/>
  <c r="X694" i="1"/>
  <c r="U694" i="1"/>
  <c r="T694" i="1"/>
  <c r="S694" i="1"/>
  <c r="V694" i="1" s="1"/>
  <c r="W694" i="1" s="1"/>
  <c r="Z17" i="1"/>
  <c r="Y17" i="1"/>
  <c r="X17" i="1"/>
  <c r="U17" i="1"/>
  <c r="T17" i="1"/>
  <c r="S17" i="1"/>
  <c r="V17" i="1" s="1"/>
  <c r="W17" i="1" s="1"/>
  <c r="Z280" i="1"/>
  <c r="Y280" i="1"/>
  <c r="X280" i="1"/>
  <c r="U280" i="1"/>
  <c r="T280" i="1"/>
  <c r="S280" i="1"/>
  <c r="V280" i="1" s="1"/>
  <c r="W280" i="1" s="1"/>
  <c r="Z502" i="1"/>
  <c r="Y502" i="1"/>
  <c r="X502" i="1"/>
  <c r="U502" i="1"/>
  <c r="T502" i="1"/>
  <c r="S502" i="1"/>
  <c r="V502" i="1" s="1"/>
  <c r="W502" i="1" s="1"/>
  <c r="Z59" i="1"/>
  <c r="Y59" i="1"/>
  <c r="X59" i="1"/>
  <c r="U59" i="1"/>
  <c r="T59" i="1"/>
  <c r="S59" i="1"/>
  <c r="V59" i="1" s="1"/>
  <c r="W59" i="1" s="1"/>
  <c r="Z168" i="1"/>
  <c r="Y168" i="1"/>
  <c r="X168" i="1"/>
  <c r="U168" i="1"/>
  <c r="T168" i="1"/>
  <c r="S168" i="1"/>
  <c r="V168" i="1" s="1"/>
  <c r="W168" i="1" s="1"/>
  <c r="Z790" i="1"/>
  <c r="Y790" i="1"/>
  <c r="X790" i="1"/>
  <c r="U790" i="1"/>
  <c r="T790" i="1"/>
  <c r="S790" i="1"/>
  <c r="V790" i="1" s="1"/>
  <c r="W790" i="1" s="1"/>
  <c r="Z859" i="1"/>
  <c r="X859" i="1"/>
  <c r="U859" i="1"/>
  <c r="T859" i="1"/>
  <c r="S859" i="1"/>
  <c r="Z525" i="1"/>
  <c r="X525" i="1"/>
  <c r="U525" i="1"/>
  <c r="T525" i="1"/>
  <c r="S525" i="1"/>
  <c r="Z524" i="1"/>
  <c r="X524" i="1"/>
  <c r="U524" i="1"/>
  <c r="T524" i="1"/>
  <c r="S524" i="1"/>
  <c r="Z1265" i="1"/>
  <c r="X1265" i="1"/>
  <c r="U1265" i="1"/>
  <c r="T1265" i="1"/>
  <c r="S1265" i="1"/>
  <c r="Z773" i="1"/>
  <c r="Y773" i="1"/>
  <c r="X773" i="1"/>
  <c r="U773" i="1"/>
  <c r="T773" i="1"/>
  <c r="S773" i="1"/>
  <c r="V773" i="1" s="1"/>
  <c r="W773" i="1" s="1"/>
  <c r="Z793" i="1"/>
  <c r="Y793" i="1"/>
  <c r="X793" i="1"/>
  <c r="U793" i="1"/>
  <c r="T793" i="1"/>
  <c r="S793" i="1"/>
  <c r="V793" i="1" s="1"/>
  <c r="W793" i="1" s="1"/>
  <c r="Z789" i="1"/>
  <c r="Y789" i="1"/>
  <c r="X789" i="1"/>
  <c r="U789" i="1"/>
  <c r="T789" i="1"/>
  <c r="S789" i="1"/>
  <c r="V789" i="1" s="1"/>
  <c r="W789" i="1" s="1"/>
  <c r="Z546" i="1"/>
  <c r="X546" i="1"/>
  <c r="U546" i="1"/>
  <c r="T546" i="1"/>
  <c r="S546" i="1"/>
  <c r="Z1136" i="1"/>
  <c r="Y1136" i="1"/>
  <c r="X1136" i="1"/>
  <c r="U1136" i="1"/>
  <c r="T1136" i="1"/>
  <c r="S1136" i="1"/>
  <c r="V1136" i="1" s="1"/>
  <c r="W1136" i="1" s="1"/>
  <c r="Z188" i="1"/>
  <c r="Y188" i="1"/>
  <c r="X188" i="1"/>
  <c r="U188" i="1"/>
  <c r="T188" i="1"/>
  <c r="S188" i="1"/>
  <c r="V188" i="1" s="1"/>
  <c r="W188" i="1" s="1"/>
  <c r="Z518" i="1"/>
  <c r="Y518" i="1"/>
  <c r="X518" i="1"/>
  <c r="U518" i="1"/>
  <c r="T518" i="1"/>
  <c r="S518" i="1"/>
  <c r="V518" i="1" s="1"/>
  <c r="W518" i="1" s="1"/>
  <c r="Z1587" i="1"/>
  <c r="Y1587" i="1"/>
  <c r="X1587" i="1"/>
  <c r="U1587" i="1"/>
  <c r="T1587" i="1"/>
  <c r="S1587" i="1"/>
  <c r="V1587" i="1" s="1"/>
  <c r="W1587" i="1" s="1"/>
  <c r="Z1661" i="1"/>
  <c r="Y1661" i="1"/>
  <c r="X1661" i="1"/>
  <c r="U1661" i="1"/>
  <c r="T1661" i="1"/>
  <c r="S1661" i="1"/>
  <c r="V1661" i="1" s="1"/>
  <c r="W1661" i="1" s="1"/>
  <c r="Z1658" i="1"/>
  <c r="Y1658" i="1"/>
  <c r="X1658" i="1"/>
  <c r="U1658" i="1"/>
  <c r="T1658" i="1"/>
  <c r="S1658" i="1"/>
  <c r="V1658" i="1" s="1"/>
  <c r="W1658" i="1" s="1"/>
  <c r="Z1457" i="1"/>
  <c r="X1457" i="1"/>
  <c r="U1457" i="1"/>
  <c r="T1457" i="1"/>
  <c r="S1457" i="1"/>
  <c r="Z1580" i="1"/>
  <c r="Y1580" i="1"/>
  <c r="X1580" i="1"/>
  <c r="U1580" i="1"/>
  <c r="T1580" i="1"/>
  <c r="S1580" i="1"/>
  <c r="V1580" i="1" s="1"/>
  <c r="W1580" i="1" s="1"/>
  <c r="Z1012" i="1"/>
  <c r="Y1012" i="1"/>
  <c r="X1012" i="1"/>
  <c r="U1012" i="1"/>
  <c r="T1012" i="1"/>
  <c r="S1012" i="1"/>
  <c r="V1012" i="1" s="1"/>
  <c r="W1012" i="1" s="1"/>
  <c r="Z975" i="1"/>
  <c r="Y975" i="1"/>
  <c r="X975" i="1"/>
  <c r="U975" i="1"/>
  <c r="T975" i="1"/>
  <c r="S975" i="1"/>
  <c r="V975" i="1" s="1"/>
  <c r="W975" i="1" s="1"/>
  <c r="Z1586" i="1"/>
  <c r="Y1586" i="1"/>
  <c r="X1586" i="1"/>
  <c r="U1586" i="1"/>
  <c r="T1586" i="1"/>
  <c r="S1586" i="1"/>
  <c r="V1586" i="1" s="1"/>
  <c r="W1586" i="1" s="1"/>
  <c r="Z1389" i="1"/>
  <c r="Y1389" i="1"/>
  <c r="X1389" i="1"/>
  <c r="U1389" i="1"/>
  <c r="T1389" i="1"/>
  <c r="S1389" i="1"/>
  <c r="V1389" i="1" s="1"/>
  <c r="W1389" i="1" s="1"/>
  <c r="Z1585" i="1"/>
  <c r="Y1585" i="1"/>
  <c r="X1585" i="1"/>
  <c r="U1585" i="1"/>
  <c r="T1585" i="1"/>
  <c r="S1585" i="1"/>
  <c r="V1585" i="1" s="1"/>
  <c r="W1585" i="1" s="1"/>
  <c r="Z724" i="1"/>
  <c r="Y724" i="1"/>
  <c r="X724" i="1"/>
  <c r="U724" i="1"/>
  <c r="T724" i="1"/>
  <c r="S724" i="1"/>
  <c r="V724" i="1" s="1"/>
  <c r="W724" i="1" s="1"/>
  <c r="Z1179" i="1"/>
  <c r="X1179" i="1"/>
  <c r="U1179" i="1"/>
  <c r="T1179" i="1"/>
  <c r="S1179" i="1"/>
  <c r="Z1454" i="1"/>
  <c r="Y1454" i="1"/>
  <c r="X1454" i="1"/>
  <c r="U1454" i="1"/>
  <c r="T1454" i="1"/>
  <c r="S1454" i="1"/>
  <c r="V1454" i="1" s="1"/>
  <c r="W1454" i="1" s="1"/>
  <c r="Z1069" i="1"/>
  <c r="Y1069" i="1"/>
  <c r="X1069" i="1"/>
  <c r="U1069" i="1"/>
  <c r="T1069" i="1"/>
  <c r="S1069" i="1"/>
  <c r="V1069" i="1" s="1"/>
  <c r="W1069" i="1" s="1"/>
  <c r="Z1306" i="1"/>
  <c r="Y1306" i="1"/>
  <c r="X1306" i="1"/>
  <c r="U1306" i="1"/>
  <c r="T1306" i="1"/>
  <c r="S1306" i="1"/>
  <c r="V1306" i="1" s="1"/>
  <c r="W1306" i="1" s="1"/>
  <c r="Z1450" i="1"/>
  <c r="Y1450" i="1"/>
  <c r="X1450" i="1"/>
  <c r="U1450" i="1"/>
  <c r="T1450" i="1"/>
  <c r="S1450" i="1"/>
  <c r="V1450" i="1" s="1"/>
  <c r="W1450" i="1" s="1"/>
  <c r="Z1400" i="1"/>
  <c r="Y1400" i="1"/>
  <c r="X1400" i="1"/>
  <c r="U1400" i="1"/>
  <c r="T1400" i="1"/>
  <c r="S1400" i="1"/>
  <c r="V1400" i="1" s="1"/>
  <c r="W1400" i="1" s="1"/>
  <c r="Z1456" i="1"/>
  <c r="Y1456" i="1"/>
  <c r="X1456" i="1"/>
  <c r="U1456" i="1"/>
  <c r="T1456" i="1"/>
  <c r="S1456" i="1"/>
  <c r="V1456" i="1" s="1"/>
  <c r="W1456" i="1" s="1"/>
  <c r="Z1481" i="1"/>
  <c r="Y1481" i="1"/>
  <c r="X1481" i="1"/>
  <c r="U1481" i="1"/>
  <c r="T1481" i="1"/>
  <c r="S1481" i="1"/>
  <c r="V1481" i="1" s="1"/>
  <c r="W1481" i="1" s="1"/>
  <c r="Z1480" i="1"/>
  <c r="Y1480" i="1"/>
  <c r="X1480" i="1"/>
  <c r="U1480" i="1"/>
  <c r="T1480" i="1"/>
  <c r="S1480" i="1"/>
  <c r="V1480" i="1" s="1"/>
  <c r="W1480" i="1" s="1"/>
  <c r="Z1234" i="1"/>
  <c r="Y1234" i="1"/>
  <c r="X1234" i="1"/>
  <c r="U1234" i="1"/>
  <c r="T1234" i="1"/>
  <c r="S1234" i="1"/>
  <c r="V1234" i="1" s="1"/>
  <c r="W1234" i="1" s="1"/>
  <c r="Z664" i="1"/>
  <c r="Y664" i="1"/>
  <c r="X664" i="1"/>
  <c r="U664" i="1"/>
  <c r="T664" i="1"/>
  <c r="S664" i="1"/>
  <c r="V664" i="1" s="1"/>
  <c r="W664" i="1" s="1"/>
  <c r="Z1584" i="1"/>
  <c r="Y1584" i="1"/>
  <c r="X1584" i="1"/>
  <c r="U1584" i="1"/>
  <c r="T1584" i="1"/>
  <c r="S1584" i="1"/>
  <c r="V1584" i="1" s="1"/>
  <c r="W1584" i="1" s="1"/>
  <c r="Z1479" i="1"/>
  <c r="Y1479" i="1"/>
  <c r="X1479" i="1"/>
  <c r="U1479" i="1"/>
  <c r="T1479" i="1"/>
  <c r="S1479" i="1"/>
  <c r="V1479" i="1" s="1"/>
  <c r="W1479" i="1" s="1"/>
  <c r="Z1478" i="1"/>
  <c r="Y1478" i="1"/>
  <c r="X1478" i="1"/>
  <c r="U1478" i="1"/>
  <c r="T1478" i="1"/>
  <c r="S1478" i="1"/>
  <c r="V1478" i="1" s="1"/>
  <c r="W1478" i="1" s="1"/>
  <c r="Z1477" i="1"/>
  <c r="X1477" i="1"/>
  <c r="U1477" i="1"/>
  <c r="T1477" i="1"/>
  <c r="S1477" i="1"/>
  <c r="Z397" i="1"/>
  <c r="Y397" i="1"/>
  <c r="X397" i="1"/>
  <c r="U397" i="1"/>
  <c r="T397" i="1"/>
  <c r="S397" i="1"/>
  <c r="V397" i="1" s="1"/>
  <c r="W397" i="1" s="1"/>
  <c r="Z1388" i="1"/>
  <c r="Y1388" i="1"/>
  <c r="X1388" i="1"/>
  <c r="U1388" i="1"/>
  <c r="T1388" i="1"/>
  <c r="S1388" i="1"/>
  <c r="V1388" i="1" s="1"/>
  <c r="W1388" i="1" s="1"/>
  <c r="Z1387" i="1"/>
  <c r="Y1387" i="1"/>
  <c r="X1387" i="1"/>
  <c r="U1387" i="1"/>
  <c r="T1387" i="1"/>
  <c r="S1387" i="1"/>
  <c r="V1387" i="1" s="1"/>
  <c r="W1387" i="1" s="1"/>
  <c r="Z1476" i="1"/>
  <c r="Y1476" i="1"/>
  <c r="X1476" i="1"/>
  <c r="U1476" i="1"/>
  <c r="T1476" i="1"/>
  <c r="S1476" i="1"/>
  <c r="V1476" i="1" s="1"/>
  <c r="W1476" i="1" s="1"/>
  <c r="Z1239" i="1"/>
  <c r="Y1239" i="1"/>
  <c r="X1239" i="1"/>
  <c r="U1239" i="1"/>
  <c r="T1239" i="1"/>
  <c r="S1239" i="1"/>
  <c r="V1239" i="1" s="1"/>
  <c r="W1239" i="1" s="1"/>
  <c r="Z1386" i="1"/>
  <c r="X1386" i="1"/>
  <c r="U1386" i="1"/>
  <c r="T1386" i="1"/>
  <c r="S1386" i="1"/>
  <c r="Z1475" i="1"/>
  <c r="Y1475" i="1"/>
  <c r="X1475" i="1"/>
  <c r="U1475" i="1"/>
  <c r="T1475" i="1"/>
  <c r="S1475" i="1"/>
  <c r="V1475" i="1" s="1"/>
  <c r="W1475" i="1" s="1"/>
  <c r="Z1474" i="1"/>
  <c r="Y1474" i="1"/>
  <c r="X1474" i="1"/>
  <c r="U1474" i="1"/>
  <c r="T1474" i="1"/>
  <c r="S1474" i="1"/>
  <c r="V1474" i="1" s="1"/>
  <c r="W1474" i="1" s="1"/>
  <c r="Z618" i="1"/>
  <c r="Y618" i="1"/>
  <c r="X618" i="1"/>
  <c r="U618" i="1"/>
  <c r="T618" i="1"/>
  <c r="S618" i="1"/>
  <c r="V618" i="1" s="1"/>
  <c r="W618" i="1" s="1"/>
  <c r="Z1232" i="1"/>
  <c r="Y1232" i="1"/>
  <c r="X1232" i="1"/>
  <c r="U1232" i="1"/>
  <c r="T1232" i="1"/>
  <c r="S1232" i="1"/>
  <c r="V1232" i="1" s="1"/>
  <c r="W1232" i="1" s="1"/>
  <c r="Z277" i="1"/>
  <c r="X277" i="1"/>
  <c r="U277" i="1"/>
  <c r="T277" i="1"/>
  <c r="S277" i="1"/>
  <c r="Z420" i="1"/>
  <c r="Y420" i="1"/>
  <c r="X420" i="1"/>
  <c r="U420" i="1"/>
  <c r="T420" i="1"/>
  <c r="S420" i="1"/>
  <c r="V420" i="1" s="1"/>
  <c r="W420" i="1" s="1"/>
  <c r="Z645" i="1"/>
  <c r="Y645" i="1"/>
  <c r="X645" i="1"/>
  <c r="U645" i="1"/>
  <c r="T645" i="1"/>
  <c r="S645" i="1"/>
  <c r="V645" i="1" s="1"/>
  <c r="W645" i="1" s="1"/>
  <c r="Z1050" i="1"/>
  <c r="X1050" i="1"/>
  <c r="U1050" i="1"/>
  <c r="T1050" i="1"/>
  <c r="S1050" i="1"/>
  <c r="Z1231" i="1"/>
  <c r="X1231" i="1"/>
  <c r="U1231" i="1"/>
  <c r="T1231" i="1"/>
  <c r="S1231" i="1"/>
  <c r="Z419" i="1"/>
  <c r="Y419" i="1"/>
  <c r="X419" i="1"/>
  <c r="U419" i="1"/>
  <c r="T419" i="1"/>
  <c r="S419" i="1"/>
  <c r="V419" i="1" s="1"/>
  <c r="W419" i="1" s="1"/>
  <c r="Z1261" i="1"/>
  <c r="Y1261" i="1"/>
  <c r="X1261" i="1"/>
  <c r="U1261" i="1"/>
  <c r="T1261" i="1"/>
  <c r="S1261" i="1"/>
  <c r="V1261" i="1" s="1"/>
  <c r="W1261" i="1" s="1"/>
  <c r="Z606" i="1"/>
  <c r="Y606" i="1"/>
  <c r="X606" i="1"/>
  <c r="U606" i="1"/>
  <c r="T606" i="1"/>
  <c r="S606" i="1"/>
  <c r="V606" i="1" s="1"/>
  <c r="W606" i="1" s="1"/>
  <c r="Z123" i="1"/>
  <c r="Y123" i="1"/>
  <c r="X123" i="1"/>
  <c r="U123" i="1"/>
  <c r="T123" i="1"/>
  <c r="S123" i="1"/>
  <c r="V123" i="1" s="1"/>
  <c r="W123" i="1" s="1"/>
  <c r="Z617" i="1"/>
  <c r="Y617" i="1"/>
  <c r="X617" i="1"/>
  <c r="U617" i="1"/>
  <c r="T617" i="1"/>
  <c r="S617" i="1"/>
  <c r="V617" i="1" s="1"/>
  <c r="W617" i="1" s="1"/>
  <c r="Z583" i="1"/>
  <c r="Y583" i="1"/>
  <c r="X583" i="1"/>
  <c r="U583" i="1"/>
  <c r="T583" i="1"/>
  <c r="S583" i="1"/>
  <c r="V583" i="1" s="1"/>
  <c r="W583" i="1" s="1"/>
  <c r="Z438" i="1"/>
  <c r="Y438" i="1"/>
  <c r="X438" i="1"/>
  <c r="U438" i="1"/>
  <c r="T438" i="1"/>
  <c r="S438" i="1"/>
  <c r="V438" i="1" s="1"/>
  <c r="W438" i="1" s="1"/>
  <c r="Z252" i="1"/>
  <c r="X252" i="1"/>
  <c r="U252" i="1"/>
  <c r="T252" i="1"/>
  <c r="S252" i="1"/>
  <c r="Z140" i="1"/>
  <c r="Y140" i="1"/>
  <c r="X140" i="1"/>
  <c r="U140" i="1"/>
  <c r="T140" i="1"/>
  <c r="S140" i="1"/>
  <c r="V140" i="1" s="1"/>
  <c r="W140" i="1" s="1"/>
  <c r="Z268" i="1"/>
  <c r="X268" i="1"/>
  <c r="U268" i="1"/>
  <c r="T268" i="1"/>
  <c r="S268" i="1"/>
  <c r="Z671" i="1"/>
  <c r="Y671" i="1"/>
  <c r="X671" i="1"/>
  <c r="U671" i="1"/>
  <c r="T671" i="1"/>
  <c r="S671" i="1"/>
  <c r="V671" i="1" s="1"/>
  <c r="W671" i="1" s="1"/>
  <c r="Z282" i="1"/>
  <c r="Y282" i="1"/>
  <c r="X282" i="1"/>
  <c r="U282" i="1"/>
  <c r="T282" i="1"/>
  <c r="S282" i="1"/>
  <c r="V282" i="1" s="1"/>
  <c r="W282" i="1" s="1"/>
  <c r="Z408" i="1"/>
  <c r="Y408" i="1"/>
  <c r="X408" i="1"/>
  <c r="U408" i="1"/>
  <c r="T408" i="1"/>
  <c r="S408" i="1"/>
  <c r="V408" i="1" s="1"/>
  <c r="W408" i="1" s="1"/>
  <c r="Z653" i="1"/>
  <c r="X653" i="1"/>
  <c r="U653" i="1"/>
  <c r="T653" i="1"/>
  <c r="S653" i="1"/>
  <c r="Z285" i="1"/>
  <c r="Y285" i="1"/>
  <c r="X285" i="1"/>
  <c r="U285" i="1"/>
  <c r="T285" i="1"/>
  <c r="S285" i="1"/>
  <c r="V285" i="1" s="1"/>
  <c r="W285" i="1" s="1"/>
  <c r="Z85" i="1"/>
  <c r="Y85" i="1"/>
  <c r="X85" i="1"/>
  <c r="U85" i="1"/>
  <c r="T85" i="1"/>
  <c r="S85" i="1"/>
  <c r="V85" i="1" s="1"/>
  <c r="W85" i="1" s="1"/>
  <c r="Z373" i="1"/>
  <c r="Y373" i="1"/>
  <c r="X373" i="1"/>
  <c r="U373" i="1"/>
  <c r="T373" i="1"/>
  <c r="S373" i="1"/>
  <c r="V373" i="1" s="1"/>
  <c r="W373" i="1" s="1"/>
  <c r="Z68" i="1"/>
  <c r="Y68" i="1"/>
  <c r="X68" i="1"/>
  <c r="U68" i="1"/>
  <c r="T68" i="1"/>
  <c r="S68" i="1"/>
  <c r="V68" i="1" s="1"/>
  <c r="W68" i="1" s="1"/>
  <c r="Z570" i="1"/>
  <c r="X570" i="1"/>
  <c r="U570" i="1"/>
  <c r="T570" i="1"/>
  <c r="S570" i="1"/>
  <c r="Z640" i="1"/>
  <c r="Y640" i="1"/>
  <c r="X640" i="1"/>
  <c r="U640" i="1"/>
  <c r="T640" i="1"/>
  <c r="S640" i="1"/>
  <c r="V640" i="1" s="1"/>
  <c r="W640" i="1" s="1"/>
  <c r="Z647" i="1"/>
  <c r="Y647" i="1"/>
  <c r="X647" i="1"/>
  <c r="U647" i="1"/>
  <c r="T647" i="1"/>
  <c r="S647" i="1"/>
  <c r="V647" i="1" s="1"/>
  <c r="W647" i="1" s="1"/>
  <c r="Z568" i="1"/>
  <c r="Y568" i="1"/>
  <c r="X568" i="1"/>
  <c r="U568" i="1"/>
  <c r="T568" i="1"/>
  <c r="S568" i="1"/>
  <c r="V568" i="1" s="1"/>
  <c r="W568" i="1" s="1"/>
  <c r="Z567" i="1"/>
  <c r="Y567" i="1"/>
  <c r="X567" i="1"/>
  <c r="U567" i="1"/>
  <c r="T567" i="1"/>
  <c r="S567" i="1"/>
  <c r="V567" i="1" s="1"/>
  <c r="W567" i="1" s="1"/>
  <c r="Z702" i="1"/>
  <c r="Y702" i="1"/>
  <c r="X702" i="1"/>
  <c r="U702" i="1"/>
  <c r="T702" i="1"/>
  <c r="S702" i="1"/>
  <c r="V702" i="1" s="1"/>
  <c r="W702" i="1" s="1"/>
  <c r="Z942" i="1"/>
  <c r="Y942" i="1"/>
  <c r="X942" i="1"/>
  <c r="U942" i="1"/>
  <c r="T942" i="1"/>
  <c r="S942" i="1"/>
  <c r="V942" i="1" s="1"/>
  <c r="W942" i="1" s="1"/>
  <c r="Z901" i="1"/>
  <c r="X901" i="1"/>
  <c r="U901" i="1"/>
  <c r="T901" i="1"/>
  <c r="S901" i="1"/>
  <c r="Z659" i="1"/>
  <c r="Y659" i="1"/>
  <c r="X659" i="1"/>
  <c r="U659" i="1"/>
  <c r="T659" i="1"/>
  <c r="S659" i="1"/>
  <c r="V659" i="1" s="1"/>
  <c r="W659" i="1" s="1"/>
  <c r="Z390" i="1"/>
  <c r="Y390" i="1"/>
  <c r="X390" i="1"/>
  <c r="U390" i="1"/>
  <c r="T390" i="1"/>
  <c r="S390" i="1"/>
  <c r="V390" i="1" s="1"/>
  <c r="W390" i="1" s="1"/>
  <c r="Z1410" i="1"/>
  <c r="Y1410" i="1"/>
  <c r="X1410" i="1"/>
  <c r="U1410" i="1"/>
  <c r="T1410" i="1"/>
  <c r="S1410" i="1"/>
  <c r="V1410" i="1" s="1"/>
  <c r="W1410" i="1" s="1"/>
  <c r="Z1409" i="1"/>
  <c r="Y1409" i="1"/>
  <c r="X1409" i="1"/>
  <c r="U1409" i="1"/>
  <c r="T1409" i="1"/>
  <c r="S1409" i="1"/>
  <c r="V1409" i="1" s="1"/>
  <c r="W1409" i="1" s="1"/>
  <c r="Z1408" i="1"/>
  <c r="Y1408" i="1"/>
  <c r="X1408" i="1"/>
  <c r="U1408" i="1"/>
  <c r="T1408" i="1"/>
  <c r="S1408" i="1"/>
  <c r="V1408" i="1" s="1"/>
  <c r="W1408" i="1" s="1"/>
  <c r="Z1407" i="1"/>
  <c r="X1407" i="1"/>
  <c r="U1407" i="1"/>
  <c r="T1407" i="1"/>
  <c r="S1407" i="1"/>
  <c r="Z1406" i="1"/>
  <c r="X1406" i="1"/>
  <c r="U1406" i="1"/>
  <c r="T1406" i="1"/>
  <c r="S1406" i="1"/>
  <c r="Z1405" i="1"/>
  <c r="Y1405" i="1"/>
  <c r="X1405" i="1"/>
  <c r="U1405" i="1"/>
  <c r="T1405" i="1"/>
  <c r="S1405" i="1"/>
  <c r="V1405" i="1" s="1"/>
  <c r="W1405" i="1" s="1"/>
  <c r="Z1404" i="1"/>
  <c r="Y1404" i="1"/>
  <c r="X1404" i="1"/>
  <c r="U1404" i="1"/>
  <c r="T1404" i="1"/>
  <c r="S1404" i="1"/>
  <c r="V1404" i="1" s="1"/>
  <c r="W1404" i="1" s="1"/>
  <c r="Z1403" i="1"/>
  <c r="Y1403" i="1"/>
  <c r="X1403" i="1"/>
  <c r="U1403" i="1"/>
  <c r="T1403" i="1"/>
  <c r="S1403" i="1"/>
  <c r="V1403" i="1" s="1"/>
  <c r="W1403" i="1" s="1"/>
  <c r="Z619" i="1"/>
  <c r="Y619" i="1"/>
  <c r="X619" i="1"/>
  <c r="U619" i="1"/>
  <c r="T619" i="1"/>
  <c r="S619" i="1"/>
  <c r="V619" i="1" s="1"/>
  <c r="W619" i="1" s="1"/>
  <c r="Z91" i="1"/>
  <c r="X91" i="1"/>
  <c r="U91" i="1"/>
  <c r="T91" i="1"/>
  <c r="S91" i="1"/>
  <c r="Z458" i="1"/>
  <c r="Y458" i="1"/>
  <c r="X458" i="1"/>
  <c r="U458" i="1"/>
  <c r="T458" i="1"/>
  <c r="S458" i="1"/>
  <c r="V458" i="1" s="1"/>
  <c r="W458" i="1" s="1"/>
  <c r="Z1194" i="1"/>
  <c r="Y1194" i="1"/>
  <c r="X1194" i="1"/>
  <c r="U1194" i="1"/>
  <c r="T1194" i="1"/>
  <c r="S1194" i="1"/>
  <c r="V1194" i="1" s="1"/>
  <c r="W1194" i="1" s="1"/>
  <c r="Z22" i="1"/>
  <c r="Y22" i="1"/>
  <c r="X22" i="1"/>
  <c r="U22" i="1"/>
  <c r="T22" i="1"/>
  <c r="S22" i="1"/>
  <c r="V22" i="1" s="1"/>
  <c r="W22" i="1" s="1"/>
  <c r="Z1473" i="1"/>
  <c r="X1473" i="1"/>
  <c r="U1473" i="1"/>
  <c r="T1473" i="1"/>
  <c r="S1473" i="1"/>
  <c r="Z453" i="1"/>
  <c r="Y453" i="1"/>
  <c r="X453" i="1"/>
  <c r="U453" i="1"/>
  <c r="T453" i="1"/>
  <c r="S453" i="1"/>
  <c r="V453" i="1" s="1"/>
  <c r="W453" i="1" s="1"/>
  <c r="Z670" i="1"/>
  <c r="Y670" i="1"/>
  <c r="X670" i="1"/>
  <c r="U670" i="1"/>
  <c r="T670" i="1"/>
  <c r="S670" i="1"/>
  <c r="V670" i="1" s="1"/>
  <c r="W670" i="1" s="1"/>
  <c r="Z1615" i="1"/>
  <c r="Y1615" i="1"/>
  <c r="X1615" i="1"/>
  <c r="U1615" i="1"/>
  <c r="T1615" i="1"/>
  <c r="S1615" i="1"/>
  <c r="V1615" i="1" s="1"/>
  <c r="W1615" i="1" s="1"/>
  <c r="Z1614" i="1"/>
  <c r="X1614" i="1"/>
  <c r="U1614" i="1"/>
  <c r="T1614" i="1"/>
  <c r="S1614" i="1"/>
  <c r="Z1613" i="1"/>
  <c r="Y1613" i="1"/>
  <c r="X1613" i="1"/>
  <c r="U1613" i="1"/>
  <c r="T1613" i="1"/>
  <c r="S1613" i="1"/>
  <c r="V1613" i="1" s="1"/>
  <c r="W1613" i="1" s="1"/>
  <c r="Z1612" i="1"/>
  <c r="Y1612" i="1"/>
  <c r="X1612" i="1"/>
  <c r="U1612" i="1"/>
  <c r="T1612" i="1"/>
  <c r="S1612" i="1"/>
  <c r="V1612" i="1" s="1"/>
  <c r="W1612" i="1" s="1"/>
  <c r="Z487" i="1"/>
  <c r="X487" i="1"/>
  <c r="U487" i="1"/>
  <c r="T487" i="1"/>
  <c r="S487" i="1"/>
  <c r="Z1611" i="1"/>
  <c r="Y1611" i="1"/>
  <c r="X1611" i="1"/>
  <c r="U1611" i="1"/>
  <c r="T1611" i="1"/>
  <c r="S1611" i="1"/>
  <c r="V1611" i="1" s="1"/>
  <c r="W1611" i="1" s="1"/>
  <c r="Z1610" i="1"/>
  <c r="X1610" i="1"/>
  <c r="U1610" i="1"/>
  <c r="T1610" i="1"/>
  <c r="S1610" i="1"/>
  <c r="Z1216" i="1"/>
  <c r="X1216" i="1"/>
  <c r="U1216" i="1"/>
  <c r="T1216" i="1"/>
  <c r="S1216" i="1"/>
  <c r="Z1215" i="1"/>
  <c r="Y1215" i="1"/>
  <c r="X1215" i="1"/>
  <c r="U1215" i="1"/>
  <c r="T1215" i="1"/>
  <c r="S1215" i="1"/>
  <c r="V1215" i="1" s="1"/>
  <c r="W1215" i="1" s="1"/>
  <c r="Z1213" i="1"/>
  <c r="Y1213" i="1"/>
  <c r="X1213" i="1"/>
  <c r="U1213" i="1"/>
  <c r="T1213" i="1"/>
  <c r="S1213" i="1"/>
  <c r="V1213" i="1" s="1"/>
  <c r="W1213" i="1" s="1"/>
  <c r="Z1214" i="1"/>
  <c r="Y1214" i="1"/>
  <c r="X1214" i="1"/>
  <c r="U1214" i="1"/>
  <c r="T1214" i="1"/>
  <c r="S1214" i="1"/>
  <c r="V1214" i="1" s="1"/>
  <c r="W1214" i="1" s="1"/>
  <c r="Z772" i="1"/>
  <c r="Y772" i="1"/>
  <c r="X772" i="1"/>
  <c r="U772" i="1"/>
  <c r="T772" i="1"/>
  <c r="S772" i="1"/>
  <c r="V772" i="1" s="1"/>
  <c r="W772" i="1" s="1"/>
  <c r="Z1029" i="1"/>
  <c r="Y1029" i="1"/>
  <c r="X1029" i="1"/>
  <c r="U1029" i="1"/>
  <c r="T1029" i="1"/>
  <c r="S1029" i="1"/>
  <c r="V1029" i="1" s="1"/>
  <c r="W1029" i="1" s="1"/>
  <c r="Z1647" i="1"/>
  <c r="Y1647" i="1"/>
  <c r="X1647" i="1"/>
  <c r="U1647" i="1"/>
  <c r="T1647" i="1"/>
  <c r="S1647" i="1"/>
  <c r="V1647" i="1" s="1"/>
  <c r="W1647" i="1" s="1"/>
  <c r="Z1472" i="1"/>
  <c r="Y1472" i="1"/>
  <c r="X1472" i="1"/>
  <c r="U1472" i="1"/>
  <c r="T1472" i="1"/>
  <c r="S1472" i="1"/>
  <c r="V1472" i="1" s="1"/>
  <c r="W1472" i="1" s="1"/>
  <c r="Z1080" i="1"/>
  <c r="X1080" i="1"/>
  <c r="U1080" i="1"/>
  <c r="T1080" i="1"/>
  <c r="S1080" i="1"/>
  <c r="Z1260" i="1"/>
  <c r="Y1260" i="1"/>
  <c r="X1260" i="1"/>
  <c r="U1260" i="1"/>
  <c r="T1260" i="1"/>
  <c r="S1260" i="1"/>
  <c r="V1260" i="1" s="1"/>
  <c r="W1260" i="1" s="1"/>
  <c r="Z948" i="1"/>
  <c r="Y948" i="1"/>
  <c r="X948" i="1"/>
  <c r="U948" i="1"/>
  <c r="T948" i="1"/>
  <c r="S948" i="1"/>
  <c r="V948" i="1" s="1"/>
  <c r="W948" i="1" s="1"/>
  <c r="Z1259" i="1"/>
  <c r="Y1259" i="1"/>
  <c r="X1259" i="1"/>
  <c r="U1259" i="1"/>
  <c r="T1259" i="1"/>
  <c r="S1259" i="1"/>
  <c r="V1259" i="1" s="1"/>
  <c r="W1259" i="1" s="1"/>
  <c r="Z1333" i="1"/>
  <c r="Y1333" i="1"/>
  <c r="X1333" i="1"/>
  <c r="U1333" i="1"/>
  <c r="T1333" i="1"/>
  <c r="S1333" i="1"/>
  <c r="V1333" i="1" s="1"/>
  <c r="W1333" i="1" s="1"/>
  <c r="Z1258" i="1"/>
  <c r="Y1258" i="1"/>
  <c r="X1258" i="1"/>
  <c r="U1258" i="1"/>
  <c r="T1258" i="1"/>
  <c r="S1258" i="1"/>
  <c r="V1258" i="1" s="1"/>
  <c r="W1258" i="1" s="1"/>
  <c r="Z947" i="1"/>
  <c r="Y947" i="1"/>
  <c r="X947" i="1"/>
  <c r="U947" i="1"/>
  <c r="T947" i="1"/>
  <c r="S947" i="1"/>
  <c r="V947" i="1" s="1"/>
  <c r="W947" i="1" s="1"/>
  <c r="Z946" i="1"/>
  <c r="X946" i="1"/>
  <c r="U946" i="1"/>
  <c r="T946" i="1"/>
  <c r="S946" i="1"/>
  <c r="Z695" i="1"/>
  <c r="X695" i="1"/>
  <c r="U695" i="1"/>
  <c r="T695" i="1"/>
  <c r="S695" i="1"/>
  <c r="Z1048" i="1"/>
  <c r="Y1048" i="1"/>
  <c r="X1048" i="1"/>
  <c r="U1048" i="1"/>
  <c r="T1048" i="1"/>
  <c r="S1048" i="1"/>
  <c r="V1048" i="1" s="1"/>
  <c r="W1048" i="1" s="1"/>
  <c r="Z769" i="1"/>
  <c r="Y769" i="1"/>
  <c r="X769" i="1"/>
  <c r="U769" i="1"/>
  <c r="T769" i="1"/>
  <c r="S769" i="1"/>
  <c r="V769" i="1" s="1"/>
  <c r="W769" i="1" s="1"/>
  <c r="Z720" i="1"/>
  <c r="Y720" i="1"/>
  <c r="X720" i="1"/>
  <c r="U720" i="1"/>
  <c r="T720" i="1"/>
  <c r="S720" i="1"/>
  <c r="V720" i="1" s="1"/>
  <c r="W720" i="1" s="1"/>
  <c r="Z1083" i="1"/>
  <c r="Y1083" i="1"/>
  <c r="X1083" i="1"/>
  <c r="U1083" i="1"/>
  <c r="T1083" i="1"/>
  <c r="S1083" i="1"/>
  <c r="V1083" i="1" s="1"/>
  <c r="W1083" i="1" s="1"/>
  <c r="Z768" i="1"/>
  <c r="Y768" i="1"/>
  <c r="X768" i="1"/>
  <c r="U768" i="1"/>
  <c r="T768" i="1"/>
  <c r="S768" i="1"/>
  <c r="V768" i="1" s="1"/>
  <c r="W768" i="1" s="1"/>
  <c r="Z767" i="1"/>
  <c r="X767" i="1"/>
  <c r="U767" i="1"/>
  <c r="T767" i="1"/>
  <c r="S767" i="1"/>
  <c r="Z917" i="1"/>
  <c r="Y917" i="1"/>
  <c r="X917" i="1"/>
  <c r="U917" i="1"/>
  <c r="T917" i="1"/>
  <c r="S917" i="1"/>
  <c r="V917" i="1" s="1"/>
  <c r="W917" i="1" s="1"/>
  <c r="Z766" i="1"/>
  <c r="X766" i="1"/>
  <c r="U766" i="1"/>
  <c r="T766" i="1"/>
  <c r="S766" i="1"/>
  <c r="Z718" i="1"/>
  <c r="Y718" i="1"/>
  <c r="X718" i="1"/>
  <c r="U718" i="1"/>
  <c r="T718" i="1"/>
  <c r="S718" i="1"/>
  <c r="V718" i="1" s="1"/>
  <c r="W718" i="1" s="1"/>
  <c r="Z717" i="1"/>
  <c r="Y717" i="1"/>
  <c r="X717" i="1"/>
  <c r="U717" i="1"/>
  <c r="T717" i="1"/>
  <c r="S717" i="1"/>
  <c r="V717" i="1" s="1"/>
  <c r="W717" i="1" s="1"/>
  <c r="Z1280" i="1"/>
  <c r="Y1280" i="1"/>
  <c r="X1280" i="1"/>
  <c r="U1280" i="1"/>
  <c r="T1280" i="1"/>
  <c r="S1280" i="1"/>
  <c r="V1280" i="1" s="1"/>
  <c r="W1280" i="1" s="1"/>
  <c r="Z1351" i="1"/>
  <c r="X1351" i="1"/>
  <c r="U1351" i="1"/>
  <c r="T1351" i="1"/>
  <c r="S1351" i="1"/>
  <c r="Z1075" i="1"/>
  <c r="X1075" i="1"/>
  <c r="U1075" i="1"/>
  <c r="T1075" i="1"/>
  <c r="S1075" i="1"/>
  <c r="Z1523" i="1"/>
  <c r="Y1523" i="1"/>
  <c r="X1523" i="1"/>
  <c r="U1523" i="1"/>
  <c r="T1523" i="1"/>
  <c r="S1523" i="1"/>
  <c r="V1523" i="1" s="1"/>
  <c r="W1523" i="1" s="1"/>
  <c r="Z1522" i="1"/>
  <c r="X1522" i="1"/>
  <c r="U1522" i="1"/>
  <c r="T1522" i="1"/>
  <c r="S1522" i="1"/>
  <c r="Z1521" i="1"/>
  <c r="Y1521" i="1"/>
  <c r="X1521" i="1"/>
  <c r="U1521" i="1"/>
  <c r="T1521" i="1"/>
  <c r="S1521" i="1"/>
  <c r="V1521" i="1" s="1"/>
  <c r="W1521" i="1" s="1"/>
  <c r="Z1575" i="1"/>
  <c r="Y1575" i="1"/>
  <c r="X1575" i="1"/>
  <c r="U1575" i="1"/>
  <c r="T1575" i="1"/>
  <c r="S1575" i="1"/>
  <c r="V1575" i="1" s="1"/>
  <c r="W1575" i="1" s="1"/>
  <c r="Z1574" i="1"/>
  <c r="Y1574" i="1"/>
  <c r="X1574" i="1"/>
  <c r="U1574" i="1"/>
  <c r="T1574" i="1"/>
  <c r="S1574" i="1"/>
  <c r="V1574" i="1" s="1"/>
  <c r="W1574" i="1" s="1"/>
  <c r="Z1573" i="1"/>
  <c r="X1573" i="1"/>
  <c r="U1573" i="1"/>
  <c r="T1573" i="1"/>
  <c r="S1573" i="1"/>
  <c r="Z1572" i="1"/>
  <c r="Y1572" i="1"/>
  <c r="X1572" i="1"/>
  <c r="U1572" i="1"/>
  <c r="T1572" i="1"/>
  <c r="S1572" i="1"/>
  <c r="V1572" i="1" s="1"/>
  <c r="W1572" i="1" s="1"/>
  <c r="Z1330" i="1"/>
  <c r="X1330" i="1"/>
  <c r="U1330" i="1"/>
  <c r="T1330" i="1"/>
  <c r="S1330" i="1"/>
  <c r="Z688" i="1"/>
  <c r="X688" i="1"/>
  <c r="U688" i="1"/>
  <c r="T688" i="1"/>
  <c r="S688" i="1"/>
  <c r="Z1256" i="1"/>
  <c r="Y1256" i="1"/>
  <c r="X1256" i="1"/>
  <c r="U1256" i="1"/>
  <c r="T1256" i="1"/>
  <c r="S1256" i="1"/>
  <c r="V1256" i="1" s="1"/>
  <c r="W1256" i="1" s="1"/>
  <c r="Z1635" i="1"/>
  <c r="X1635" i="1"/>
  <c r="U1635" i="1"/>
  <c r="T1635" i="1"/>
  <c r="S1635" i="1"/>
  <c r="Z1541" i="1"/>
  <c r="Y1541" i="1"/>
  <c r="X1541" i="1"/>
  <c r="U1541" i="1"/>
  <c r="T1541" i="1"/>
  <c r="S1541" i="1"/>
  <c r="V1541" i="1" s="1"/>
  <c r="W1541" i="1" s="1"/>
  <c r="Z1471" i="1"/>
  <c r="Y1471" i="1"/>
  <c r="X1471" i="1"/>
  <c r="U1471" i="1"/>
  <c r="T1471" i="1"/>
  <c r="S1471" i="1"/>
  <c r="V1471" i="1" s="1"/>
  <c r="W1471" i="1" s="1"/>
  <c r="Z1044" i="1"/>
  <c r="X1044" i="1"/>
  <c r="U1044" i="1"/>
  <c r="T1044" i="1"/>
  <c r="S1044" i="1"/>
  <c r="Z1490" i="1"/>
  <c r="Y1490" i="1"/>
  <c r="X1490" i="1"/>
  <c r="U1490" i="1"/>
  <c r="T1490" i="1"/>
  <c r="S1490" i="1"/>
  <c r="V1490" i="1" s="1"/>
  <c r="W1490" i="1" s="1"/>
  <c r="Z1489" i="1"/>
  <c r="Y1489" i="1"/>
  <c r="X1489" i="1"/>
  <c r="U1489" i="1"/>
  <c r="T1489" i="1"/>
  <c r="S1489" i="1"/>
  <c r="V1489" i="1" s="1"/>
  <c r="W1489" i="1" s="1"/>
  <c r="Z1255" i="1"/>
  <c r="X1255" i="1"/>
  <c r="U1255" i="1"/>
  <c r="T1255" i="1"/>
  <c r="S1255" i="1"/>
  <c r="Z1488" i="1"/>
  <c r="Y1488" i="1"/>
  <c r="X1488" i="1"/>
  <c r="U1488" i="1"/>
  <c r="T1488" i="1"/>
  <c r="S1488" i="1"/>
  <c r="V1488" i="1" s="1"/>
  <c r="W1488" i="1" s="1"/>
  <c r="Z1487" i="1"/>
  <c r="X1487" i="1"/>
  <c r="U1487" i="1"/>
  <c r="T1487" i="1"/>
  <c r="S1487" i="1"/>
  <c r="Z221" i="1"/>
  <c r="X221" i="1"/>
  <c r="U221" i="1"/>
  <c r="T221" i="1"/>
  <c r="S221" i="1"/>
  <c r="Z1217" i="1"/>
  <c r="X1217" i="1"/>
  <c r="U1217" i="1"/>
  <c r="T1217" i="1"/>
  <c r="S1217" i="1"/>
  <c r="Z1212" i="1"/>
  <c r="Y1212" i="1"/>
  <c r="X1212" i="1"/>
  <c r="U1212" i="1"/>
  <c r="T1212" i="1"/>
  <c r="S1212" i="1"/>
  <c r="V1212" i="1" s="1"/>
  <c r="W1212" i="1" s="1"/>
  <c r="Z1211" i="1"/>
  <c r="Y1211" i="1"/>
  <c r="X1211" i="1"/>
  <c r="U1211" i="1"/>
  <c r="T1211" i="1"/>
  <c r="S1211" i="1"/>
  <c r="V1211" i="1" s="1"/>
  <c r="W1211" i="1" s="1"/>
  <c r="Z1643" i="1"/>
  <c r="Y1643" i="1"/>
  <c r="X1643" i="1"/>
  <c r="U1643" i="1"/>
  <c r="T1643" i="1"/>
  <c r="S1643" i="1"/>
  <c r="V1643" i="1" s="1"/>
  <c r="W1643" i="1" s="1"/>
  <c r="Z1642" i="1"/>
  <c r="Y1642" i="1"/>
  <c r="X1642" i="1"/>
  <c r="U1642" i="1"/>
  <c r="T1642" i="1"/>
  <c r="S1642" i="1"/>
  <c r="V1642" i="1" s="1"/>
  <c r="W1642" i="1" s="1"/>
  <c r="Z994" i="1"/>
  <c r="Y994" i="1"/>
  <c r="X994" i="1"/>
  <c r="U994" i="1"/>
  <c r="T994" i="1"/>
  <c r="S994" i="1"/>
  <c r="V994" i="1" s="1"/>
  <c r="W994" i="1" s="1"/>
  <c r="Z107" i="1"/>
  <c r="Y107" i="1"/>
  <c r="X107" i="1"/>
  <c r="U107" i="1"/>
  <c r="T107" i="1"/>
  <c r="S107" i="1"/>
  <c r="V107" i="1" s="1"/>
  <c r="W107" i="1" s="1"/>
  <c r="Z296" i="1"/>
  <c r="Y296" i="1"/>
  <c r="X296" i="1"/>
  <c r="U296" i="1"/>
  <c r="T296" i="1"/>
  <c r="S296" i="1"/>
  <c r="V296" i="1" s="1"/>
  <c r="W296" i="1" s="1"/>
  <c r="Z1126" i="1"/>
  <c r="X1126" i="1"/>
  <c r="U1126" i="1"/>
  <c r="T1126" i="1"/>
  <c r="S1126" i="1"/>
  <c r="Z1125" i="1"/>
  <c r="X1125" i="1"/>
  <c r="U1125" i="1"/>
  <c r="T1125" i="1"/>
  <c r="S1125" i="1"/>
  <c r="Z1617" i="1"/>
  <c r="Y1617" i="1"/>
  <c r="X1617" i="1"/>
  <c r="U1617" i="1"/>
  <c r="T1617" i="1"/>
  <c r="S1617" i="1"/>
  <c r="V1617" i="1" s="1"/>
  <c r="W1617" i="1" s="1"/>
  <c r="Z950" i="1"/>
  <c r="Y950" i="1"/>
  <c r="X950" i="1"/>
  <c r="U950" i="1"/>
  <c r="T950" i="1"/>
  <c r="S950" i="1"/>
  <c r="V950" i="1" s="1"/>
  <c r="W950" i="1" s="1"/>
  <c r="Z1108" i="1"/>
  <c r="Y1108" i="1"/>
  <c r="X1108" i="1"/>
  <c r="U1108" i="1"/>
  <c r="T1108" i="1"/>
  <c r="S1108" i="1"/>
  <c r="V1108" i="1" s="1"/>
  <c r="W1108" i="1" s="1"/>
  <c r="Z434" i="1"/>
  <c r="X434" i="1"/>
  <c r="U434" i="1"/>
  <c r="T434" i="1"/>
  <c r="S434" i="1"/>
  <c r="Z1124" i="1"/>
  <c r="X1124" i="1"/>
  <c r="U1124" i="1"/>
  <c r="T1124" i="1"/>
  <c r="S1124" i="1"/>
  <c r="Z1109" i="1"/>
  <c r="Y1109" i="1"/>
  <c r="X1109" i="1"/>
  <c r="U1109" i="1"/>
  <c r="T1109" i="1"/>
  <c r="S1109" i="1"/>
  <c r="V1109" i="1" s="1"/>
  <c r="W1109" i="1" s="1"/>
  <c r="Z1210" i="1"/>
  <c r="X1210" i="1"/>
  <c r="U1210" i="1"/>
  <c r="T1210" i="1"/>
  <c r="S1210" i="1"/>
  <c r="Z1343" i="1"/>
  <c r="Y1343" i="1"/>
  <c r="X1343" i="1"/>
  <c r="U1343" i="1"/>
  <c r="T1343" i="1"/>
  <c r="S1343" i="1"/>
  <c r="V1343" i="1" s="1"/>
  <c r="W1343" i="1" s="1"/>
  <c r="Z1057" i="1"/>
  <c r="Y1057" i="1"/>
  <c r="X1057" i="1"/>
  <c r="U1057" i="1"/>
  <c r="T1057" i="1"/>
  <c r="S1057" i="1"/>
  <c r="V1057" i="1" s="1"/>
  <c r="W1057" i="1" s="1"/>
  <c r="Z1056" i="1"/>
  <c r="X1056" i="1"/>
  <c r="U1056" i="1"/>
  <c r="T1056" i="1"/>
  <c r="S1056" i="1"/>
  <c r="Z1055" i="1"/>
  <c r="Y1055" i="1"/>
  <c r="X1055" i="1"/>
  <c r="U1055" i="1"/>
  <c r="T1055" i="1"/>
  <c r="S1055" i="1"/>
  <c r="V1055" i="1" s="1"/>
  <c r="W1055" i="1" s="1"/>
  <c r="Z961" i="1"/>
  <c r="Y961" i="1"/>
  <c r="X961" i="1"/>
  <c r="U961" i="1"/>
  <c r="T961" i="1"/>
  <c r="S961" i="1"/>
  <c r="V961" i="1" s="1"/>
  <c r="W961" i="1" s="1"/>
  <c r="Z18" i="1"/>
  <c r="Y18" i="1"/>
  <c r="X18" i="1"/>
  <c r="U18" i="1"/>
  <c r="T18" i="1"/>
  <c r="S18" i="1"/>
  <c r="V18" i="1" s="1"/>
  <c r="W18" i="1" s="1"/>
  <c r="Z20" i="1"/>
  <c r="X20" i="1"/>
  <c r="U20" i="1"/>
  <c r="T20" i="1"/>
  <c r="S20" i="1"/>
  <c r="Z1395" i="1"/>
  <c r="X1395" i="1"/>
  <c r="U1395" i="1"/>
  <c r="T1395" i="1"/>
  <c r="S1395" i="1"/>
  <c r="V1395" i="1" s="1"/>
  <c r="W1395" i="1" s="1"/>
  <c r="Z1437" i="1"/>
  <c r="X1437" i="1"/>
  <c r="U1437" i="1"/>
  <c r="T1437" i="1"/>
  <c r="S1437" i="1"/>
  <c r="V1437" i="1" s="1"/>
  <c r="W1437" i="1" s="1"/>
  <c r="Z1314" i="1"/>
  <c r="X1314" i="1"/>
  <c r="U1314" i="1"/>
  <c r="T1314" i="1"/>
  <c r="S1314" i="1"/>
  <c r="V1314" i="1" s="1"/>
  <c r="W1314" i="1" s="1"/>
  <c r="Z1689" i="1"/>
  <c r="X1689" i="1"/>
  <c r="U1689" i="1"/>
  <c r="T1689" i="1"/>
  <c r="S1689" i="1"/>
  <c r="Z1685" i="1"/>
  <c r="Y1685" i="1"/>
  <c r="X1685" i="1"/>
  <c r="U1685" i="1"/>
  <c r="T1685" i="1"/>
  <c r="S1685" i="1"/>
  <c r="V1685" i="1" s="1"/>
  <c r="W1685" i="1" s="1"/>
  <c r="Z1688" i="1"/>
  <c r="Y1688" i="1"/>
  <c r="X1688" i="1"/>
  <c r="U1688" i="1"/>
  <c r="T1688" i="1"/>
  <c r="S1688" i="1"/>
  <c r="V1688" i="1" s="1"/>
  <c r="W1688" i="1" s="1"/>
  <c r="Z1620" i="1"/>
  <c r="X1620" i="1"/>
  <c r="U1620" i="1"/>
  <c r="T1620" i="1"/>
  <c r="S1620" i="1"/>
  <c r="Z1676" i="1"/>
  <c r="Y1676" i="1"/>
  <c r="X1676" i="1"/>
  <c r="U1676" i="1"/>
  <c r="T1676" i="1"/>
  <c r="S1676" i="1"/>
  <c r="V1676" i="1" s="1"/>
  <c r="W1676" i="1" s="1"/>
  <c r="Z1583" i="1"/>
  <c r="X1583" i="1"/>
  <c r="U1583" i="1"/>
  <c r="T1583" i="1"/>
  <c r="S1583" i="1"/>
  <c r="Z1677" i="1"/>
  <c r="Y1677" i="1"/>
  <c r="X1677" i="1"/>
  <c r="U1677" i="1"/>
  <c r="T1677" i="1"/>
  <c r="S1677" i="1"/>
  <c r="V1677" i="1" s="1"/>
  <c r="W1677" i="1" s="1"/>
  <c r="Z1576" i="1"/>
  <c r="Y1576" i="1"/>
  <c r="X1576" i="1"/>
  <c r="U1576" i="1"/>
  <c r="T1576" i="1"/>
  <c r="S1576" i="1"/>
  <c r="V1576" i="1" s="1"/>
  <c r="W1576" i="1" s="1"/>
  <c r="Z1687" i="1"/>
  <c r="Y1687" i="1"/>
  <c r="X1687" i="1"/>
  <c r="U1687" i="1"/>
  <c r="T1687" i="1"/>
  <c r="S1687" i="1"/>
  <c r="V1687" i="1" s="1"/>
  <c r="W1687" i="1" s="1"/>
  <c r="Z1686" i="1"/>
  <c r="Y1686" i="1"/>
  <c r="X1686" i="1"/>
  <c r="U1686" i="1"/>
  <c r="T1686" i="1"/>
  <c r="S1686" i="1"/>
  <c r="V1686" i="1" s="1"/>
  <c r="W1686" i="1" s="1"/>
  <c r="Z1670" i="1"/>
  <c r="X1670" i="1"/>
  <c r="U1670" i="1"/>
  <c r="T1670" i="1"/>
  <c r="S1670" i="1"/>
  <c r="Z1652" i="1"/>
  <c r="X1652" i="1"/>
  <c r="U1652" i="1"/>
  <c r="T1652" i="1"/>
  <c r="S1652" i="1"/>
  <c r="Z1641" i="1"/>
  <c r="Y1641" i="1"/>
  <c r="X1641" i="1"/>
  <c r="U1641" i="1"/>
  <c r="T1641" i="1"/>
  <c r="S1641" i="1"/>
  <c r="V1641" i="1" s="1"/>
  <c r="W1641" i="1" s="1"/>
  <c r="Z1681" i="1"/>
  <c r="Y1681" i="1"/>
  <c r="X1681" i="1"/>
  <c r="U1681" i="1"/>
  <c r="T1681" i="1"/>
  <c r="S1681" i="1"/>
  <c r="V1681" i="1" s="1"/>
  <c r="W1681" i="1" s="1"/>
  <c r="Z1672" i="1"/>
  <c r="Y1672" i="1"/>
  <c r="X1672" i="1"/>
  <c r="U1672" i="1"/>
  <c r="T1672" i="1"/>
  <c r="S1672" i="1"/>
  <c r="V1672" i="1" s="1"/>
  <c r="W1672" i="1" s="1"/>
  <c r="Z1669" i="1"/>
  <c r="Y1669" i="1"/>
  <c r="X1669" i="1"/>
  <c r="U1669" i="1"/>
  <c r="T1669" i="1"/>
  <c r="S1669" i="1"/>
  <c r="V1669" i="1" s="1"/>
  <c r="W1669" i="1" s="1"/>
  <c r="Z1684" i="1"/>
  <c r="Y1684" i="1"/>
  <c r="X1684" i="1"/>
  <c r="U1684" i="1"/>
  <c r="T1684" i="1"/>
  <c r="S1684" i="1"/>
  <c r="V1684" i="1" s="1"/>
  <c r="W1684" i="1" s="1"/>
  <c r="Z1653" i="1"/>
  <c r="Y1653" i="1"/>
  <c r="X1653" i="1"/>
  <c r="U1653" i="1"/>
  <c r="T1653" i="1"/>
  <c r="S1653" i="1"/>
  <c r="V1653" i="1" s="1"/>
  <c r="W1653" i="1" s="1"/>
  <c r="Z1466" i="1"/>
  <c r="Y1466" i="1"/>
  <c r="X1466" i="1"/>
  <c r="U1466" i="1"/>
  <c r="T1466" i="1"/>
  <c r="S1466" i="1"/>
  <c r="V1466" i="1" s="1"/>
  <c r="W1466" i="1" s="1"/>
  <c r="Z1663" i="1"/>
  <c r="X1663" i="1"/>
  <c r="U1663" i="1"/>
  <c r="T1663" i="1"/>
  <c r="S1663" i="1"/>
  <c r="Z1629" i="1"/>
  <c r="X1629" i="1"/>
  <c r="U1629" i="1"/>
  <c r="T1629" i="1"/>
  <c r="S1629" i="1"/>
  <c r="Z1619" i="1"/>
  <c r="Y1619" i="1"/>
  <c r="X1619" i="1"/>
  <c r="U1619" i="1"/>
  <c r="T1619" i="1"/>
  <c r="S1619" i="1"/>
  <c r="V1619" i="1" s="1"/>
  <c r="W1619" i="1" s="1"/>
  <c r="Z1675" i="1"/>
  <c r="X1675" i="1"/>
  <c r="U1675" i="1"/>
  <c r="T1675" i="1"/>
  <c r="S1675" i="1"/>
  <c r="Z1393" i="1"/>
  <c r="Y1393" i="1"/>
  <c r="X1393" i="1"/>
  <c r="U1393" i="1"/>
  <c r="T1393" i="1"/>
  <c r="S1393" i="1"/>
  <c r="V1393" i="1" s="1"/>
  <c r="W1393" i="1" s="1"/>
  <c r="Z1668" i="1"/>
  <c r="Y1668" i="1"/>
  <c r="X1668" i="1"/>
  <c r="U1668" i="1"/>
  <c r="T1668" i="1"/>
  <c r="S1668" i="1"/>
  <c r="V1668" i="1" s="1"/>
  <c r="W1668" i="1" s="1"/>
  <c r="Z1659" i="1"/>
  <c r="Y1659" i="1"/>
  <c r="X1659" i="1"/>
  <c r="U1659" i="1"/>
  <c r="T1659" i="1"/>
  <c r="S1659" i="1"/>
  <c r="V1659" i="1" s="1"/>
  <c r="W1659" i="1" s="1"/>
  <c r="Z1664" i="1"/>
  <c r="Y1664" i="1"/>
  <c r="X1664" i="1"/>
  <c r="U1664" i="1"/>
  <c r="T1664" i="1"/>
  <c r="S1664" i="1"/>
  <c r="V1664" i="1" s="1"/>
  <c r="W1664" i="1" s="1"/>
  <c r="Z1630" i="1"/>
  <c r="Y1630" i="1"/>
  <c r="X1630" i="1"/>
  <c r="U1630" i="1"/>
  <c r="T1630" i="1"/>
  <c r="S1630" i="1"/>
  <c r="V1630" i="1" s="1"/>
  <c r="W1630" i="1" s="1"/>
  <c r="Z1569" i="1"/>
  <c r="Y1569" i="1"/>
  <c r="X1569" i="1"/>
  <c r="U1569" i="1"/>
  <c r="T1569" i="1"/>
  <c r="S1569" i="1"/>
  <c r="V1569" i="1" s="1"/>
  <c r="W1569" i="1" s="1"/>
  <c r="Z1568" i="1"/>
  <c r="X1568" i="1"/>
  <c r="U1568" i="1"/>
  <c r="T1568" i="1"/>
  <c r="S1568" i="1"/>
  <c r="Z1618" i="1"/>
  <c r="Y1618" i="1"/>
  <c r="X1618" i="1"/>
  <c r="U1618" i="1"/>
  <c r="T1618" i="1"/>
  <c r="S1618" i="1"/>
  <c r="V1618" i="1" s="1"/>
  <c r="W1618" i="1" s="1"/>
  <c r="Z1640" i="1"/>
  <c r="Y1640" i="1"/>
  <c r="X1640" i="1"/>
  <c r="U1640" i="1"/>
  <c r="T1640" i="1"/>
  <c r="S1640" i="1"/>
  <c r="V1640" i="1" s="1"/>
  <c r="W1640" i="1" s="1"/>
  <c r="Z1606" i="1"/>
  <c r="Y1606" i="1"/>
  <c r="X1606" i="1"/>
  <c r="U1606" i="1"/>
  <c r="T1606" i="1"/>
  <c r="S1606" i="1"/>
  <c r="V1606" i="1" s="1"/>
  <c r="W1606" i="1" s="1"/>
  <c r="Z1656" i="1"/>
  <c r="X1656" i="1"/>
  <c r="U1656" i="1"/>
  <c r="T1656" i="1"/>
  <c r="S1656" i="1"/>
  <c r="Z1683" i="1"/>
  <c r="Y1683" i="1"/>
  <c r="X1683" i="1"/>
  <c r="U1683" i="1"/>
  <c r="T1683" i="1"/>
  <c r="S1683" i="1"/>
  <c r="V1683" i="1" s="1"/>
  <c r="W1683" i="1" s="1"/>
  <c r="Z1651" i="1"/>
  <c r="X1651" i="1"/>
  <c r="U1651" i="1"/>
  <c r="T1651" i="1"/>
  <c r="S1651" i="1"/>
  <c r="Z1485" i="1"/>
  <c r="Y1485" i="1"/>
  <c r="X1485" i="1"/>
  <c r="U1485" i="1"/>
  <c r="T1485" i="1"/>
  <c r="S1485" i="1"/>
  <c r="V1485" i="1" s="1"/>
  <c r="W1485" i="1" s="1"/>
  <c r="Z1602" i="1"/>
  <c r="Y1602" i="1"/>
  <c r="X1602" i="1"/>
  <c r="U1602" i="1"/>
  <c r="T1602" i="1"/>
  <c r="S1602" i="1"/>
  <c r="V1602" i="1" s="1"/>
  <c r="W1602" i="1" s="1"/>
  <c r="Z1379" i="1"/>
  <c r="Y1379" i="1"/>
  <c r="X1379" i="1"/>
  <c r="U1379" i="1"/>
  <c r="T1379" i="1"/>
  <c r="S1379" i="1"/>
  <c r="V1379" i="1" s="1"/>
  <c r="W1379" i="1" s="1"/>
  <c r="Z1556" i="1"/>
  <c r="Y1556" i="1"/>
  <c r="X1556" i="1"/>
  <c r="U1556" i="1"/>
  <c r="T1556" i="1"/>
  <c r="S1556" i="1"/>
  <c r="V1556" i="1" s="1"/>
  <c r="W1556" i="1" s="1"/>
  <c r="Z1555" i="1"/>
  <c r="X1555" i="1"/>
  <c r="U1555" i="1"/>
  <c r="T1555" i="1"/>
  <c r="S1555" i="1"/>
  <c r="Z1118" i="1"/>
  <c r="Y1118" i="1"/>
  <c r="X1118" i="1"/>
  <c r="U1118" i="1"/>
  <c r="T1118" i="1"/>
  <c r="S1118" i="1"/>
  <c r="V1118" i="1" s="1"/>
  <c r="W1118" i="1" s="1"/>
  <c r="Z1563" i="1"/>
  <c r="Y1563" i="1"/>
  <c r="X1563" i="1"/>
  <c r="U1563" i="1"/>
  <c r="T1563" i="1"/>
  <c r="S1563" i="1"/>
  <c r="V1563" i="1" s="1"/>
  <c r="W1563" i="1" s="1"/>
  <c r="Z1077" i="1"/>
  <c r="X1077" i="1"/>
  <c r="U1077" i="1"/>
  <c r="T1077" i="1"/>
  <c r="S1077" i="1"/>
  <c r="Z1571" i="1"/>
  <c r="Y1571" i="1"/>
  <c r="X1571" i="1"/>
  <c r="U1571" i="1"/>
  <c r="T1571" i="1"/>
  <c r="S1571" i="1"/>
  <c r="V1571" i="1" s="1"/>
  <c r="W1571" i="1" s="1"/>
  <c r="Z1295" i="1"/>
  <c r="X1295" i="1"/>
  <c r="U1295" i="1"/>
  <c r="T1295" i="1"/>
  <c r="S1295" i="1"/>
  <c r="Z1294" i="1"/>
  <c r="Y1294" i="1"/>
  <c r="X1294" i="1"/>
  <c r="U1294" i="1"/>
  <c r="T1294" i="1"/>
  <c r="S1294" i="1"/>
  <c r="V1294" i="1" s="1"/>
  <c r="W1294" i="1" s="1"/>
  <c r="Z1411" i="1"/>
  <c r="Y1411" i="1"/>
  <c r="X1411" i="1"/>
  <c r="U1411" i="1"/>
  <c r="T1411" i="1"/>
  <c r="S1411" i="1"/>
  <c r="V1411" i="1" s="1"/>
  <c r="W1411" i="1" s="1"/>
  <c r="Z1547" i="1"/>
  <c r="Y1547" i="1"/>
  <c r="X1547" i="1"/>
  <c r="U1547" i="1"/>
  <c r="T1547" i="1"/>
  <c r="S1547" i="1"/>
  <c r="V1547" i="1" s="1"/>
  <c r="W1547" i="1" s="1"/>
  <c r="Z1503" i="1"/>
  <c r="Y1503" i="1"/>
  <c r="X1503" i="1"/>
  <c r="U1503" i="1"/>
  <c r="T1503" i="1"/>
  <c r="S1503" i="1"/>
  <c r="V1503" i="1" s="1"/>
  <c r="W1503" i="1" s="1"/>
  <c r="Z1027" i="1"/>
  <c r="Y1027" i="1"/>
  <c r="X1027" i="1"/>
  <c r="U1027" i="1"/>
  <c r="T1027" i="1"/>
  <c r="S1027" i="1"/>
  <c r="V1027" i="1" s="1"/>
  <c r="W1027" i="1" s="1"/>
  <c r="Z1520" i="1"/>
  <c r="Y1520" i="1"/>
  <c r="X1520" i="1"/>
  <c r="U1520" i="1"/>
  <c r="T1520" i="1"/>
  <c r="S1520" i="1"/>
  <c r="V1520" i="1" s="1"/>
  <c r="W1520" i="1" s="1"/>
  <c r="Z993" i="1"/>
  <c r="Y993" i="1"/>
  <c r="X993" i="1"/>
  <c r="U993" i="1"/>
  <c r="T993" i="1"/>
  <c r="S993" i="1"/>
  <c r="V993" i="1" s="1"/>
  <c r="W993" i="1" s="1"/>
  <c r="Z959" i="1"/>
  <c r="Y959" i="1"/>
  <c r="X959" i="1"/>
  <c r="U959" i="1"/>
  <c r="T959" i="1"/>
  <c r="S959" i="1"/>
  <c r="V959" i="1" s="1"/>
  <c r="W959" i="1" s="1"/>
  <c r="Z1335" i="1"/>
  <c r="Y1335" i="1"/>
  <c r="X1335" i="1"/>
  <c r="U1335" i="1"/>
  <c r="T1335" i="1"/>
  <c r="S1335" i="1"/>
  <c r="V1335" i="1" s="1"/>
  <c r="W1335" i="1" s="1"/>
  <c r="Z1334" i="1"/>
  <c r="Y1334" i="1"/>
  <c r="X1334" i="1"/>
  <c r="U1334" i="1"/>
  <c r="T1334" i="1"/>
  <c r="S1334" i="1"/>
  <c r="V1334" i="1" s="1"/>
  <c r="W1334" i="1" s="1"/>
  <c r="Z1637" i="1"/>
  <c r="X1637" i="1"/>
  <c r="U1637" i="1"/>
  <c r="T1637" i="1"/>
  <c r="S1637" i="1"/>
  <c r="Z1561" i="1"/>
  <c r="Y1561" i="1"/>
  <c r="X1561" i="1"/>
  <c r="U1561" i="1"/>
  <c r="T1561" i="1"/>
  <c r="S1561" i="1"/>
  <c r="V1561" i="1" s="1"/>
  <c r="W1561" i="1" s="1"/>
  <c r="Z887" i="1"/>
  <c r="Y887" i="1"/>
  <c r="X887" i="1"/>
  <c r="U887" i="1"/>
  <c r="T887" i="1"/>
  <c r="S887" i="1"/>
  <c r="V887" i="1" s="1"/>
  <c r="W887" i="1" s="1"/>
  <c r="Z1562" i="1"/>
  <c r="Y1562" i="1"/>
  <c r="X1562" i="1"/>
  <c r="U1562" i="1"/>
  <c r="T1562" i="1"/>
  <c r="S1562" i="1"/>
  <c r="V1562" i="1" s="1"/>
  <c r="W1562" i="1" s="1"/>
  <c r="Z1560" i="1"/>
  <c r="X1560" i="1"/>
  <c r="U1560" i="1"/>
  <c r="T1560" i="1"/>
  <c r="S1560" i="1"/>
  <c r="Z1559" i="1"/>
  <c r="Y1559" i="1"/>
  <c r="X1559" i="1"/>
  <c r="U1559" i="1"/>
  <c r="T1559" i="1"/>
  <c r="S1559" i="1"/>
  <c r="V1559" i="1" s="1"/>
  <c r="W1559" i="1" s="1"/>
  <c r="Z1558" i="1"/>
  <c r="Y1558" i="1"/>
  <c r="X1558" i="1"/>
  <c r="U1558" i="1"/>
  <c r="T1558" i="1"/>
  <c r="S1558" i="1"/>
  <c r="V1558" i="1" s="1"/>
  <c r="W1558" i="1" s="1"/>
  <c r="Z1557" i="1"/>
  <c r="X1557" i="1"/>
  <c r="U1557" i="1"/>
  <c r="T1557" i="1"/>
  <c r="S1557" i="1"/>
  <c r="Z852" i="1"/>
  <c r="Y852" i="1"/>
  <c r="X852" i="1"/>
  <c r="U852" i="1"/>
  <c r="T852" i="1"/>
  <c r="S852" i="1"/>
  <c r="V852" i="1" s="1"/>
  <c r="W852" i="1" s="1"/>
  <c r="Z1347" i="1"/>
  <c r="X1347" i="1"/>
  <c r="U1347" i="1"/>
  <c r="T1347" i="1"/>
  <c r="S1347" i="1"/>
  <c r="Z740" i="1"/>
  <c r="Y740" i="1"/>
  <c r="X740" i="1"/>
  <c r="U740" i="1"/>
  <c r="T740" i="1"/>
  <c r="S740" i="1"/>
  <c r="V740" i="1" s="1"/>
  <c r="W740" i="1" s="1"/>
  <c r="Z1060" i="1"/>
  <c r="X1060" i="1"/>
  <c r="U1060" i="1"/>
  <c r="T1060" i="1"/>
  <c r="S1060" i="1"/>
  <c r="Z1185" i="1"/>
  <c r="X1185" i="1"/>
  <c r="U1185" i="1"/>
  <c r="T1185" i="1"/>
  <c r="S1185" i="1"/>
  <c r="Z1175" i="1"/>
  <c r="Y1175" i="1"/>
  <c r="X1175" i="1"/>
  <c r="U1175" i="1"/>
  <c r="T1175" i="1"/>
  <c r="S1175" i="1"/>
  <c r="V1175" i="1" s="1"/>
  <c r="W1175" i="1" s="1"/>
  <c r="Z1174" i="1"/>
  <c r="Y1174" i="1"/>
  <c r="X1174" i="1"/>
  <c r="U1174" i="1"/>
  <c r="T1174" i="1"/>
  <c r="S1174" i="1"/>
  <c r="V1174" i="1" s="1"/>
  <c r="W1174" i="1" s="1"/>
  <c r="Z1035" i="1"/>
  <c r="Y1035" i="1"/>
  <c r="X1035" i="1"/>
  <c r="U1035" i="1"/>
  <c r="T1035" i="1"/>
  <c r="S1035" i="1"/>
  <c r="V1035" i="1" s="1"/>
  <c r="W1035" i="1" s="1"/>
  <c r="Z1011" i="1"/>
  <c r="Y1011" i="1"/>
  <c r="X1011" i="1"/>
  <c r="U1011" i="1"/>
  <c r="T1011" i="1"/>
  <c r="S1011" i="1"/>
  <c r="V1011" i="1" s="1"/>
  <c r="W1011" i="1" s="1"/>
  <c r="Z1463" i="1"/>
  <c r="Y1463" i="1"/>
  <c r="X1463" i="1"/>
  <c r="U1463" i="1"/>
  <c r="T1463" i="1"/>
  <c r="S1463" i="1"/>
  <c r="V1463" i="1" s="1"/>
  <c r="W1463" i="1" s="1"/>
  <c r="Z1605" i="1"/>
  <c r="X1605" i="1"/>
  <c r="U1605" i="1"/>
  <c r="T1605" i="1"/>
  <c r="S1605" i="1"/>
  <c r="Z626" i="1"/>
  <c r="X626" i="1"/>
  <c r="U626" i="1"/>
  <c r="T626" i="1"/>
  <c r="S626" i="1"/>
  <c r="Z624" i="1"/>
  <c r="Y624" i="1"/>
  <c r="X624" i="1"/>
  <c r="U624" i="1"/>
  <c r="T624" i="1"/>
  <c r="S624" i="1"/>
  <c r="V624" i="1" s="1"/>
  <c r="W624" i="1" s="1"/>
  <c r="Z1604" i="1"/>
  <c r="Y1604" i="1"/>
  <c r="X1604" i="1"/>
  <c r="U1604" i="1"/>
  <c r="T1604" i="1"/>
  <c r="S1604" i="1"/>
  <c r="V1604" i="1" s="1"/>
  <c r="W1604" i="1" s="1"/>
  <c r="Z957" i="1"/>
  <c r="X957" i="1"/>
  <c r="U957" i="1"/>
  <c r="T957" i="1"/>
  <c r="S957" i="1"/>
  <c r="Z905" i="1"/>
  <c r="Y905" i="1"/>
  <c r="X905" i="1"/>
  <c r="U905" i="1"/>
  <c r="T905" i="1"/>
  <c r="S905" i="1"/>
  <c r="V905" i="1" s="1"/>
  <c r="W905" i="1" s="1"/>
  <c r="Z1638" i="1"/>
  <c r="Y1638" i="1"/>
  <c r="X1638" i="1"/>
  <c r="U1638" i="1"/>
  <c r="T1638" i="1"/>
  <c r="S1638" i="1"/>
  <c r="V1638" i="1" s="1"/>
  <c r="W1638" i="1" s="1"/>
  <c r="Z1425" i="1"/>
  <c r="Y1425" i="1"/>
  <c r="X1425" i="1"/>
  <c r="U1425" i="1"/>
  <c r="T1425" i="1"/>
  <c r="S1425" i="1"/>
  <c r="V1425" i="1" s="1"/>
  <c r="W1425" i="1" s="1"/>
  <c r="Z1152" i="1"/>
  <c r="Y1152" i="1"/>
  <c r="X1152" i="1"/>
  <c r="U1152" i="1"/>
  <c r="T1152" i="1"/>
  <c r="S1152" i="1"/>
  <c r="V1152" i="1" s="1"/>
  <c r="W1152" i="1" s="1"/>
  <c r="Z1417" i="1"/>
  <c r="X1417" i="1"/>
  <c r="U1417" i="1"/>
  <c r="T1417" i="1"/>
  <c r="S1417" i="1"/>
  <c r="Z1043" i="1"/>
  <c r="Y1043" i="1"/>
  <c r="X1043" i="1"/>
  <c r="U1043" i="1"/>
  <c r="T1043" i="1"/>
  <c r="S1043" i="1"/>
  <c r="V1043" i="1" s="1"/>
  <c r="W1043" i="1" s="1"/>
  <c r="Z820" i="1"/>
  <c r="Y820" i="1"/>
  <c r="X820" i="1"/>
  <c r="U820" i="1"/>
  <c r="T820" i="1"/>
  <c r="S820" i="1"/>
  <c r="V820" i="1" s="1"/>
  <c r="W820" i="1" s="1"/>
  <c r="Z1010" i="1"/>
  <c r="Y1010" i="1"/>
  <c r="X1010" i="1"/>
  <c r="U1010" i="1"/>
  <c r="T1010" i="1"/>
  <c r="S1010" i="1"/>
  <c r="V1010" i="1" s="1"/>
  <c r="W1010" i="1" s="1"/>
  <c r="Z1150" i="1"/>
  <c r="Y1150" i="1"/>
  <c r="X1150" i="1"/>
  <c r="U1150" i="1"/>
  <c r="T1150" i="1"/>
  <c r="S1150" i="1"/>
  <c r="V1150" i="1" s="1"/>
  <c r="W1150" i="1" s="1"/>
  <c r="Z736" i="1"/>
  <c r="Y736" i="1"/>
  <c r="X736" i="1"/>
  <c r="U736" i="1"/>
  <c r="T736" i="1"/>
  <c r="S736" i="1"/>
  <c r="V736" i="1" s="1"/>
  <c r="W736" i="1" s="1"/>
  <c r="Z955" i="1"/>
  <c r="Y955" i="1"/>
  <c r="X955" i="1"/>
  <c r="U955" i="1"/>
  <c r="T955" i="1"/>
  <c r="S955" i="1"/>
  <c r="V955" i="1" s="1"/>
  <c r="W955" i="1" s="1"/>
  <c r="Z728" i="1"/>
  <c r="Y728" i="1"/>
  <c r="X728" i="1"/>
  <c r="U728" i="1"/>
  <c r="T728" i="1"/>
  <c r="S728" i="1"/>
  <c r="V728" i="1" s="1"/>
  <c r="W728" i="1" s="1"/>
  <c r="Z459" i="1"/>
  <c r="Y459" i="1"/>
  <c r="X459" i="1"/>
  <c r="U459" i="1"/>
  <c r="T459" i="1"/>
  <c r="S459" i="1"/>
  <c r="V459" i="1" s="1"/>
  <c r="W459" i="1" s="1"/>
  <c r="Z1603" i="1"/>
  <c r="Y1603" i="1"/>
  <c r="X1603" i="1"/>
  <c r="U1603" i="1"/>
  <c r="T1603" i="1"/>
  <c r="S1603" i="1"/>
  <c r="V1603" i="1" s="1"/>
  <c r="W1603" i="1" s="1"/>
  <c r="Z1526" i="1"/>
  <c r="Y1526" i="1"/>
  <c r="X1526" i="1"/>
  <c r="U1526" i="1"/>
  <c r="T1526" i="1"/>
  <c r="S1526" i="1"/>
  <c r="V1526" i="1" s="1"/>
  <c r="W1526" i="1" s="1"/>
  <c r="Z1511" i="1"/>
  <c r="Y1511" i="1"/>
  <c r="X1511" i="1"/>
  <c r="U1511" i="1"/>
  <c r="T1511" i="1"/>
  <c r="S1511" i="1"/>
  <c r="V1511" i="1" s="1"/>
  <c r="W1511" i="1" s="1"/>
  <c r="Z1467" i="1"/>
  <c r="Y1467" i="1"/>
  <c r="X1467" i="1"/>
  <c r="U1467" i="1"/>
  <c r="T1467" i="1"/>
  <c r="S1467" i="1"/>
  <c r="V1467" i="1" s="1"/>
  <c r="W1467" i="1" s="1"/>
  <c r="Z992" i="1"/>
  <c r="Y992" i="1"/>
  <c r="X992" i="1"/>
  <c r="U992" i="1"/>
  <c r="T992" i="1"/>
  <c r="S992" i="1"/>
  <c r="V992" i="1" s="1"/>
  <c r="W992" i="1" s="1"/>
  <c r="Z1133" i="1"/>
  <c r="Y1133" i="1"/>
  <c r="X1133" i="1"/>
  <c r="U1133" i="1"/>
  <c r="T1133" i="1"/>
  <c r="S1133" i="1"/>
  <c r="V1133" i="1" s="1"/>
  <c r="W1133" i="1" s="1"/>
  <c r="Z760" i="1"/>
  <c r="Y760" i="1"/>
  <c r="X760" i="1"/>
  <c r="U760" i="1"/>
  <c r="T760" i="1"/>
  <c r="S760" i="1"/>
  <c r="V760" i="1" s="1"/>
  <c r="W760" i="1" s="1"/>
  <c r="Z562" i="1"/>
  <c r="Y562" i="1"/>
  <c r="X562" i="1"/>
  <c r="U562" i="1"/>
  <c r="T562" i="1"/>
  <c r="S562" i="1"/>
  <c r="V562" i="1" s="1"/>
  <c r="W562" i="1" s="1"/>
  <c r="Z1525" i="1"/>
  <c r="Y1525" i="1"/>
  <c r="X1525" i="1"/>
  <c r="U1525" i="1"/>
  <c r="T1525" i="1"/>
  <c r="S1525" i="1"/>
  <c r="V1525" i="1" s="1"/>
  <c r="W1525" i="1" s="1"/>
  <c r="Z727" i="1"/>
  <c r="Y727" i="1"/>
  <c r="X727" i="1"/>
  <c r="U727" i="1"/>
  <c r="T727" i="1"/>
  <c r="S727" i="1"/>
  <c r="V727" i="1" s="1"/>
  <c r="W727" i="1" s="1"/>
  <c r="Z984" i="1"/>
  <c r="Y984" i="1"/>
  <c r="X984" i="1"/>
  <c r="U984" i="1"/>
  <c r="T984" i="1"/>
  <c r="S984" i="1"/>
  <c r="V984" i="1" s="1"/>
  <c r="W984" i="1" s="1"/>
  <c r="Z1049" i="1"/>
  <c r="Y1049" i="1"/>
  <c r="X1049" i="1"/>
  <c r="U1049" i="1"/>
  <c r="T1049" i="1"/>
  <c r="S1049" i="1"/>
  <c r="V1049" i="1" s="1"/>
  <c r="W1049" i="1" s="1"/>
  <c r="Z522" i="1"/>
  <c r="Y522" i="1"/>
  <c r="X522" i="1"/>
  <c r="U522" i="1"/>
  <c r="T522" i="1"/>
  <c r="S522" i="1"/>
  <c r="V522" i="1" s="1"/>
  <c r="W522" i="1" s="1"/>
  <c r="Z682" i="1"/>
  <c r="Y682" i="1"/>
  <c r="X682" i="1"/>
  <c r="U682" i="1"/>
  <c r="T682" i="1"/>
  <c r="S682" i="1"/>
  <c r="V682" i="1" s="1"/>
  <c r="W682" i="1" s="1"/>
  <c r="Z954" i="1"/>
  <c r="Y954" i="1"/>
  <c r="X954" i="1"/>
  <c r="U954" i="1"/>
  <c r="T954" i="1"/>
  <c r="S954" i="1"/>
  <c r="V954" i="1" s="1"/>
  <c r="W954" i="1" s="1"/>
  <c r="Z953" i="1"/>
  <c r="Y953" i="1"/>
  <c r="X953" i="1"/>
  <c r="U953" i="1"/>
  <c r="T953" i="1"/>
  <c r="S953" i="1"/>
  <c r="V953" i="1" s="1"/>
  <c r="W953" i="1" s="1"/>
  <c r="Z1247" i="1"/>
  <c r="Y1247" i="1"/>
  <c r="X1247" i="1"/>
  <c r="U1247" i="1"/>
  <c r="T1247" i="1"/>
  <c r="S1247" i="1"/>
  <c r="V1247" i="1" s="1"/>
  <c r="W1247" i="1" s="1"/>
  <c r="Z749" i="1"/>
  <c r="Y749" i="1"/>
  <c r="X749" i="1"/>
  <c r="U749" i="1"/>
  <c r="T749" i="1"/>
  <c r="S749" i="1"/>
  <c r="V749" i="1" s="1"/>
  <c r="W749" i="1" s="1"/>
  <c r="Z281" i="1"/>
  <c r="Y281" i="1"/>
  <c r="X281" i="1"/>
  <c r="U281" i="1"/>
  <c r="T281" i="1"/>
  <c r="S281" i="1"/>
  <c r="V281" i="1" s="1"/>
  <c r="W281" i="1" s="1"/>
  <c r="Z711" i="1"/>
  <c r="X711" i="1"/>
  <c r="U711" i="1"/>
  <c r="T711" i="1"/>
  <c r="S711" i="1"/>
  <c r="Z1268" i="1"/>
  <c r="Y1268" i="1"/>
  <c r="X1268" i="1"/>
  <c r="U1268" i="1"/>
  <c r="T1268" i="1"/>
  <c r="S1268" i="1"/>
  <c r="V1268" i="1" s="1"/>
  <c r="W1268" i="1" s="1"/>
  <c r="Z449" i="1"/>
  <c r="Y449" i="1"/>
  <c r="X449" i="1"/>
  <c r="U449" i="1"/>
  <c r="T449" i="1"/>
  <c r="S449" i="1"/>
  <c r="V449" i="1" s="1"/>
  <c r="W449" i="1" s="1"/>
  <c r="Z808" i="1"/>
  <c r="X808" i="1"/>
  <c r="U808" i="1"/>
  <c r="T808" i="1"/>
  <c r="S808" i="1"/>
  <c r="Z1524" i="1"/>
  <c r="Y1524" i="1"/>
  <c r="X1524" i="1"/>
  <c r="U1524" i="1"/>
  <c r="T1524" i="1"/>
  <c r="S1524" i="1"/>
  <c r="V1524" i="1" s="1"/>
  <c r="W1524" i="1" s="1"/>
  <c r="Z555" i="1"/>
  <c r="X555" i="1"/>
  <c r="U555" i="1"/>
  <c r="T555" i="1"/>
  <c r="S555" i="1"/>
  <c r="Z1113" i="1"/>
  <c r="Y1113" i="1"/>
  <c r="X1113" i="1"/>
  <c r="U1113" i="1"/>
  <c r="T1113" i="1"/>
  <c r="S1113" i="1"/>
  <c r="V1113" i="1" s="1"/>
  <c r="W1113" i="1" s="1"/>
  <c r="Z498" i="1"/>
  <c r="Y498" i="1"/>
  <c r="X498" i="1"/>
  <c r="U498" i="1"/>
  <c r="T498" i="1"/>
  <c r="S498" i="1"/>
  <c r="V498" i="1" s="1"/>
  <c r="W498" i="1" s="1"/>
  <c r="Z1510" i="1"/>
  <c r="Y1510" i="1"/>
  <c r="X1510" i="1"/>
  <c r="U1510" i="1"/>
  <c r="T1510" i="1"/>
  <c r="S1510" i="1"/>
  <c r="V1510" i="1" s="1"/>
  <c r="W1510" i="1" s="1"/>
  <c r="Z1246" i="1"/>
  <c r="Y1246" i="1"/>
  <c r="X1246" i="1"/>
  <c r="U1246" i="1"/>
  <c r="T1246" i="1"/>
  <c r="S1246" i="1"/>
  <c r="V1246" i="1" s="1"/>
  <c r="W1246" i="1" s="1"/>
  <c r="Z863" i="1"/>
  <c r="Y863" i="1"/>
  <c r="X863" i="1"/>
  <c r="U863" i="1"/>
  <c r="T863" i="1"/>
  <c r="S863" i="1"/>
  <c r="V863" i="1" s="1"/>
  <c r="W863" i="1" s="1"/>
  <c r="Z862" i="1"/>
  <c r="Y862" i="1"/>
  <c r="X862" i="1"/>
  <c r="U862" i="1"/>
  <c r="T862" i="1"/>
  <c r="S862" i="1"/>
  <c r="V862" i="1" s="1"/>
  <c r="W862" i="1" s="1"/>
  <c r="Z426" i="1"/>
  <c r="Y426" i="1"/>
  <c r="X426" i="1"/>
  <c r="U426" i="1"/>
  <c r="T426" i="1"/>
  <c r="S426" i="1"/>
  <c r="V426" i="1" s="1"/>
  <c r="W426" i="1" s="1"/>
  <c r="Z577" i="1"/>
  <c r="Y577" i="1"/>
  <c r="X577" i="1"/>
  <c r="U577" i="1"/>
  <c r="T577" i="1"/>
  <c r="S577" i="1"/>
  <c r="V577" i="1" s="1"/>
  <c r="W577" i="1" s="1"/>
  <c r="Z371" i="1"/>
  <c r="X371" i="1"/>
  <c r="U371" i="1"/>
  <c r="T371" i="1"/>
  <c r="S371" i="1"/>
  <c r="Z274" i="1"/>
  <c r="Y274" i="1"/>
  <c r="X274" i="1"/>
  <c r="U274" i="1"/>
  <c r="T274" i="1"/>
  <c r="S274" i="1"/>
  <c r="V274" i="1" s="1"/>
  <c r="W274" i="1" s="1"/>
  <c r="Z833" i="1"/>
  <c r="Y833" i="1"/>
  <c r="X833" i="1"/>
  <c r="U833" i="1"/>
  <c r="T833" i="1"/>
  <c r="S833" i="1"/>
  <c r="V833" i="1" s="1"/>
  <c r="W833" i="1" s="1"/>
  <c r="Z135" i="1"/>
  <c r="Y135" i="1"/>
  <c r="X135" i="1"/>
  <c r="U135" i="1"/>
  <c r="T135" i="1"/>
  <c r="S135" i="1"/>
  <c r="V135" i="1" s="1"/>
  <c r="W135" i="1" s="1"/>
  <c r="Z742" i="1"/>
  <c r="Y742" i="1"/>
  <c r="X742" i="1"/>
  <c r="U742" i="1"/>
  <c r="T742" i="1"/>
  <c r="S742" i="1"/>
  <c r="V742" i="1" s="1"/>
  <c r="W742" i="1" s="1"/>
  <c r="Z1132" i="1"/>
  <c r="X1132" i="1"/>
  <c r="U1132" i="1"/>
  <c r="T1132" i="1"/>
  <c r="S1132" i="1"/>
  <c r="Z549" i="1"/>
  <c r="Y549" i="1"/>
  <c r="X549" i="1"/>
  <c r="U549" i="1"/>
  <c r="T549" i="1"/>
  <c r="S549" i="1"/>
  <c r="V549" i="1" s="1"/>
  <c r="W549" i="1" s="1"/>
  <c r="Z1242" i="1"/>
  <c r="Y1242" i="1"/>
  <c r="X1242" i="1"/>
  <c r="U1242" i="1"/>
  <c r="T1242" i="1"/>
  <c r="S1242" i="1"/>
  <c r="V1242" i="1" s="1"/>
  <c r="W1242" i="1" s="1"/>
  <c r="Z960" i="1"/>
  <c r="Y960" i="1"/>
  <c r="X960" i="1"/>
  <c r="U960" i="1"/>
  <c r="T960" i="1"/>
  <c r="S960" i="1"/>
  <c r="V960" i="1" s="1"/>
  <c r="W960" i="1" s="1"/>
  <c r="Z795" i="1"/>
  <c r="Y795" i="1"/>
  <c r="X795" i="1"/>
  <c r="U795" i="1"/>
  <c r="T795" i="1"/>
  <c r="S795" i="1"/>
  <c r="V795" i="1" s="1"/>
  <c r="W795" i="1" s="1"/>
  <c r="Z374" i="1"/>
  <c r="Y374" i="1"/>
  <c r="X374" i="1"/>
  <c r="U374" i="1"/>
  <c r="T374" i="1"/>
  <c r="S374" i="1"/>
  <c r="V374" i="1" s="1"/>
  <c r="W374" i="1" s="1"/>
  <c r="Z186" i="1"/>
  <c r="X186" i="1"/>
  <c r="U186" i="1"/>
  <c r="T186" i="1"/>
  <c r="S186" i="1"/>
  <c r="Z620" i="1"/>
  <c r="Y620" i="1"/>
  <c r="X620" i="1"/>
  <c r="U620" i="1"/>
  <c r="T620" i="1"/>
  <c r="S620" i="1"/>
  <c r="V620" i="1" s="1"/>
  <c r="W620" i="1" s="1"/>
  <c r="Z604" i="1"/>
  <c r="Y604" i="1"/>
  <c r="X604" i="1"/>
  <c r="U604" i="1"/>
  <c r="T604" i="1"/>
  <c r="S604" i="1"/>
  <c r="V604" i="1" s="1"/>
  <c r="W604" i="1" s="1"/>
  <c r="Z456" i="1"/>
  <c r="Y456" i="1"/>
  <c r="X456" i="1"/>
  <c r="U456" i="1"/>
  <c r="T456" i="1"/>
  <c r="S456" i="1"/>
  <c r="V456" i="1" s="1"/>
  <c r="W456" i="1" s="1"/>
  <c r="Z590" i="1"/>
  <c r="Y590" i="1"/>
  <c r="X590" i="1"/>
  <c r="U590" i="1"/>
  <c r="T590" i="1"/>
  <c r="S590" i="1"/>
  <c r="V590" i="1" s="1"/>
  <c r="W590" i="1" s="1"/>
  <c r="Z160" i="1"/>
  <c r="Y160" i="1"/>
  <c r="X160" i="1"/>
  <c r="U160" i="1"/>
  <c r="T160" i="1"/>
  <c r="S160" i="1"/>
  <c r="V160" i="1" s="1"/>
  <c r="W160" i="1" s="1"/>
  <c r="Z137" i="1"/>
  <c r="Y137" i="1"/>
  <c r="X137" i="1"/>
  <c r="U137" i="1"/>
  <c r="T137" i="1"/>
  <c r="S137" i="1"/>
  <c r="V137" i="1" s="1"/>
  <c r="W137" i="1" s="1"/>
  <c r="Z461" i="1"/>
  <c r="Y461" i="1"/>
  <c r="X461" i="1"/>
  <c r="U461" i="1"/>
  <c r="T461" i="1"/>
  <c r="S461" i="1"/>
  <c r="V461" i="1" s="1"/>
  <c r="W461" i="1" s="1"/>
  <c r="Z205" i="1"/>
  <c r="Y205" i="1"/>
  <c r="X205" i="1"/>
  <c r="U205" i="1"/>
  <c r="T205" i="1"/>
  <c r="S205" i="1"/>
  <c r="V205" i="1" s="1"/>
  <c r="W205" i="1" s="1"/>
  <c r="Z98" i="1"/>
  <c r="X98" i="1"/>
  <c r="U98" i="1"/>
  <c r="T98" i="1"/>
  <c r="S98" i="1"/>
  <c r="Z1370" i="1"/>
  <c r="Y1370" i="1"/>
  <c r="X1370" i="1"/>
  <c r="U1370" i="1"/>
  <c r="T1370" i="1"/>
  <c r="S1370" i="1"/>
  <c r="V1370" i="1" s="1"/>
  <c r="W1370" i="1" s="1"/>
  <c r="Z503" i="1"/>
  <c r="Y503" i="1"/>
  <c r="X503" i="1"/>
  <c r="U503" i="1"/>
  <c r="T503" i="1"/>
  <c r="S503" i="1"/>
  <c r="V503" i="1" s="1"/>
  <c r="W503" i="1" s="1"/>
  <c r="Z782" i="1"/>
  <c r="Y782" i="1"/>
  <c r="X782" i="1"/>
  <c r="U782" i="1"/>
  <c r="T782" i="1"/>
  <c r="S782" i="1"/>
  <c r="V782" i="1" s="1"/>
  <c r="W782" i="1" s="1"/>
  <c r="Z848" i="1"/>
  <c r="X848" i="1"/>
  <c r="U848" i="1"/>
  <c r="T848" i="1"/>
  <c r="S848" i="1"/>
  <c r="Z1339" i="1"/>
  <c r="Y1339" i="1"/>
  <c r="X1339" i="1"/>
  <c r="U1339" i="1"/>
  <c r="T1339" i="1"/>
  <c r="S1339" i="1"/>
  <c r="V1339" i="1" s="1"/>
  <c r="W1339" i="1" s="1"/>
  <c r="Z722" i="1"/>
  <c r="Y722" i="1"/>
  <c r="X722" i="1"/>
  <c r="U722" i="1"/>
  <c r="T722" i="1"/>
  <c r="S722" i="1"/>
  <c r="V722" i="1" s="1"/>
  <c r="W722" i="1" s="1"/>
  <c r="Z944" i="1"/>
  <c r="Y944" i="1"/>
  <c r="X944" i="1"/>
  <c r="U944" i="1"/>
  <c r="T944" i="1"/>
  <c r="S944" i="1"/>
  <c r="V944" i="1" s="1"/>
  <c r="W944" i="1" s="1"/>
  <c r="Z34" i="1"/>
  <c r="Y34" i="1"/>
  <c r="X34" i="1"/>
  <c r="U34" i="1"/>
  <c r="T34" i="1"/>
  <c r="S34" i="1"/>
  <c r="V34" i="1" s="1"/>
  <c r="W34" i="1" s="1"/>
  <c r="Z1374" i="1"/>
  <c r="Y1374" i="1"/>
  <c r="X1374" i="1"/>
  <c r="U1374" i="1"/>
  <c r="T1374" i="1"/>
  <c r="S1374" i="1"/>
  <c r="V1374" i="1" s="1"/>
  <c r="W1374" i="1" s="1"/>
  <c r="Z725" i="1"/>
  <c r="Y725" i="1"/>
  <c r="X725" i="1"/>
  <c r="U725" i="1"/>
  <c r="T725" i="1"/>
  <c r="S725" i="1"/>
  <c r="V725" i="1" s="1"/>
  <c r="W725" i="1" s="1"/>
  <c r="Z964" i="1"/>
  <c r="Y964" i="1"/>
  <c r="X964" i="1"/>
  <c r="U964" i="1"/>
  <c r="T964" i="1"/>
  <c r="S964" i="1"/>
  <c r="V964" i="1" s="1"/>
  <c r="W964" i="1" s="1"/>
  <c r="Z195" i="1"/>
  <c r="Y195" i="1"/>
  <c r="X195" i="1"/>
  <c r="U195" i="1"/>
  <c r="T195" i="1"/>
  <c r="S195" i="1"/>
  <c r="V195" i="1" s="1"/>
  <c r="W195" i="1" s="1"/>
  <c r="Z598" i="1"/>
  <c r="Y598" i="1"/>
  <c r="X598" i="1"/>
  <c r="U598" i="1"/>
  <c r="T598" i="1"/>
  <c r="S598" i="1"/>
  <c r="V598" i="1" s="1"/>
  <c r="W598" i="1" s="1"/>
  <c r="AC2" i="1"/>
  <c r="AA1318" i="1" l="1"/>
  <c r="AA832" i="1"/>
  <c r="V986" i="1"/>
  <c r="W986" i="1" s="1"/>
  <c r="V644" i="1"/>
  <c r="W644" i="1" s="1"/>
  <c r="V534" i="1"/>
  <c r="W534" i="1" s="1"/>
  <c r="V1147" i="1"/>
  <c r="W1147" i="1" s="1"/>
  <c r="V381" i="1"/>
  <c r="W381" i="1" s="1"/>
  <c r="V1282" i="1"/>
  <c r="W1282" i="1" s="1"/>
  <c r="V981" i="1"/>
  <c r="W981" i="1" s="1"/>
  <c r="V581" i="1"/>
  <c r="W581" i="1" s="1"/>
  <c r="V1060" i="1"/>
  <c r="W1060" i="1" s="1"/>
  <c r="V1347" i="1"/>
  <c r="W1347" i="1" s="1"/>
  <c r="V1557" i="1"/>
  <c r="W1557" i="1" s="1"/>
  <c r="V1295" i="1"/>
  <c r="W1295" i="1" s="1"/>
  <c r="V1077" i="1"/>
  <c r="W1077" i="1" s="1"/>
  <c r="V1651" i="1"/>
  <c r="W1651" i="1" s="1"/>
  <c r="V1656" i="1"/>
  <c r="W1656" i="1" s="1"/>
  <c r="V1568" i="1"/>
  <c r="W1568" i="1" s="1"/>
  <c r="V1663" i="1"/>
  <c r="W1663" i="1" s="1"/>
  <c r="V1652" i="1"/>
  <c r="W1652" i="1" s="1"/>
  <c r="V1620" i="1"/>
  <c r="W1620" i="1" s="1"/>
  <c r="V1210" i="1"/>
  <c r="W1210" i="1" s="1"/>
  <c r="V221" i="1"/>
  <c r="W221" i="1" s="1"/>
  <c r="V1330" i="1"/>
  <c r="W1330" i="1" s="1"/>
  <c r="V1573" i="1"/>
  <c r="W1573" i="1" s="1"/>
  <c r="V1522" i="1"/>
  <c r="W1522" i="1" s="1"/>
  <c r="V695" i="1"/>
  <c r="W695" i="1" s="1"/>
  <c r="V1080" i="1"/>
  <c r="W1080" i="1" s="1"/>
  <c r="V1216" i="1"/>
  <c r="W1216" i="1" s="1"/>
  <c r="V1614" i="1"/>
  <c r="W1614" i="1" s="1"/>
  <c r="V1473" i="1"/>
  <c r="W1473" i="1" s="1"/>
  <c r="V91" i="1"/>
  <c r="W91" i="1" s="1"/>
  <c r="V1407" i="1"/>
  <c r="W1407" i="1" s="1"/>
  <c r="V901" i="1"/>
  <c r="W901" i="1" s="1"/>
  <c r="V958" i="1"/>
  <c r="W958" i="1" s="1"/>
  <c r="V916" i="1"/>
  <c r="W916" i="1" s="1"/>
  <c r="V774" i="1"/>
  <c r="W774" i="1" s="1"/>
  <c r="V965" i="1"/>
  <c r="W965" i="1" s="1"/>
  <c r="V320" i="1"/>
  <c r="W320" i="1" s="1"/>
  <c r="V806" i="1"/>
  <c r="W806" i="1" s="1"/>
  <c r="V849" i="1"/>
  <c r="W849" i="1" s="1"/>
  <c r="V867" i="1"/>
  <c r="W867" i="1" s="1"/>
  <c r="V1538" i="1"/>
  <c r="W1538" i="1" s="1"/>
  <c r="V1505" i="1"/>
  <c r="W1505" i="1" s="1"/>
  <c r="V851" i="1"/>
  <c r="W851" i="1" s="1"/>
  <c r="V1588" i="1"/>
  <c r="W1588" i="1" s="1"/>
  <c r="V1579" i="1"/>
  <c r="W1579" i="1" s="1"/>
  <c r="V261" i="1"/>
  <c r="W261" i="1" s="1"/>
  <c r="V857" i="1"/>
  <c r="W857" i="1" s="1"/>
  <c r="V1157" i="1"/>
  <c r="W1157" i="1" s="1"/>
  <c r="V848" i="1"/>
  <c r="W848" i="1" s="1"/>
  <c r="V626" i="1"/>
  <c r="W626" i="1" s="1"/>
  <c r="V1583" i="1"/>
  <c r="W1583" i="1" s="1"/>
  <c r="V186" i="1"/>
  <c r="W186" i="1" s="1"/>
  <c r="V1132" i="1"/>
  <c r="W1132" i="1" s="1"/>
  <c r="V711" i="1"/>
  <c r="W711" i="1" s="1"/>
  <c r="V434" i="1"/>
  <c r="W434" i="1" s="1"/>
  <c r="V1125" i="1"/>
  <c r="W1125" i="1" s="1"/>
  <c r="V1487" i="1"/>
  <c r="W1487" i="1" s="1"/>
  <c r="V1351" i="1"/>
  <c r="W1351" i="1" s="1"/>
  <c r="V766" i="1"/>
  <c r="W766" i="1" s="1"/>
  <c r="V1231" i="1"/>
  <c r="W1231" i="1" s="1"/>
  <c r="V1386" i="1"/>
  <c r="W1386" i="1" s="1"/>
  <c r="V1477" i="1"/>
  <c r="W1477" i="1" s="1"/>
  <c r="V1179" i="1"/>
  <c r="W1179" i="1" s="1"/>
  <c r="V834" i="1"/>
  <c r="W834" i="1" s="1"/>
  <c r="V1331" i="1"/>
  <c r="W1331" i="1" s="1"/>
  <c r="V816" i="1"/>
  <c r="W816" i="1" s="1"/>
  <c r="V1021" i="1"/>
  <c r="W1021" i="1" s="1"/>
  <c r="V1023" i="1"/>
  <c r="W1023" i="1" s="1"/>
  <c r="V657" i="1"/>
  <c r="W657" i="1" s="1"/>
  <c r="V19" i="1"/>
  <c r="W19" i="1" s="1"/>
  <c r="V38" i="1"/>
  <c r="W38" i="1" s="1"/>
  <c r="V1349" i="1"/>
  <c r="W1349" i="1" s="1"/>
  <c r="V555" i="1"/>
  <c r="W555" i="1" s="1"/>
  <c r="V957" i="1"/>
  <c r="W957" i="1" s="1"/>
  <c r="V1605" i="1"/>
  <c r="W1605" i="1" s="1"/>
  <c r="V1185" i="1"/>
  <c r="W1185" i="1" s="1"/>
  <c r="V1560" i="1"/>
  <c r="W1560" i="1" s="1"/>
  <c r="V1637" i="1"/>
  <c r="W1637" i="1" s="1"/>
  <c r="V1555" i="1"/>
  <c r="W1555" i="1" s="1"/>
  <c r="V1675" i="1"/>
  <c r="W1675" i="1" s="1"/>
  <c r="V1629" i="1"/>
  <c r="W1629" i="1" s="1"/>
  <c r="V1670" i="1"/>
  <c r="W1670" i="1" s="1"/>
  <c r="V1689" i="1"/>
  <c r="W1689" i="1" s="1"/>
  <c r="V20" i="1"/>
  <c r="W20" i="1" s="1"/>
  <c r="V1056" i="1"/>
  <c r="W1056" i="1" s="1"/>
  <c r="V1217" i="1"/>
  <c r="W1217" i="1" s="1"/>
  <c r="V1044" i="1"/>
  <c r="W1044" i="1" s="1"/>
  <c r="V946" i="1"/>
  <c r="W946" i="1" s="1"/>
  <c r="V1610" i="1"/>
  <c r="W1610" i="1" s="1"/>
  <c r="V487" i="1"/>
  <c r="W487" i="1" s="1"/>
  <c r="V1406" i="1"/>
  <c r="W1406" i="1" s="1"/>
  <c r="V570" i="1"/>
  <c r="W570" i="1" s="1"/>
  <c r="V525" i="1"/>
  <c r="W525" i="1" s="1"/>
  <c r="V927" i="1"/>
  <c r="W927" i="1" s="1"/>
  <c r="V1181" i="1"/>
  <c r="W1181" i="1" s="1"/>
  <c r="V873" i="1"/>
  <c r="W873" i="1" s="1"/>
  <c r="V1514" i="1"/>
  <c r="W1514" i="1" s="1"/>
  <c r="V1319" i="1"/>
  <c r="W1319" i="1" s="1"/>
  <c r="V683" i="1"/>
  <c r="W683" i="1" s="1"/>
  <c r="V794" i="1"/>
  <c r="W794" i="1" s="1"/>
  <c r="V392" i="1"/>
  <c r="W392" i="1" s="1"/>
  <c r="V201" i="1"/>
  <c r="W201" i="1" s="1"/>
  <c r="V30" i="1"/>
  <c r="W30" i="1" s="1"/>
  <c r="V1380" i="1"/>
  <c r="W1380" i="1" s="1"/>
  <c r="V24" i="1"/>
  <c r="W24" i="1" s="1"/>
  <c r="V244" i="1"/>
  <c r="W244" i="1" s="1"/>
  <c r="V52" i="1"/>
  <c r="W52" i="1" s="1"/>
  <c r="V1226" i="1"/>
  <c r="W1226" i="1" s="1"/>
  <c r="V1457" i="1"/>
  <c r="W1457" i="1" s="1"/>
  <c r="V150" i="1"/>
  <c r="W150" i="1" s="1"/>
  <c r="V125" i="1"/>
  <c r="W125" i="1" s="1"/>
  <c r="V622" i="1"/>
  <c r="W622" i="1" s="1"/>
  <c r="V830" i="1"/>
  <c r="W830" i="1" s="1"/>
  <c r="V632" i="1"/>
  <c r="W632" i="1" s="1"/>
  <c r="V325" i="1"/>
  <c r="W325" i="1" s="1"/>
  <c r="V784" i="1"/>
  <c r="W784" i="1" s="1"/>
  <c r="V1452" i="1"/>
  <c r="W1452" i="1" s="1"/>
  <c r="V1203" i="1"/>
  <c r="W1203" i="1" s="1"/>
  <c r="V1161" i="1"/>
  <c r="W1161" i="1" s="1"/>
  <c r="V1340" i="1"/>
  <c r="W1340" i="1" s="1"/>
  <c r="V1274" i="1"/>
  <c r="W1274" i="1" s="1"/>
  <c r="V1105" i="1"/>
  <c r="W1105" i="1" s="1"/>
  <c r="V1283" i="1"/>
  <c r="W1283" i="1" s="1"/>
  <c r="V1371" i="1"/>
  <c r="W1371" i="1" s="1"/>
  <c r="V1460" i="1"/>
  <c r="W1460" i="1" s="1"/>
  <c r="V1421" i="1"/>
  <c r="W1421" i="1" s="1"/>
  <c r="V1350" i="1"/>
  <c r="W1350" i="1" s="1"/>
  <c r="V821" i="1"/>
  <c r="W821" i="1" s="1"/>
  <c r="V1498" i="1"/>
  <c r="W1498" i="1" s="1"/>
  <c r="V1537" i="1"/>
  <c r="W1537" i="1" s="1"/>
  <c r="V230" i="1"/>
  <c r="W230" i="1" s="1"/>
  <c r="V1644" i="1"/>
  <c r="W1644" i="1" s="1"/>
  <c r="V1336" i="1"/>
  <c r="W1336" i="1" s="1"/>
  <c r="V138" i="1"/>
  <c r="W138" i="1" s="1"/>
  <c r="V914" i="1"/>
  <c r="W914" i="1" s="1"/>
  <c r="V211" i="1"/>
  <c r="W211" i="1" s="1"/>
  <c r="V750" i="1"/>
  <c r="W750" i="1" s="1"/>
  <c r="V840" i="1"/>
  <c r="W840" i="1" s="1"/>
  <c r="V495" i="1"/>
  <c r="W495" i="1" s="1"/>
  <c r="V989" i="1"/>
  <c r="W989" i="1" s="1"/>
  <c r="V631" i="1"/>
  <c r="W631" i="1" s="1"/>
  <c r="V413" i="1"/>
  <c r="W413" i="1" s="1"/>
  <c r="V145" i="1"/>
  <c r="W145" i="1" s="1"/>
  <c r="V1050" i="1"/>
  <c r="W1050" i="1" s="1"/>
  <c r="V859" i="1"/>
  <c r="W859" i="1" s="1"/>
  <c r="V483" i="1"/>
  <c r="W483" i="1" s="1"/>
  <c r="V1033" i="1"/>
  <c r="W1033" i="1" s="1"/>
  <c r="V1116" i="1"/>
  <c r="W1116" i="1" s="1"/>
  <c r="V128" i="1"/>
  <c r="W128" i="1" s="1"/>
  <c r="V1103" i="1"/>
  <c r="W1103" i="1" s="1"/>
  <c r="V1482" i="1"/>
  <c r="W1482" i="1" s="1"/>
  <c r="V1570" i="1"/>
  <c r="W1570" i="1" s="1"/>
  <c r="V639" i="1"/>
  <c r="W639" i="1" s="1"/>
  <c r="V662" i="1"/>
  <c r="W662" i="1" s="1"/>
  <c r="V1040" i="1"/>
  <c r="W1040" i="1" s="1"/>
  <c r="V754" i="1"/>
  <c r="W754" i="1" s="1"/>
  <c r="V1553" i="1"/>
  <c r="W1553" i="1" s="1"/>
  <c r="V1657" i="1"/>
  <c r="W1657" i="1" s="1"/>
  <c r="V1392" i="1"/>
  <c r="W1392" i="1" s="1"/>
  <c r="V1493" i="1"/>
  <c r="W1493" i="1" s="1"/>
  <c r="V1645" i="1"/>
  <c r="W1645" i="1" s="1"/>
  <c r="V1581" i="1"/>
  <c r="W1581" i="1" s="1"/>
  <c r="V1626" i="1"/>
  <c r="W1626" i="1" s="1"/>
  <c r="V1016" i="1"/>
  <c r="W1016" i="1" s="1"/>
  <c r="V831" i="1"/>
  <c r="W831" i="1" s="1"/>
  <c r="V636" i="1"/>
  <c r="W636" i="1" s="1"/>
  <c r="V835" i="1"/>
  <c r="W835" i="1" s="1"/>
  <c r="V1550" i="1"/>
  <c r="W1550" i="1" s="1"/>
  <c r="V1277" i="1"/>
  <c r="W1277" i="1" s="1"/>
  <c r="V896" i="1"/>
  <c r="W896" i="1" s="1"/>
  <c r="V301" i="1"/>
  <c r="W301" i="1" s="1"/>
  <c r="V310" i="1"/>
  <c r="W310" i="1" s="1"/>
  <c r="V680" i="1"/>
  <c r="W680" i="1" s="1"/>
  <c r="V853" i="1"/>
  <c r="W853" i="1" s="1"/>
  <c r="V1540" i="1"/>
  <c r="W1540" i="1" s="1"/>
  <c r="V1052" i="1"/>
  <c r="W1052" i="1" s="1"/>
  <c r="V1451" i="1"/>
  <c r="W1451" i="1" s="1"/>
  <c r="V1264" i="1"/>
  <c r="W1264" i="1" s="1"/>
  <c r="V932" i="1"/>
  <c r="W932" i="1" s="1"/>
  <c r="V90" i="1"/>
  <c r="W90" i="1" s="1"/>
  <c r="V493" i="1"/>
  <c r="W493" i="1" s="1"/>
  <c r="V1091" i="1"/>
  <c r="W1091" i="1" s="1"/>
  <c r="V199" i="1"/>
  <c r="W199" i="1" s="1"/>
  <c r="V41" i="1"/>
  <c r="W41" i="1" s="1"/>
  <c r="V191" i="1"/>
  <c r="W191" i="1" s="1"/>
  <c r="V126" i="1"/>
  <c r="W126" i="1" s="1"/>
  <c r="V64" i="1"/>
  <c r="W64" i="1" s="1"/>
  <c r="V1271" i="1"/>
  <c r="W1271" i="1" s="1"/>
  <c r="V1464" i="1"/>
  <c r="W1464" i="1" s="1"/>
  <c r="V899" i="1"/>
  <c r="W899" i="1" s="1"/>
  <c r="V780" i="1"/>
  <c r="W780" i="1" s="1"/>
  <c r="V758" i="1"/>
  <c r="W758" i="1" s="1"/>
  <c r="V1671" i="1"/>
  <c r="W1671" i="1" s="1"/>
  <c r="V1003" i="1"/>
  <c r="W1003" i="1" s="1"/>
  <c r="V148" i="1"/>
  <c r="W148" i="1" s="1"/>
  <c r="V157" i="1"/>
  <c r="W157" i="1" s="1"/>
  <c r="V838" i="1"/>
  <c r="W838" i="1" s="1"/>
  <c r="V142" i="1"/>
  <c r="W142" i="1" s="1"/>
  <c r="V83" i="1"/>
  <c r="W83" i="1" s="1"/>
  <c r="V941" i="1"/>
  <c r="W941" i="1" s="1"/>
  <c r="V561" i="1"/>
  <c r="W561" i="1" s="1"/>
  <c r="V89" i="1"/>
  <c r="W89" i="1" s="1"/>
  <c r="V23" i="1"/>
  <c r="W23" i="1" s="1"/>
  <c r="V1304" i="1"/>
  <c r="W1304" i="1" s="1"/>
  <c r="V1167" i="1"/>
  <c r="W1167" i="1" s="1"/>
  <c r="V1120" i="1"/>
  <c r="W1120" i="1" s="1"/>
  <c r="V1433" i="1"/>
  <c r="W1433" i="1" s="1"/>
  <c r="V1434" i="1"/>
  <c r="W1434" i="1" s="1"/>
  <c r="V1364" i="1"/>
  <c r="W1364" i="1" s="1"/>
  <c r="V1368" i="1"/>
  <c r="W1368" i="1" s="1"/>
  <c r="V573" i="1"/>
  <c r="W573" i="1" s="1"/>
  <c r="V912" i="1"/>
  <c r="W912" i="1" s="1"/>
  <c r="V332" i="1"/>
  <c r="W332" i="1" s="1"/>
  <c r="V609" i="1"/>
  <c r="W609" i="1" s="1"/>
  <c r="V1140" i="1"/>
  <c r="W1140" i="1" s="1"/>
  <c r="V1117" i="1"/>
  <c r="W1117" i="1" s="1"/>
  <c r="V845" i="1"/>
  <c r="W845" i="1" s="1"/>
  <c r="AA55" i="1"/>
  <c r="AB55" i="1" s="1"/>
  <c r="AC55" i="1" s="1"/>
  <c r="AA1019" i="1"/>
  <c r="AA310" i="1"/>
  <c r="AB310" i="1" s="1"/>
  <c r="AC310" i="1" s="1"/>
  <c r="AA819" i="1"/>
  <c r="AA321" i="1"/>
  <c r="AA37" i="1"/>
  <c r="AA387" i="1"/>
  <c r="AB387" i="1" s="1"/>
  <c r="AC387" i="1" s="1"/>
  <c r="AA199" i="1"/>
  <c r="AB199" i="1" s="1"/>
  <c r="AC199" i="1" s="1"/>
  <c r="AA1613" i="1"/>
  <c r="AA901" i="1"/>
  <c r="AA759" i="1"/>
  <c r="AA999" i="1"/>
  <c r="AB999" i="1" s="1"/>
  <c r="AC999" i="1" s="1"/>
  <c r="AA1291" i="1"/>
  <c r="AA1337" i="1"/>
  <c r="AB1337" i="1" s="1"/>
  <c r="AC1337" i="1" s="1"/>
  <c r="AA504" i="1"/>
  <c r="AB504" i="1" s="1"/>
  <c r="AC504" i="1" s="1"/>
  <c r="AA260" i="1"/>
  <c r="AB260" i="1" s="1"/>
  <c r="AC260" i="1" s="1"/>
  <c r="V822" i="1"/>
  <c r="W822" i="1" s="1"/>
  <c r="V900" i="1"/>
  <c r="W900" i="1" s="1"/>
  <c r="V257" i="1"/>
  <c r="W257" i="1" s="1"/>
  <c r="V277" i="1"/>
  <c r="W277" i="1" s="1"/>
  <c r="V546" i="1"/>
  <c r="W546" i="1" s="1"/>
  <c r="V395" i="1"/>
  <c r="W395" i="1" s="1"/>
  <c r="V1296" i="1"/>
  <c r="W1296" i="1" s="1"/>
  <c r="V707" i="1"/>
  <c r="W707" i="1" s="1"/>
  <c r="V357" i="1"/>
  <c r="W357" i="1" s="1"/>
  <c r="V251" i="1"/>
  <c r="W251" i="1" s="1"/>
  <c r="V1507" i="1"/>
  <c r="W1507" i="1" s="1"/>
  <c r="V1084" i="1"/>
  <c r="W1084" i="1" s="1"/>
  <c r="V698" i="1"/>
  <c r="W698" i="1" s="1"/>
  <c r="V693" i="1"/>
  <c r="W693" i="1" s="1"/>
  <c r="V687" i="1"/>
  <c r="W687" i="1" s="1"/>
  <c r="V400" i="1"/>
  <c r="W400" i="1" s="1"/>
  <c r="V635" i="1"/>
  <c r="W635" i="1" s="1"/>
  <c r="V827" i="1"/>
  <c r="W827" i="1" s="1"/>
  <c r="V744" i="1"/>
  <c r="W744" i="1" s="1"/>
  <c r="V997" i="1"/>
  <c r="W997" i="1" s="1"/>
  <c r="V982" i="1"/>
  <c r="W982" i="1" s="1"/>
  <c r="V95" i="1"/>
  <c r="W95" i="1" s="1"/>
  <c r="V171" i="1"/>
  <c r="W171" i="1" s="1"/>
  <c r="V699" i="1"/>
  <c r="W699" i="1" s="1"/>
  <c r="V62" i="1"/>
  <c r="W62" i="1" s="1"/>
  <c r="V1590" i="1"/>
  <c r="W1590" i="1" s="1"/>
  <c r="V700" i="1"/>
  <c r="W700" i="1" s="1"/>
  <c r="V1171" i="1"/>
  <c r="W1171" i="1" s="1"/>
  <c r="V610" i="1"/>
  <c r="W610" i="1" s="1"/>
  <c r="V1390" i="1"/>
  <c r="W1390" i="1" s="1"/>
  <c r="V98" i="1"/>
  <c r="W98" i="1" s="1"/>
  <c r="V1124" i="1"/>
  <c r="W1124" i="1" s="1"/>
  <c r="V1126" i="1"/>
  <c r="W1126" i="1" s="1"/>
  <c r="V1255" i="1"/>
  <c r="W1255" i="1" s="1"/>
  <c r="V1635" i="1"/>
  <c r="W1635" i="1" s="1"/>
  <c r="V688" i="1"/>
  <c r="W688" i="1" s="1"/>
  <c r="V1075" i="1"/>
  <c r="W1075" i="1" s="1"/>
  <c r="V268" i="1"/>
  <c r="W268" i="1" s="1"/>
  <c r="V524" i="1"/>
  <c r="W524" i="1" s="1"/>
  <c r="V164" i="1"/>
  <c r="W164" i="1" s="1"/>
  <c r="V521" i="1"/>
  <c r="W521" i="1" s="1"/>
  <c r="V895" i="1"/>
  <c r="W895" i="1" s="1"/>
  <c r="V1195" i="1"/>
  <c r="W1195" i="1" s="1"/>
  <c r="V1004" i="1"/>
  <c r="W1004" i="1" s="1"/>
  <c r="V1375" i="1"/>
  <c r="W1375" i="1" s="1"/>
  <c r="V542" i="1"/>
  <c r="W542" i="1" s="1"/>
  <c r="V1196" i="1"/>
  <c r="W1196" i="1" s="1"/>
  <c r="V893" i="1"/>
  <c r="W893" i="1" s="1"/>
  <c r="V1151" i="1"/>
  <c r="W1151" i="1" s="1"/>
  <c r="V543" i="1"/>
  <c r="W543" i="1" s="1"/>
  <c r="V616" i="1"/>
  <c r="W616" i="1" s="1"/>
  <c r="V753" i="1"/>
  <c r="W753" i="1" s="1"/>
  <c r="V765" i="1"/>
  <c r="W765" i="1" s="1"/>
  <c r="V1678" i="1"/>
  <c r="W1678" i="1" s="1"/>
  <c r="V1633" i="1"/>
  <c r="W1633" i="1" s="1"/>
  <c r="V1458" i="1"/>
  <c r="W1458" i="1" s="1"/>
  <c r="V72" i="1"/>
  <c r="W72" i="1" s="1"/>
  <c r="V130" i="1"/>
  <c r="W130" i="1" s="1"/>
  <c r="V1062" i="1"/>
  <c r="W1062" i="1" s="1"/>
  <c r="V127" i="1"/>
  <c r="W127" i="1" s="1"/>
  <c r="V153" i="1"/>
  <c r="W153" i="1" s="1"/>
  <c r="V279" i="1"/>
  <c r="W279" i="1" s="1"/>
  <c r="V402" i="1"/>
  <c r="W402" i="1" s="1"/>
  <c r="V759" i="1"/>
  <c r="W759" i="1" s="1"/>
  <c r="V404" i="1"/>
  <c r="W404" i="1" s="1"/>
  <c r="V1513" i="1"/>
  <c r="W1513" i="1" s="1"/>
  <c r="V1051" i="1"/>
  <c r="W1051" i="1" s="1"/>
  <c r="V1198" i="1"/>
  <c r="W1198" i="1" s="1"/>
  <c r="V16" i="1"/>
  <c r="W16" i="1" s="1"/>
  <c r="V377" i="1"/>
  <c r="W377" i="1" s="1"/>
  <c r="V1032" i="1"/>
  <c r="W1032" i="1" s="1"/>
  <c r="V764" i="1"/>
  <c r="W764" i="1" s="1"/>
  <c r="V1064" i="1"/>
  <c r="W1064" i="1" s="1"/>
  <c r="V216" i="1"/>
  <c r="W216" i="1" s="1"/>
  <c r="V311" i="1"/>
  <c r="W311" i="1" s="1"/>
  <c r="V1397" i="1"/>
  <c r="W1397" i="1" s="1"/>
  <c r="V1654" i="1"/>
  <c r="W1654" i="1" s="1"/>
  <c r="V1243" i="1"/>
  <c r="W1243" i="1" s="1"/>
  <c r="V1680" i="1"/>
  <c r="W1680" i="1" s="1"/>
  <c r="V1244" i="1"/>
  <c r="W1244" i="1" s="1"/>
  <c r="V166" i="1"/>
  <c r="W166" i="1" s="1"/>
  <c r="V94" i="1"/>
  <c r="W94" i="1" s="1"/>
  <c r="V437" i="1"/>
  <c r="W437" i="1" s="1"/>
  <c r="V158" i="1"/>
  <c r="W158" i="1" s="1"/>
  <c r="V980" i="1"/>
  <c r="W980" i="1" s="1"/>
  <c r="V1229" i="1"/>
  <c r="W1229" i="1" s="1"/>
  <c r="V814" i="1"/>
  <c r="W814" i="1" s="1"/>
  <c r="V189" i="1"/>
  <c r="W189" i="1" s="1"/>
  <c r="V1441" i="1"/>
  <c r="W1441" i="1" s="1"/>
  <c r="V1005" i="1"/>
  <c r="W1005" i="1" s="1"/>
  <c r="V1251" i="1"/>
  <c r="W1251" i="1" s="1"/>
  <c r="V143" i="1"/>
  <c r="W143" i="1" s="1"/>
  <c r="V643" i="1"/>
  <c r="W643" i="1" s="1"/>
  <c r="V192" i="1"/>
  <c r="W192" i="1" s="1"/>
  <c r="V312" i="1"/>
  <c r="W312" i="1" s="1"/>
  <c r="V117" i="1"/>
  <c r="W117" i="1" s="1"/>
  <c r="V418" i="1"/>
  <c r="W418" i="1" s="1"/>
  <c r="V223" i="1"/>
  <c r="W223" i="1" s="1"/>
  <c r="V705" i="1"/>
  <c r="W705" i="1" s="1"/>
  <c r="V1418" i="1"/>
  <c r="W1418" i="1" s="1"/>
  <c r="V977" i="1"/>
  <c r="W977" i="1" s="1"/>
  <c r="V889" i="1"/>
  <c r="W889" i="1" s="1"/>
  <c r="V888" i="1"/>
  <c r="W888" i="1" s="1"/>
  <c r="V1636" i="1"/>
  <c r="W1636" i="1" s="1"/>
  <c r="V1172" i="1"/>
  <c r="W1172" i="1" s="1"/>
  <c r="V595" i="1"/>
  <c r="W595" i="1" s="1"/>
  <c r="V1123" i="1"/>
  <c r="W1123" i="1" s="1"/>
  <c r="V1112" i="1"/>
  <c r="W1112" i="1" s="1"/>
  <c r="V366" i="1"/>
  <c r="W366" i="1" s="1"/>
  <c r="V513" i="1"/>
  <c r="W513" i="1" s="1"/>
  <c r="V399" i="1"/>
  <c r="W399" i="1" s="1"/>
  <c r="V1038" i="1"/>
  <c r="W1038" i="1" s="1"/>
  <c r="V1201" i="1"/>
  <c r="W1201" i="1" s="1"/>
  <c r="V436" i="1"/>
  <c r="W436" i="1" s="1"/>
  <c r="V1500" i="1"/>
  <c r="W1500" i="1" s="1"/>
  <c r="V1501" i="1"/>
  <c r="W1501" i="1" s="1"/>
  <c r="V1290" i="1"/>
  <c r="W1290" i="1" s="1"/>
  <c r="V1252" i="1"/>
  <c r="W1252" i="1" s="1"/>
  <c r="V206" i="1"/>
  <c r="W206" i="1" s="1"/>
  <c r="V1192" i="1"/>
  <c r="W1192" i="1" s="1"/>
  <c r="V1650" i="1"/>
  <c r="W1650" i="1" s="1"/>
  <c r="V1401" i="1"/>
  <c r="W1401" i="1" s="1"/>
  <c r="V1446" i="1"/>
  <c r="W1446" i="1" s="1"/>
  <c r="V144" i="1"/>
  <c r="W144" i="1" s="1"/>
  <c r="V47" i="1"/>
  <c r="W47" i="1" s="1"/>
  <c r="V364" i="1"/>
  <c r="W364" i="1" s="1"/>
  <c r="V672" i="1"/>
  <c r="W672" i="1" s="1"/>
  <c r="V881" i="1"/>
  <c r="W881" i="1" s="1"/>
  <c r="V379" i="1"/>
  <c r="W379" i="1" s="1"/>
  <c r="V652" i="1"/>
  <c r="W652" i="1" s="1"/>
  <c r="V1128" i="1"/>
  <c r="W1128" i="1" s="1"/>
  <c r="V897" i="1"/>
  <c r="W897" i="1" s="1"/>
  <c r="V260" i="1"/>
  <c r="W260" i="1" s="1"/>
  <c r="V55" i="1"/>
  <c r="W55" i="1" s="1"/>
  <c r="V809" i="1"/>
  <c r="W809" i="1" s="1"/>
  <c r="V587" i="1"/>
  <c r="W587" i="1" s="1"/>
  <c r="V589" i="1"/>
  <c r="W589" i="1" s="1"/>
  <c r="V715" i="1"/>
  <c r="W715" i="1" s="1"/>
  <c r="V509" i="1"/>
  <c r="W509" i="1" s="1"/>
  <c r="V696" i="1"/>
  <c r="W696" i="1" s="1"/>
  <c r="V294" i="1"/>
  <c r="W294" i="1" s="1"/>
  <c r="V828" i="1"/>
  <c r="W828" i="1" s="1"/>
  <c r="V936" i="1"/>
  <c r="W936" i="1" s="1"/>
  <c r="V450" i="1"/>
  <c r="W450" i="1" s="1"/>
  <c r="V371" i="1"/>
  <c r="W371" i="1" s="1"/>
  <c r="V808" i="1"/>
  <c r="W808" i="1" s="1"/>
  <c r="V767" i="1"/>
  <c r="W767" i="1" s="1"/>
  <c r="V653" i="1"/>
  <c r="W653" i="1" s="1"/>
  <c r="V252" i="1"/>
  <c r="W252" i="1" s="1"/>
  <c r="V1265" i="1"/>
  <c r="W1265" i="1" s="1"/>
  <c r="V1313" i="1"/>
  <c r="W1313" i="1" s="1"/>
  <c r="V1667" i="1"/>
  <c r="W1667" i="1" s="1"/>
  <c r="V1666" i="1"/>
  <c r="W1666" i="1" s="1"/>
  <c r="V1180" i="1"/>
  <c r="W1180" i="1" s="1"/>
  <c r="V271" i="1"/>
  <c r="W271" i="1" s="1"/>
  <c r="V746" i="1"/>
  <c r="W746" i="1" s="1"/>
  <c r="V630" i="1"/>
  <c r="W630" i="1" s="1"/>
  <c r="V1565" i="1"/>
  <c r="W1565" i="1" s="1"/>
  <c r="V591" i="1"/>
  <c r="W591" i="1" s="1"/>
  <c r="V747" i="1"/>
  <c r="W747" i="1" s="1"/>
  <c r="V1348" i="1"/>
  <c r="W1348" i="1" s="1"/>
  <c r="V519" i="1"/>
  <c r="W519" i="1" s="1"/>
  <c r="V443" i="1"/>
  <c r="W443" i="1" s="1"/>
  <c r="V891" i="1"/>
  <c r="W891" i="1" s="1"/>
  <c r="V1338" i="1"/>
  <c r="W1338" i="1" s="1"/>
  <c r="V708" i="1"/>
  <c r="W708" i="1" s="1"/>
  <c r="V1417" i="1"/>
  <c r="W1417" i="1" s="1"/>
  <c r="V1346" i="1"/>
  <c r="W1346" i="1" s="1"/>
  <c r="V1317" i="1"/>
  <c r="W1317" i="1" s="1"/>
  <c r="V545" i="1"/>
  <c r="W545" i="1" s="1"/>
  <c r="V1094" i="1"/>
  <c r="W1094" i="1" s="1"/>
  <c r="V935" i="1"/>
  <c r="W935" i="1" s="1"/>
  <c r="V1512" i="1"/>
  <c r="W1512" i="1" s="1"/>
  <c r="V607" i="1"/>
  <c r="W607" i="1" s="1"/>
  <c r="V1013" i="1"/>
  <c r="W1013" i="1" s="1"/>
  <c r="V1361" i="1"/>
  <c r="W1361" i="1" s="1"/>
  <c r="V1545" i="1"/>
  <c r="W1545" i="1" s="1"/>
  <c r="V1169" i="1"/>
  <c r="W1169" i="1" s="1"/>
  <c r="V612" i="1"/>
  <c r="W612" i="1" s="1"/>
  <c r="V1127" i="1"/>
  <c r="W1127" i="1" s="1"/>
  <c r="V1089" i="1"/>
  <c r="W1089" i="1" s="1"/>
  <c r="V1329" i="1"/>
  <c r="W1329" i="1" s="1"/>
  <c r="V1594" i="1"/>
  <c r="W1594" i="1" s="1"/>
  <c r="V405" i="1"/>
  <c r="W405" i="1" s="1"/>
  <c r="V424" i="1"/>
  <c r="W424" i="1" s="1"/>
  <c r="V1146" i="1"/>
  <c r="W1146" i="1" s="1"/>
  <c r="V1235" i="1"/>
  <c r="W1235" i="1" s="1"/>
  <c r="V1225" i="1"/>
  <c r="W1225" i="1" s="1"/>
  <c r="AB321" i="1"/>
  <c r="AA1054" i="1"/>
  <c r="AB1054" i="1" s="1"/>
  <c r="AA1053" i="1"/>
  <c r="AB1053" i="1" s="1"/>
  <c r="AC1053" i="1" s="1"/>
  <c r="AA1644" i="1"/>
  <c r="AA1568" i="1"/>
  <c r="AB1568" i="1" s="1"/>
  <c r="AA1659" i="1"/>
  <c r="AB1659" i="1" s="1"/>
  <c r="AC1659" i="1" s="1"/>
  <c r="AA1684" i="1"/>
  <c r="AA1669" i="1"/>
  <c r="AB1669" i="1" s="1"/>
  <c r="AA1687" i="1"/>
  <c r="AA1576" i="1"/>
  <c r="AB1576" i="1" s="1"/>
  <c r="AC1576" i="1" s="1"/>
  <c r="AA296" i="1"/>
  <c r="AA1643" i="1"/>
  <c r="AA847" i="1"/>
  <c r="AA1353" i="1"/>
  <c r="AB1353" i="1" s="1"/>
  <c r="AC1353" i="1" s="1"/>
  <c r="AA1273" i="1"/>
  <c r="AB1273" i="1" s="1"/>
  <c r="AC1273" i="1" s="1"/>
  <c r="AA1398" i="1"/>
  <c r="AB1398" i="1" s="1"/>
  <c r="AA593" i="1"/>
  <c r="AB593" i="1" s="1"/>
  <c r="AC593" i="1" s="1"/>
  <c r="AA1385" i="1"/>
  <c r="AB1385" i="1" s="1"/>
  <c r="AC1385" i="1" s="1"/>
  <c r="AA110" i="1"/>
  <c r="AB110" i="1" s="1"/>
  <c r="AC110" i="1" s="1"/>
  <c r="AA1540" i="1"/>
  <c r="AB1540" i="1" s="1"/>
  <c r="AC1540" i="1" s="1"/>
  <c r="AA1047" i="1"/>
  <c r="AB1047" i="1" s="1"/>
  <c r="AC1047" i="1" s="1"/>
  <c r="AA643" i="1"/>
  <c r="AB643" i="1" s="1"/>
  <c r="AC643" i="1" s="1"/>
  <c r="AA1638" i="1"/>
  <c r="AA905" i="1"/>
  <c r="AB905" i="1" s="1"/>
  <c r="AA1011" i="1"/>
  <c r="AA1035" i="1"/>
  <c r="AB1035" i="1" s="1"/>
  <c r="AA1412" i="1"/>
  <c r="AA1646" i="1"/>
  <c r="AA1068" i="1"/>
  <c r="AB1068" i="1" s="1"/>
  <c r="AA1091" i="1"/>
  <c r="AB1091" i="1" s="1"/>
  <c r="AC1091" i="1" s="1"/>
  <c r="AA499" i="1"/>
  <c r="AB499" i="1" s="1"/>
  <c r="AC499" i="1" s="1"/>
  <c r="AA500" i="1"/>
  <c r="AB500" i="1" s="1"/>
  <c r="AC500" i="1" s="1"/>
  <c r="AA855" i="1"/>
  <c r="AB855" i="1" s="1"/>
  <c r="AC855" i="1" s="1"/>
  <c r="AA245" i="1"/>
  <c r="AA1313" i="1"/>
  <c r="AA806" i="1"/>
  <c r="AA586" i="1"/>
  <c r="AB586" i="1" s="1"/>
  <c r="AA651" i="1"/>
  <c r="AB651" i="1" s="1"/>
  <c r="AC651" i="1" s="1"/>
  <c r="AA532" i="1"/>
  <c r="AA1094" i="1"/>
  <c r="AA989" i="1"/>
  <c r="AA1084" i="1"/>
  <c r="AA843" i="1"/>
  <c r="AA1449" i="1"/>
  <c r="AB1449" i="1" s="1"/>
  <c r="AA963" i="1"/>
  <c r="AA1530" i="1"/>
  <c r="AA1277" i="1"/>
  <c r="AA857" i="1"/>
  <c r="AB857" i="1" s="1"/>
  <c r="AD857" i="1" s="1"/>
  <c r="AA748" i="1"/>
  <c r="AA1380" i="1"/>
  <c r="AB1380" i="1" s="1"/>
  <c r="AA1324" i="1"/>
  <c r="AB1324" i="1" s="1"/>
  <c r="AC1324" i="1" s="1"/>
  <c r="AA432" i="1"/>
  <c r="AB432" i="1" s="1"/>
  <c r="AC432" i="1" s="1"/>
  <c r="AA328" i="1"/>
  <c r="AB328" i="1" s="1"/>
  <c r="AC328" i="1" s="1"/>
  <c r="AA467" i="1"/>
  <c r="AB467" i="1" s="1"/>
  <c r="AC467" i="1" s="1"/>
  <c r="AA1032" i="1"/>
  <c r="AB1032" i="1" s="1"/>
  <c r="AC1032" i="1" s="1"/>
  <c r="AA1654" i="1"/>
  <c r="AB1654" i="1" s="1"/>
  <c r="AC1654" i="1" s="1"/>
  <c r="AA780" i="1"/>
  <c r="AB780" i="1" s="1"/>
  <c r="AC780" i="1" s="1"/>
  <c r="AA1003" i="1"/>
  <c r="AB1003" i="1" s="1"/>
  <c r="AC1003" i="1" s="1"/>
  <c r="AA144" i="1"/>
  <c r="AB144" i="1" s="1"/>
  <c r="AC144" i="1" s="1"/>
  <c r="AA1408" i="1"/>
  <c r="AA675" i="1"/>
  <c r="AA249" i="1"/>
  <c r="AB249" i="1" s="1"/>
  <c r="AE249" i="1" s="1"/>
  <c r="AA1114" i="1"/>
  <c r="AA692" i="1"/>
  <c r="AB692" i="1" s="1"/>
  <c r="AA1621" i="1"/>
  <c r="AA1281" i="1"/>
  <c r="AB1281" i="1" s="1"/>
  <c r="AA176" i="1"/>
  <c r="AA292" i="1"/>
  <c r="AB292" i="1" s="1"/>
  <c r="AC292" i="1" s="1"/>
  <c r="AA882" i="1"/>
  <c r="AB882" i="1" s="1"/>
  <c r="AD882" i="1" s="1"/>
  <c r="AA1127" i="1"/>
  <c r="AB1127" i="1" s="1"/>
  <c r="AC1127" i="1" s="1"/>
  <c r="AA444" i="1"/>
  <c r="AB444" i="1" s="1"/>
  <c r="AC444" i="1" s="1"/>
  <c r="AA75" i="1"/>
  <c r="AB75" i="1" s="1"/>
  <c r="AC75" i="1" s="1"/>
  <c r="AA77" i="1"/>
  <c r="AB77" i="1" s="1"/>
  <c r="AC77" i="1" s="1"/>
  <c r="AA1320" i="1"/>
  <c r="AB1320" i="1" s="1"/>
  <c r="AC1320" i="1" s="1"/>
  <c r="AA1005" i="1"/>
  <c r="AB1005" i="1" s="1"/>
  <c r="AC1005" i="1" s="1"/>
  <c r="AA1503" i="1"/>
  <c r="AB1503" i="1" s="1"/>
  <c r="AC1503" i="1" s="1"/>
  <c r="AA948" i="1"/>
  <c r="AA31" i="1"/>
  <c r="AB31" i="1" s="1"/>
  <c r="AA308" i="1"/>
  <c r="AA1517" i="1"/>
  <c r="AA1079" i="1"/>
  <c r="AA1188" i="1"/>
  <c r="AB1188" i="1" s="1"/>
  <c r="AA1102" i="1"/>
  <c r="AA1543" i="1"/>
  <c r="AB1543" i="1" s="1"/>
  <c r="AA424" i="1"/>
  <c r="AA1146" i="1"/>
  <c r="AB1146" i="1" s="1"/>
  <c r="AA1225" i="1"/>
  <c r="AB1225" i="1" s="1"/>
  <c r="AC1225" i="1" s="1"/>
  <c r="AA1183" i="1"/>
  <c r="AB1183" i="1" s="1"/>
  <c r="AC1183" i="1" s="1"/>
  <c r="AA289" i="1"/>
  <c r="AB289" i="1" s="1"/>
  <c r="AA1002" i="1"/>
  <c r="AB1002" i="1" s="1"/>
  <c r="AC1002" i="1" s="1"/>
  <c r="AA344" i="1"/>
  <c r="AB344" i="1" s="1"/>
  <c r="AC344" i="1" s="1"/>
  <c r="AA304" i="1"/>
  <c r="AB304" i="1" s="1"/>
  <c r="AC304" i="1" s="1"/>
  <c r="AA239" i="1"/>
  <c r="AB239" i="1" s="1"/>
  <c r="AC239" i="1" s="1"/>
  <c r="AA1000" i="1"/>
  <c r="AB1000" i="1" s="1"/>
  <c r="AC1000" i="1" s="1"/>
  <c r="AD999" i="1"/>
  <c r="AA924" i="1"/>
  <c r="AA829" i="1"/>
  <c r="AB829" i="1" s="1"/>
  <c r="AC829" i="1" s="1"/>
  <c r="AA316" i="1"/>
  <c r="AB316" i="1" s="1"/>
  <c r="AC316" i="1" s="1"/>
  <c r="AA225" i="1"/>
  <c r="AB225" i="1" s="1"/>
  <c r="AC225" i="1" s="1"/>
  <c r="AA313" i="1"/>
  <c r="AB313" i="1" s="1"/>
  <c r="AC313" i="1" s="1"/>
  <c r="AA964" i="1"/>
  <c r="AA944" i="1"/>
  <c r="AA782" i="1"/>
  <c r="AA205" i="1"/>
  <c r="AB205" i="1" s="1"/>
  <c r="AC205" i="1" s="1"/>
  <c r="AA590" i="1"/>
  <c r="AB590" i="1" s="1"/>
  <c r="AC590" i="1" s="1"/>
  <c r="AA186" i="1"/>
  <c r="AB186" i="1" s="1"/>
  <c r="AC186" i="1" s="1"/>
  <c r="AA1242" i="1"/>
  <c r="AB1242" i="1" s="1"/>
  <c r="AA135" i="1"/>
  <c r="AA863" i="1"/>
  <c r="AA449" i="1"/>
  <c r="AA749" i="1"/>
  <c r="AB749" i="1" s="1"/>
  <c r="AC749" i="1" s="1"/>
  <c r="AA682" i="1"/>
  <c r="AB682" i="1" s="1"/>
  <c r="AC682" i="1" s="1"/>
  <c r="AA1133" i="1"/>
  <c r="AA1526" i="1"/>
  <c r="AB1526" i="1" s="1"/>
  <c r="AC1526" i="1" s="1"/>
  <c r="AA955" i="1"/>
  <c r="AB955" i="1" s="1"/>
  <c r="AC955" i="1" s="1"/>
  <c r="AA1425" i="1"/>
  <c r="AB1425" i="1" s="1"/>
  <c r="AC1425" i="1" s="1"/>
  <c r="AA1653" i="1"/>
  <c r="AB1653" i="1" s="1"/>
  <c r="AC1653" i="1" s="1"/>
  <c r="AA1056" i="1"/>
  <c r="AB1056" i="1" s="1"/>
  <c r="AC1056" i="1" s="1"/>
  <c r="AA1126" i="1"/>
  <c r="AA946" i="1"/>
  <c r="AA85" i="1"/>
  <c r="AA671" i="1"/>
  <c r="AA518" i="1"/>
  <c r="AA188" i="1"/>
  <c r="AA830" i="1"/>
  <c r="AA523" i="1"/>
  <c r="AB523" i="1" s="1"/>
  <c r="AC523" i="1" s="1"/>
  <c r="AA781" i="1"/>
  <c r="AB781" i="1" s="1"/>
  <c r="AC781" i="1" s="1"/>
  <c r="AA164" i="1"/>
  <c r="AA916" i="1"/>
  <c r="AA1143" i="1"/>
  <c r="AB1143" i="1" s="1"/>
  <c r="AC1143" i="1" s="1"/>
  <c r="AA1327" i="1"/>
  <c r="AB1327" i="1" s="1"/>
  <c r="AE1327" i="1" s="1"/>
  <c r="AA1536" i="1"/>
  <c r="AB1536" i="1" s="1"/>
  <c r="AC1536" i="1" s="1"/>
  <c r="AA1498" i="1"/>
  <c r="AA1504" i="1"/>
  <c r="AB1504" i="1" s="1"/>
  <c r="AC1504" i="1" s="1"/>
  <c r="AA1542" i="1"/>
  <c r="AB1542" i="1" s="1"/>
  <c r="AE1542" i="1" s="1"/>
  <c r="AA1566" i="1"/>
  <c r="AA1018" i="1"/>
  <c r="AA1633" i="1"/>
  <c r="AA1577" i="1"/>
  <c r="AB1577" i="1" s="1"/>
  <c r="AC1577" i="1" s="1"/>
  <c r="AA707" i="1"/>
  <c r="AA315" i="1"/>
  <c r="AA579" i="1"/>
  <c r="AA262" i="1"/>
  <c r="AB262" i="1" s="1"/>
  <c r="AC262" i="1" s="1"/>
  <c r="AA326" i="1"/>
  <c r="AA435" i="1"/>
  <c r="AB435" i="1" s="1"/>
  <c r="AC435" i="1" s="1"/>
  <c r="AA120" i="1"/>
  <c r="AB120" i="1" s="1"/>
  <c r="AC120" i="1" s="1"/>
  <c r="AA259" i="1"/>
  <c r="AA1189" i="1"/>
  <c r="AA391" i="1"/>
  <c r="AA1363" i="1"/>
  <c r="AB1363" i="1" s="1"/>
  <c r="AC1363" i="1" s="1"/>
  <c r="AA638" i="1"/>
  <c r="AA1513" i="1"/>
  <c r="AA80" i="1"/>
  <c r="AA1085" i="1"/>
  <c r="AB1085" i="1" s="1"/>
  <c r="AC1085" i="1" s="1"/>
  <c r="AA1110" i="1"/>
  <c r="AB1110" i="1" s="1"/>
  <c r="AC1110" i="1" s="1"/>
  <c r="AA380" i="1"/>
  <c r="AB380" i="1" s="1"/>
  <c r="AC380" i="1" s="1"/>
  <c r="AA451" i="1"/>
  <c r="AB451" i="1" s="1"/>
  <c r="AC451" i="1" s="1"/>
  <c r="AA1006" i="1"/>
  <c r="AB1006" i="1" s="1"/>
  <c r="AC1006" i="1" s="1"/>
  <c r="AA1448" i="1"/>
  <c r="AA1655" i="1"/>
  <c r="AA1496" i="1"/>
  <c r="AB1496" i="1" s="1"/>
  <c r="AC1496" i="1" s="1"/>
  <c r="AA654" i="1"/>
  <c r="AB654" i="1" s="1"/>
  <c r="AC654" i="1" s="1"/>
  <c r="AA978" i="1"/>
  <c r="AB978" i="1" s="1"/>
  <c r="AC978" i="1" s="1"/>
  <c r="AA297" i="1"/>
  <c r="AB297" i="1" s="1"/>
  <c r="AC297" i="1" s="1"/>
  <c r="AA278" i="1"/>
  <c r="AB278" i="1" s="1"/>
  <c r="AC278" i="1" s="1"/>
  <c r="AA1111" i="1"/>
  <c r="AB1111" i="1" s="1"/>
  <c r="AC1111" i="1" s="1"/>
  <c r="AA179" i="1"/>
  <c r="AB179" i="1" s="1"/>
  <c r="AC179" i="1" s="1"/>
  <c r="AA159" i="1"/>
  <c r="AB159" i="1" s="1"/>
  <c r="AC159" i="1" s="1"/>
  <c r="AA88" i="1"/>
  <c r="AB88" i="1" s="1"/>
  <c r="AC88" i="1" s="1"/>
  <c r="AA1030" i="1"/>
  <c r="AB1030" i="1" s="1"/>
  <c r="AA33" i="1"/>
  <c r="AB33" i="1" s="1"/>
  <c r="AC33" i="1" s="1"/>
  <c r="AA220" i="1"/>
  <c r="AB220" i="1" s="1"/>
  <c r="AC220" i="1" s="1"/>
  <c r="AA306" i="1"/>
  <c r="AB306" i="1" s="1"/>
  <c r="AC306" i="1" s="1"/>
  <c r="AA89" i="1"/>
  <c r="AB89" i="1" s="1"/>
  <c r="AC89" i="1" s="1"/>
  <c r="AA109" i="1"/>
  <c r="AB109" i="1" s="1"/>
  <c r="AC109" i="1" s="1"/>
  <c r="AA1302" i="1"/>
  <c r="AB1302" i="1" s="1"/>
  <c r="AC1302" i="1" s="1"/>
  <c r="AA1434" i="1"/>
  <c r="AB1434" i="1" s="1"/>
  <c r="AC1434" i="1" s="1"/>
  <c r="AA324" i="1"/>
  <c r="AB324" i="1" s="1"/>
  <c r="AC324" i="1" s="1"/>
  <c r="AA794" i="1"/>
  <c r="AB794" i="1" s="1"/>
  <c r="AC794" i="1" s="1"/>
  <c r="AA1157" i="1"/>
  <c r="AB1157" i="1" s="1"/>
  <c r="AC1157" i="1" s="1"/>
  <c r="AA737" i="1"/>
  <c r="AB737" i="1" s="1"/>
  <c r="AC737" i="1" s="1"/>
  <c r="AA623" i="1"/>
  <c r="AB623" i="1" s="1"/>
  <c r="AC623" i="1" s="1"/>
  <c r="AA1186" i="1"/>
  <c r="AB1186" i="1" s="1"/>
  <c r="AC1186" i="1" s="1"/>
  <c r="AA1650" i="1"/>
  <c r="AB1650" i="1" s="1"/>
  <c r="AC1650" i="1" s="1"/>
  <c r="AA1401" i="1"/>
  <c r="AB1401" i="1" s="1"/>
  <c r="AC1401" i="1" s="1"/>
  <c r="AA1559" i="1"/>
  <c r="AB1559" i="1" s="1"/>
  <c r="AC1559" i="1" s="1"/>
  <c r="AA1561" i="1"/>
  <c r="AB1561" i="1" s="1"/>
  <c r="AC1561" i="1" s="1"/>
  <c r="AA1547" i="1"/>
  <c r="AA1411" i="1"/>
  <c r="AB1411" i="1" s="1"/>
  <c r="AC1411" i="1" s="1"/>
  <c r="AA1555" i="1"/>
  <c r="AB1555" i="1" s="1"/>
  <c r="AA1556" i="1"/>
  <c r="AB1556" i="1" s="1"/>
  <c r="AA1471" i="1"/>
  <c r="AA1330" i="1"/>
  <c r="AA1610" i="1"/>
  <c r="AB1610" i="1" s="1"/>
  <c r="AC1610" i="1" s="1"/>
  <c r="AA1614" i="1"/>
  <c r="AB1614" i="1" s="1"/>
  <c r="AC1614" i="1" s="1"/>
  <c r="AA1473" i="1"/>
  <c r="AB1473" i="1" s="1"/>
  <c r="AC1473" i="1" s="1"/>
  <c r="AA1088" i="1"/>
  <c r="AA167" i="1"/>
  <c r="AB167" i="1" s="1"/>
  <c r="AC167" i="1" s="1"/>
  <c r="AA537" i="1"/>
  <c r="AB537" i="1" s="1"/>
  <c r="AA314" i="1"/>
  <c r="AB314" i="1" s="1"/>
  <c r="AC314" i="1" s="1"/>
  <c r="AA1116" i="1"/>
  <c r="AA517" i="1"/>
  <c r="AB517" i="1" s="1"/>
  <c r="AA1074" i="1"/>
  <c r="AB1074" i="1" s="1"/>
  <c r="AA1223" i="1"/>
  <c r="AB1223" i="1" s="1"/>
  <c r="AC1223" i="1" s="1"/>
  <c r="AA350" i="1"/>
  <c r="AB350" i="1" s="1"/>
  <c r="AC350" i="1" s="1"/>
  <c r="AA1173" i="1"/>
  <c r="AB1173" i="1" s="1"/>
  <c r="AA1371" i="1"/>
  <c r="AA1632" i="1"/>
  <c r="AA1597" i="1"/>
  <c r="AB1597" i="1" s="1"/>
  <c r="AC1597" i="1" s="1"/>
  <c r="AA662" i="1"/>
  <c r="AB662" i="1" s="1"/>
  <c r="AA1599" i="1"/>
  <c r="AA1594" i="1"/>
  <c r="AA1345" i="1"/>
  <c r="AA439" i="1"/>
  <c r="AB439" i="1" s="1"/>
  <c r="AC439" i="1" s="1"/>
  <c r="AA713" i="1"/>
  <c r="AB713" i="1" s="1"/>
  <c r="AA230" i="1"/>
  <c r="AB230" i="1" s="1"/>
  <c r="AA1352" i="1"/>
  <c r="AB1352" i="1" s="1"/>
  <c r="AC1352" i="1" s="1"/>
  <c r="AA646" i="1"/>
  <c r="AB646" i="1" s="1"/>
  <c r="AC646" i="1" s="1"/>
  <c r="AA466" i="1"/>
  <c r="AB466" i="1" s="1"/>
  <c r="AA1046" i="1"/>
  <c r="AA1067" i="1"/>
  <c r="AB1067" i="1" s="1"/>
  <c r="AC1067" i="1" s="1"/>
  <c r="AA891" i="1"/>
  <c r="AB891" i="1" s="1"/>
  <c r="AC891" i="1" s="1"/>
  <c r="AA226" i="1"/>
  <c r="AB226" i="1" s="1"/>
  <c r="AC226" i="1" s="1"/>
  <c r="AA464" i="1"/>
  <c r="AB464" i="1" s="1"/>
  <c r="AC464" i="1" s="1"/>
  <c r="AA1155" i="1"/>
  <c r="AA1090" i="1"/>
  <c r="AB1090" i="1" s="1"/>
  <c r="AC1090" i="1" s="1"/>
  <c r="AA241" i="1"/>
  <c r="AB241" i="1" s="1"/>
  <c r="AC241" i="1" s="1"/>
  <c r="AA256" i="1"/>
  <c r="AB256" i="1" s="1"/>
  <c r="AC256" i="1" s="1"/>
  <c r="AA57" i="1"/>
  <c r="AB57" i="1" s="1"/>
  <c r="AC57" i="1" s="1"/>
  <c r="AA197" i="1"/>
  <c r="AB197" i="1" s="1"/>
  <c r="AC197" i="1" s="1"/>
  <c r="AA78" i="1"/>
  <c r="AB78" i="1" s="1"/>
  <c r="AC78" i="1" s="1"/>
  <c r="AA1257" i="1"/>
  <c r="AB1257" i="1" s="1"/>
  <c r="AC1257" i="1" s="1"/>
  <c r="AA815" i="1"/>
  <c r="AB815" i="1" s="1"/>
  <c r="AC815" i="1" s="1"/>
  <c r="AA1176" i="1"/>
  <c r="AB1176" i="1" s="1"/>
  <c r="AA1282" i="1"/>
  <c r="AB1282" i="1" s="1"/>
  <c r="AC1282" i="1" s="1"/>
  <c r="AA1252" i="1"/>
  <c r="AB1252" i="1" s="1"/>
  <c r="AC1252" i="1" s="1"/>
  <c r="AA827" i="1"/>
  <c r="AB827" i="1" s="1"/>
  <c r="AC827" i="1" s="1"/>
  <c r="AA189" i="1"/>
  <c r="AB189" i="1" s="1"/>
  <c r="AC189" i="1" s="1"/>
  <c r="AA66" i="1"/>
  <c r="AB66" i="1" s="1"/>
  <c r="AC66" i="1" s="1"/>
  <c r="AA364" i="1"/>
  <c r="AB364" i="1" s="1"/>
  <c r="AC364" i="1" s="1"/>
  <c r="AA117" i="1"/>
  <c r="AB117" i="1" s="1"/>
  <c r="AC117" i="1" s="1"/>
  <c r="AA162" i="1"/>
  <c r="AB162" i="1" s="1"/>
  <c r="AC162" i="1" s="1"/>
  <c r="AA725" i="1"/>
  <c r="AA1374" i="1"/>
  <c r="AB1374" i="1" s="1"/>
  <c r="AC1374" i="1" s="1"/>
  <c r="AA503" i="1"/>
  <c r="AB503" i="1" s="1"/>
  <c r="AA1370" i="1"/>
  <c r="AB1370" i="1" s="1"/>
  <c r="AC1370" i="1" s="1"/>
  <c r="AA456" i="1"/>
  <c r="AA604" i="1"/>
  <c r="AB604" i="1" s="1"/>
  <c r="AC604" i="1" s="1"/>
  <c r="AA549" i="1"/>
  <c r="AA1132" i="1"/>
  <c r="AB1132" i="1" s="1"/>
  <c r="AC1132" i="1" s="1"/>
  <c r="AA1246" i="1"/>
  <c r="AA1510" i="1"/>
  <c r="AB1510" i="1" s="1"/>
  <c r="AC1510" i="1" s="1"/>
  <c r="AA555" i="1"/>
  <c r="AA1524" i="1"/>
  <c r="AB1524" i="1" s="1"/>
  <c r="AC1524" i="1" s="1"/>
  <c r="AA522" i="1"/>
  <c r="AB522" i="1" s="1"/>
  <c r="AA1049" i="1"/>
  <c r="AB1049" i="1" s="1"/>
  <c r="AC1049" i="1" s="1"/>
  <c r="AA1525" i="1"/>
  <c r="AA562" i="1"/>
  <c r="AB562" i="1" s="1"/>
  <c r="AC562" i="1" s="1"/>
  <c r="AA736" i="1"/>
  <c r="AA1150" i="1"/>
  <c r="AB1150" i="1" s="1"/>
  <c r="AC1150" i="1" s="1"/>
  <c r="AA1043" i="1"/>
  <c r="AA1347" i="1"/>
  <c r="AA1637" i="1"/>
  <c r="AA1334" i="1"/>
  <c r="AB1334" i="1" s="1"/>
  <c r="AC1334" i="1" s="1"/>
  <c r="AA1656" i="1"/>
  <c r="AB1656" i="1" s="1"/>
  <c r="AC1656" i="1" s="1"/>
  <c r="AA1668" i="1"/>
  <c r="AA1393" i="1"/>
  <c r="AB1393" i="1" s="1"/>
  <c r="AA1583" i="1"/>
  <c r="AA1685" i="1"/>
  <c r="AB1685" i="1" s="1"/>
  <c r="AC1685" i="1" s="1"/>
  <c r="AA20" i="1"/>
  <c r="AA1541" i="1"/>
  <c r="AA1280" i="1"/>
  <c r="AA767" i="1"/>
  <c r="AB767" i="1" s="1"/>
  <c r="AC767" i="1" s="1"/>
  <c r="AB1318" i="1"/>
  <c r="AC1318" i="1" s="1"/>
  <c r="AB964" i="1"/>
  <c r="AC964" i="1" s="1"/>
  <c r="AB944" i="1"/>
  <c r="AC944" i="1" s="1"/>
  <c r="AB782" i="1"/>
  <c r="AC782" i="1" s="1"/>
  <c r="AB135" i="1"/>
  <c r="AC135" i="1" s="1"/>
  <c r="AB863" i="1"/>
  <c r="AC863" i="1" s="1"/>
  <c r="AB449" i="1"/>
  <c r="AC449" i="1" s="1"/>
  <c r="AB1133" i="1"/>
  <c r="AC1133" i="1" s="1"/>
  <c r="AA1604" i="1"/>
  <c r="AB1604" i="1" s="1"/>
  <c r="AC1604" i="1" s="1"/>
  <c r="AA1463" i="1"/>
  <c r="AB1463" i="1" s="1"/>
  <c r="AC1463" i="1" s="1"/>
  <c r="AA852" i="1"/>
  <c r="AB852" i="1" s="1"/>
  <c r="AA1557" i="1"/>
  <c r="AB1557" i="1" s="1"/>
  <c r="AA1295" i="1"/>
  <c r="AA1118" i="1"/>
  <c r="AB1118" i="1" s="1"/>
  <c r="AC1118" i="1" s="1"/>
  <c r="AA1606" i="1"/>
  <c r="AA1640" i="1"/>
  <c r="AB1640" i="1" s="1"/>
  <c r="AA1681" i="1"/>
  <c r="AB1681" i="1" s="1"/>
  <c r="AC1681" i="1" s="1"/>
  <c r="AA1686" i="1"/>
  <c r="AB1686" i="1" s="1"/>
  <c r="AC1686" i="1" s="1"/>
  <c r="AA961" i="1"/>
  <c r="AB961" i="1" s="1"/>
  <c r="AC961" i="1" s="1"/>
  <c r="AA717" i="1"/>
  <c r="AB717" i="1" s="1"/>
  <c r="AC717" i="1" s="1"/>
  <c r="AA1259" i="1"/>
  <c r="AA1404" i="1"/>
  <c r="AB1404" i="1" s="1"/>
  <c r="AC1404" i="1" s="1"/>
  <c r="AA1409" i="1"/>
  <c r="AB1646" i="1"/>
  <c r="AC1646" i="1" s="1"/>
  <c r="AB1079" i="1"/>
  <c r="AC1079" i="1" s="1"/>
  <c r="AA649" i="1"/>
  <c r="AB649" i="1" s="1"/>
  <c r="AC649" i="1" s="1"/>
  <c r="AB532" i="1"/>
  <c r="AC532" i="1" s="1"/>
  <c r="AA250" i="1"/>
  <c r="AB250" i="1" s="1"/>
  <c r="AC250" i="1" s="1"/>
  <c r="AB1412" i="1"/>
  <c r="AC1412" i="1" s="1"/>
  <c r="AB80" i="1"/>
  <c r="AC80" i="1" s="1"/>
  <c r="AA1338" i="1"/>
  <c r="AB1338" i="1" s="1"/>
  <c r="AC1338" i="1" s="1"/>
  <c r="AA807" i="1"/>
  <c r="AB807" i="1" s="1"/>
  <c r="AC807" i="1" s="1"/>
  <c r="AA298" i="1"/>
  <c r="AB298" i="1" s="1"/>
  <c r="AC298" i="1" s="1"/>
  <c r="AA721" i="1"/>
  <c r="AB721" i="1" s="1"/>
  <c r="AC721" i="1" s="1"/>
  <c r="AA1228" i="1"/>
  <c r="AB1228" i="1" s="1"/>
  <c r="AC1228" i="1" s="1"/>
  <c r="AA686" i="1"/>
  <c r="AB686" i="1" s="1"/>
  <c r="AC686" i="1" s="1"/>
  <c r="AA936" i="1"/>
  <c r="AB936" i="1" s="1"/>
  <c r="AC936" i="1" s="1"/>
  <c r="AA178" i="1"/>
  <c r="AB178" i="1" s="1"/>
  <c r="AC178" i="1" s="1"/>
  <c r="AA571" i="1"/>
  <c r="AB571" i="1" s="1"/>
  <c r="AC571" i="1" s="1"/>
  <c r="AA454" i="1"/>
  <c r="AB454" i="1" s="1"/>
  <c r="AC454" i="1" s="1"/>
  <c r="AA450" i="1"/>
  <c r="AB450" i="1" s="1"/>
  <c r="AC450" i="1" s="1"/>
  <c r="AA119" i="1"/>
  <c r="AB119" i="1" s="1"/>
  <c r="AC119" i="1" s="1"/>
  <c r="AA341" i="1"/>
  <c r="AB341" i="1" s="1"/>
  <c r="AC341" i="1" s="1"/>
  <c r="AA382" i="1"/>
  <c r="AB382" i="1" s="1"/>
  <c r="AC382" i="1" s="1"/>
  <c r="AA129" i="1"/>
  <c r="AB129" i="1" s="1"/>
  <c r="AC129" i="1" s="1"/>
  <c r="AA602" i="1"/>
  <c r="AB602" i="1" s="1"/>
  <c r="AC602" i="1" s="1"/>
  <c r="AA491" i="1"/>
  <c r="AB491" i="1" s="1"/>
  <c r="AC491" i="1" s="1"/>
  <c r="AA1476" i="1"/>
  <c r="AA1387" i="1"/>
  <c r="AA1388" i="1"/>
  <c r="AB1388" i="1" s="1"/>
  <c r="AC1388" i="1" s="1"/>
  <c r="AA397" i="1"/>
  <c r="AB397" i="1" s="1"/>
  <c r="AC397" i="1" s="1"/>
  <c r="AA773" i="1"/>
  <c r="AA1265" i="1"/>
  <c r="AA214" i="1"/>
  <c r="AB214" i="1" s="1"/>
  <c r="AA215" i="1"/>
  <c r="AB215" i="1" s="1"/>
  <c r="AC215" i="1" s="1"/>
  <c r="AA361" i="1"/>
  <c r="AB361" i="1" s="1"/>
  <c r="AC361" i="1" s="1"/>
  <c r="AA850" i="1"/>
  <c r="AB850" i="1" s="1"/>
  <c r="AC850" i="1" s="1"/>
  <c r="AA396" i="1"/>
  <c r="AB396" i="1" s="1"/>
  <c r="AC396" i="1" s="1"/>
  <c r="AA113" i="1"/>
  <c r="AB113" i="1" s="1"/>
  <c r="AC113" i="1" s="1"/>
  <c r="AA1331" i="1"/>
  <c r="AB1331" i="1" s="1"/>
  <c r="AC1331" i="1" s="1"/>
  <c r="AA521" i="1"/>
  <c r="AA650" i="1"/>
  <c r="AA846" i="1"/>
  <c r="AA1309" i="1"/>
  <c r="AB1309" i="1" s="1"/>
  <c r="AA1272" i="1"/>
  <c r="AB1272" i="1" s="1"/>
  <c r="AC1272" i="1" s="1"/>
  <c r="AA1250" i="1"/>
  <c r="AA902" i="1"/>
  <c r="AB902" i="1" s="1"/>
  <c r="AC902" i="1" s="1"/>
  <c r="AA1596" i="1"/>
  <c r="AB1596" i="1" s="1"/>
  <c r="AA1634" i="1"/>
  <c r="AB1634" i="1" s="1"/>
  <c r="AC1634" i="1" s="1"/>
  <c r="AA1350" i="1"/>
  <c r="AB1350" i="1" s="1"/>
  <c r="AC1350" i="1" s="1"/>
  <c r="AA966" i="1"/>
  <c r="AB966" i="1" s="1"/>
  <c r="AC966" i="1" s="1"/>
  <c r="AA1546" i="1"/>
  <c r="AA266" i="1"/>
  <c r="AA181" i="1"/>
  <c r="AB181" i="1" s="1"/>
  <c r="AC181" i="1" s="1"/>
  <c r="AA1549" i="1"/>
  <c r="AA1073" i="1"/>
  <c r="AA1153" i="1"/>
  <c r="AA949" i="1"/>
  <c r="AA569" i="1"/>
  <c r="AA32" i="1"/>
  <c r="AB32" i="1" s="1"/>
  <c r="AH1673" i="1" s="1"/>
  <c r="AA238" i="1"/>
  <c r="AA138" i="1"/>
  <c r="AA605" i="1"/>
  <c r="AB605" i="1" s="1"/>
  <c r="AC605" i="1" s="1"/>
  <c r="AA611" i="1"/>
  <c r="AB611" i="1" s="1"/>
  <c r="AA1238" i="1"/>
  <c r="AA908" i="1"/>
  <c r="AB908" i="1" s="1"/>
  <c r="AC908" i="1" s="1"/>
  <c r="AA644" i="1"/>
  <c r="AA861" i="1"/>
  <c r="AA372" i="1"/>
  <c r="AB372" i="1" s="1"/>
  <c r="AA779" i="1"/>
  <c r="AB779" i="1" s="1"/>
  <c r="AA394" i="1"/>
  <c r="AB394" i="1" s="1"/>
  <c r="AC394" i="1" s="1"/>
  <c r="AA752" i="1"/>
  <c r="AA1344" i="1"/>
  <c r="AA1378" i="1"/>
  <c r="AB1378" i="1" s="1"/>
  <c r="AC1378" i="1" s="1"/>
  <c r="AA698" i="1"/>
  <c r="AA1373" i="1"/>
  <c r="AA710" i="1"/>
  <c r="AA896" i="1"/>
  <c r="AB896" i="1" s="1"/>
  <c r="AC896" i="1" s="1"/>
  <c r="AA355" i="1"/>
  <c r="AB355" i="1" s="1"/>
  <c r="AC355" i="1" s="1"/>
  <c r="AA607" i="1"/>
  <c r="AB607" i="1" s="1"/>
  <c r="AC607" i="1" s="1"/>
  <c r="AA1013" i="1"/>
  <c r="AB1013" i="1" s="1"/>
  <c r="AC1013" i="1" s="1"/>
  <c r="AA1348" i="1"/>
  <c r="AB1348" i="1" s="1"/>
  <c r="AC1348" i="1" s="1"/>
  <c r="AA778" i="1"/>
  <c r="AB778" i="1" s="1"/>
  <c r="AC778" i="1" s="1"/>
  <c r="AA443" i="1"/>
  <c r="AB443" i="1" s="1"/>
  <c r="AC443" i="1" s="1"/>
  <c r="AA655" i="1"/>
  <c r="AB655" i="1" s="1"/>
  <c r="AC655" i="1" s="1"/>
  <c r="AA429" i="1"/>
  <c r="AB429" i="1" s="1"/>
  <c r="AC429" i="1" s="1"/>
  <c r="AA530" i="1"/>
  <c r="AB530" i="1" s="1"/>
  <c r="AC530" i="1" s="1"/>
  <c r="AA943" i="1"/>
  <c r="AB943" i="1" s="1"/>
  <c r="AC943" i="1" s="1"/>
  <c r="AA86" i="1"/>
  <c r="AA340" i="1"/>
  <c r="AB340" i="1" s="1"/>
  <c r="AA1008" i="1"/>
  <c r="AB1008" i="1" s="1"/>
  <c r="AC1008" i="1" s="1"/>
  <c r="AA1616" i="1"/>
  <c r="AB1616" i="1" s="1"/>
  <c r="AC1616" i="1" s="1"/>
  <c r="AA909" i="1"/>
  <c r="AB909" i="1" s="1"/>
  <c r="AC909" i="1" s="1"/>
  <c r="AA1362" i="1"/>
  <c r="AB1362" i="1" s="1"/>
  <c r="AC1362" i="1" s="1"/>
  <c r="AA788" i="1"/>
  <c r="AB788" i="1" s="1"/>
  <c r="AC788" i="1" s="1"/>
  <c r="AA1168" i="1"/>
  <c r="AB1168" i="1" s="1"/>
  <c r="AC1168" i="1" s="1"/>
  <c r="AA265" i="1"/>
  <c r="AB265" i="1" s="1"/>
  <c r="AC265" i="1" s="1"/>
  <c r="AA198" i="1"/>
  <c r="AB198" i="1" s="1"/>
  <c r="AC198" i="1" s="1"/>
  <c r="AA1647" i="1"/>
  <c r="AB1647" i="1" s="1"/>
  <c r="AC1647" i="1" s="1"/>
  <c r="AA640" i="1"/>
  <c r="AB640" i="1" s="1"/>
  <c r="AC640" i="1" s="1"/>
  <c r="AA285" i="1"/>
  <c r="AA664" i="1"/>
  <c r="AA1234" i="1"/>
  <c r="AB1234" i="1" s="1"/>
  <c r="AC1234" i="1" s="1"/>
  <c r="AA1480" i="1"/>
  <c r="AB1480" i="1" s="1"/>
  <c r="AC1480" i="1" s="1"/>
  <c r="AA1481" i="1"/>
  <c r="AB1481" i="1" s="1"/>
  <c r="AC1481" i="1" s="1"/>
  <c r="AA150" i="1"/>
  <c r="AA368" i="1"/>
  <c r="AB368" i="1" s="1"/>
  <c r="AC368" i="1" s="1"/>
  <c r="AA520" i="1"/>
  <c r="AB520" i="1" s="1"/>
  <c r="AA286" i="1"/>
  <c r="AB286" i="1" s="1"/>
  <c r="AC286" i="1" s="1"/>
  <c r="AA1452" i="1"/>
  <c r="AA354" i="1"/>
  <c r="AB354" i="1" s="1"/>
  <c r="AA1230" i="1"/>
  <c r="AB1230" i="1" s="1"/>
  <c r="AC1230" i="1" s="1"/>
  <c r="AA1138" i="1"/>
  <c r="AB1138" i="1" s="1"/>
  <c r="AC1138" i="1" s="1"/>
  <c r="AA1423" i="1"/>
  <c r="AA951" i="1"/>
  <c r="AB951" i="1" s="1"/>
  <c r="AA1195" i="1"/>
  <c r="AA776" i="1"/>
  <c r="AB776" i="1" s="1"/>
  <c r="AC776" i="1" s="1"/>
  <c r="AA873" i="1"/>
  <c r="AA548" i="1"/>
  <c r="AB548" i="1" s="1"/>
  <c r="AA359" i="1"/>
  <c r="AB359" i="1" s="1"/>
  <c r="AC359" i="1" s="1"/>
  <c r="AA1533" i="1"/>
  <c r="AB1533" i="1" s="1"/>
  <c r="AC1533" i="1" s="1"/>
  <c r="AA386" i="1"/>
  <c r="AB386" i="1" s="1"/>
  <c r="AA1535" i="1"/>
  <c r="AB1535" i="1" s="1"/>
  <c r="AC1535" i="1" s="1"/>
  <c r="AA1528" i="1"/>
  <c r="AB1528" i="1" s="1"/>
  <c r="AA821" i="1"/>
  <c r="AA677" i="1"/>
  <c r="AA1025" i="1"/>
  <c r="AB1025" i="1" s="1"/>
  <c r="AC1025" i="1" s="1"/>
  <c r="AA478" i="1"/>
  <c r="AA1233" i="1"/>
  <c r="AB1233" i="1" s="1"/>
  <c r="AC1233" i="1" s="1"/>
  <c r="AA1336" i="1"/>
  <c r="AA45" i="1"/>
  <c r="AB45" i="1" s="1"/>
  <c r="AC45" i="1" s="1"/>
  <c r="AA153" i="1"/>
  <c r="AA235" i="1"/>
  <c r="AB235" i="1" s="1"/>
  <c r="AC235" i="1" s="1"/>
  <c r="AA526" i="1"/>
  <c r="AB526" i="1" s="1"/>
  <c r="AC526" i="1" s="1"/>
  <c r="AA751" i="1"/>
  <c r="AB751" i="1" s="1"/>
  <c r="AC751" i="1" s="1"/>
  <c r="AA696" i="1"/>
  <c r="AB696" i="1" s="1"/>
  <c r="AA998" i="1"/>
  <c r="AA1162" i="1"/>
  <c r="AB1162" i="1" s="1"/>
  <c r="AC1162" i="1" s="1"/>
  <c r="AA1360" i="1"/>
  <c r="AB1360" i="1" s="1"/>
  <c r="AC1360" i="1" s="1"/>
  <c r="AA634" i="1"/>
  <c r="AB634" i="1" s="1"/>
  <c r="AE634" i="1" s="1"/>
  <c r="AA1147" i="1"/>
  <c r="AA1419" i="1"/>
  <c r="AB1419" i="1" s="1"/>
  <c r="AA1494" i="1"/>
  <c r="AB1494" i="1" s="1"/>
  <c r="AC1494" i="1" s="1"/>
  <c r="AA613" i="1"/>
  <c r="AB613" i="1" s="1"/>
  <c r="AC613" i="1" s="1"/>
  <c r="AA1014" i="1"/>
  <c r="AB1014" i="1" s="1"/>
  <c r="AC1014" i="1" s="1"/>
  <c r="AA1184" i="1"/>
  <c r="AB1184" i="1" s="1"/>
  <c r="AC1184" i="1" s="1"/>
  <c r="AA163" i="1"/>
  <c r="AB163" i="1" s="1"/>
  <c r="AC163" i="1" s="1"/>
  <c r="AA552" i="1"/>
  <c r="AB552" i="1" s="1"/>
  <c r="AC552" i="1" s="1"/>
  <c r="AA276" i="1"/>
  <c r="AB276" i="1" s="1"/>
  <c r="AC276" i="1" s="1"/>
  <c r="AA991" i="1"/>
  <c r="AB991" i="1" s="1"/>
  <c r="AC991" i="1" s="1"/>
  <c r="AA531" i="1"/>
  <c r="AB531" i="1" s="1"/>
  <c r="AC531" i="1" s="1"/>
  <c r="AA578" i="1"/>
  <c r="AB578" i="1" s="1"/>
  <c r="AC578" i="1" s="1"/>
  <c r="AA349" i="1"/>
  <c r="AB349" i="1" s="1"/>
  <c r="AA544" i="1"/>
  <c r="AA307" i="1"/>
  <c r="AA877" i="1"/>
  <c r="AB877" i="1" s="1"/>
  <c r="AC877" i="1" s="1"/>
  <c r="AA627" i="1"/>
  <c r="AB627" i="1" s="1"/>
  <c r="AC627" i="1" s="1"/>
  <c r="AA317" i="1"/>
  <c r="AB317" i="1" s="1"/>
  <c r="AA1303" i="1"/>
  <c r="AB1303" i="1" s="1"/>
  <c r="AC1303" i="1" s="1"/>
  <c r="AA1430" i="1"/>
  <c r="AB1430" i="1" s="1"/>
  <c r="AC1430" i="1" s="1"/>
  <c r="AA798" i="1"/>
  <c r="AB798" i="1" s="1"/>
  <c r="AC798" i="1" s="1"/>
  <c r="AA400" i="1"/>
  <c r="AB400" i="1" s="1"/>
  <c r="AC400" i="1" s="1"/>
  <c r="AA1045" i="1"/>
  <c r="AB1045" i="1" s="1"/>
  <c r="AC1045" i="1" s="1"/>
  <c r="AA441" i="1"/>
  <c r="AB441" i="1" s="1"/>
  <c r="AC441" i="1" s="1"/>
  <c r="AA1140" i="1"/>
  <c r="AB1140" i="1" s="1"/>
  <c r="AC1140" i="1" s="1"/>
  <c r="AA1241" i="1"/>
  <c r="AB1241" i="1" s="1"/>
  <c r="AC1241" i="1" s="1"/>
  <c r="AA603" i="1"/>
  <c r="AB603" i="1" s="1"/>
  <c r="AC603" i="1" s="1"/>
  <c r="AA114" i="1"/>
  <c r="AB114" i="1" s="1"/>
  <c r="AC114" i="1" s="1"/>
  <c r="AA112" i="1"/>
  <c r="AB112" i="1" s="1"/>
  <c r="AC112" i="1" s="1"/>
  <c r="AA680" i="1"/>
  <c r="AB680" i="1" s="1"/>
  <c r="AC680" i="1" s="1"/>
  <c r="AA191" i="1"/>
  <c r="AB191" i="1" s="1"/>
  <c r="AC191" i="1" s="1"/>
  <c r="AA811" i="1"/>
  <c r="AB811" i="1" s="1"/>
  <c r="AC811" i="1" s="1"/>
  <c r="AA93" i="1"/>
  <c r="AB93" i="1" s="1"/>
  <c r="AC93" i="1" s="1"/>
  <c r="AA63" i="1"/>
  <c r="AB63" i="1" s="1"/>
  <c r="AC63" i="1" s="1"/>
  <c r="AA691" i="1"/>
  <c r="AB691" i="1" s="1"/>
  <c r="AC691" i="1" s="1"/>
  <c r="AA1167" i="1"/>
  <c r="AB1167" i="1" s="1"/>
  <c r="AC1167" i="1" s="1"/>
  <c r="AA468" i="1"/>
  <c r="AB468" i="1" s="1"/>
  <c r="AC468" i="1" s="1"/>
  <c r="AA889" i="1"/>
  <c r="AB889" i="1" s="1"/>
  <c r="AC889" i="1" s="1"/>
  <c r="AA888" i="1"/>
  <c r="AB888" i="1" s="1"/>
  <c r="AC888" i="1" s="1"/>
  <c r="AA1636" i="1"/>
  <c r="AB1636" i="1" s="1"/>
  <c r="AC1636" i="1" s="1"/>
  <c r="AA595" i="1"/>
  <c r="AB595" i="1" s="1"/>
  <c r="AC595" i="1" s="1"/>
  <c r="AA437" i="1"/>
  <c r="AB437" i="1" s="1"/>
  <c r="AC437" i="1" s="1"/>
  <c r="AA158" i="1"/>
  <c r="AB158" i="1" s="1"/>
  <c r="AC158" i="1" s="1"/>
  <c r="AA1229" i="1"/>
  <c r="AB1229" i="1" s="1"/>
  <c r="AC1229" i="1" s="1"/>
  <c r="AA814" i="1"/>
  <c r="AB814" i="1" s="1"/>
  <c r="AC814" i="1" s="1"/>
  <c r="AA206" i="1"/>
  <c r="AB206" i="1" s="1"/>
  <c r="AC206" i="1" s="1"/>
  <c r="AA145" i="1"/>
  <c r="AB145" i="1" s="1"/>
  <c r="AC145" i="1" s="1"/>
  <c r="AA744" i="1"/>
  <c r="AB744" i="1" s="1"/>
  <c r="AC744" i="1" s="1"/>
  <c r="AA147" i="1"/>
  <c r="AB147" i="1" s="1"/>
  <c r="AC147" i="1" s="1"/>
  <c r="AA732" i="1"/>
  <c r="AB732" i="1" s="1"/>
  <c r="AC732" i="1" s="1"/>
  <c r="AA141" i="1"/>
  <c r="AB141" i="1" s="1"/>
  <c r="AC141" i="1" s="1"/>
  <c r="AA62" i="1"/>
  <c r="AB62" i="1" s="1"/>
  <c r="AC62" i="1" s="1"/>
  <c r="AA58" i="1"/>
  <c r="AB58" i="1" s="1"/>
  <c r="AC58" i="1" s="1"/>
  <c r="AA224" i="1"/>
  <c r="AB224" i="1" s="1"/>
  <c r="AC224" i="1" s="1"/>
  <c r="AA207" i="1"/>
  <c r="AB207" i="1" s="1"/>
  <c r="AA561" i="1"/>
  <c r="AB561" i="1" s="1"/>
  <c r="AC561" i="1" s="1"/>
  <c r="AA126" i="1"/>
  <c r="AB126" i="1" s="1"/>
  <c r="AC126" i="1" s="1"/>
  <c r="AA231" i="1"/>
  <c r="AB231" i="1" s="1"/>
  <c r="AC231" i="1" s="1"/>
  <c r="AA204" i="1"/>
  <c r="AB204" i="1" s="1"/>
  <c r="AC204" i="1" s="1"/>
  <c r="AA1376" i="1"/>
  <c r="AB1376" i="1" s="1"/>
  <c r="AC1376" i="1" s="1"/>
  <c r="AA1271" i="1"/>
  <c r="AB1271" i="1" s="1"/>
  <c r="AC1271" i="1" s="1"/>
  <c r="AA1198" i="1"/>
  <c r="AB1198" i="1" s="1"/>
  <c r="AC1198" i="1" s="1"/>
  <c r="AA1164" i="1"/>
  <c r="AB1164" i="1" s="1"/>
  <c r="AC1164" i="1" s="1"/>
  <c r="AA1120" i="1"/>
  <c r="AB1120" i="1" s="1"/>
  <c r="AC1120" i="1" s="1"/>
  <c r="AA1367" i="1"/>
  <c r="AB1367" i="1" s="1"/>
  <c r="AC1367" i="1" s="1"/>
  <c r="AA16" i="1"/>
  <c r="AB16" i="1" s="1"/>
  <c r="AC16" i="1" s="1"/>
  <c r="AA377" i="1"/>
  <c r="AB377" i="1" s="1"/>
  <c r="AC377" i="1" s="1"/>
  <c r="AA764" i="1"/>
  <c r="AB764" i="1" s="1"/>
  <c r="AA1064" i="1"/>
  <c r="AB1064" i="1" s="1"/>
  <c r="AE1064" i="1" s="1"/>
  <c r="AA637" i="1"/>
  <c r="AB637" i="1" s="1"/>
  <c r="AC637" i="1" s="1"/>
  <c r="AA824" i="1"/>
  <c r="AB824" i="1" s="1"/>
  <c r="AC824" i="1" s="1"/>
  <c r="AA1070" i="1"/>
  <c r="AB1070" i="1" s="1"/>
  <c r="AC1070" i="1" s="1"/>
  <c r="AA1397" i="1"/>
  <c r="AB1397" i="1" s="1"/>
  <c r="AC1397" i="1" s="1"/>
  <c r="AA516" i="1"/>
  <c r="AB516" i="1" s="1"/>
  <c r="AC516" i="1" s="1"/>
  <c r="AA693" i="1"/>
  <c r="AB693" i="1" s="1"/>
  <c r="AC693" i="1" s="1"/>
  <c r="AA1680" i="1"/>
  <c r="AB1680" i="1" s="1"/>
  <c r="AC1680" i="1" s="1"/>
  <c r="AA541" i="1"/>
  <c r="AB541" i="1" s="1"/>
  <c r="AC541" i="1" s="1"/>
  <c r="AA1159" i="1"/>
  <c r="AB1159" i="1" s="1"/>
  <c r="AC1159" i="1" s="1"/>
  <c r="AA1081" i="1"/>
  <c r="AB1081" i="1" s="1"/>
  <c r="AC1081" i="1" s="1"/>
  <c r="AA937" i="1"/>
  <c r="AB937" i="1" s="1"/>
  <c r="AC937" i="1" s="1"/>
  <c r="AA209" i="1"/>
  <c r="AB209" i="1" s="1"/>
  <c r="AC209" i="1" s="1"/>
  <c r="AA436" i="1"/>
  <c r="AB436" i="1" s="1"/>
  <c r="AC436" i="1" s="1"/>
  <c r="AA1673" i="1"/>
  <c r="AA1290" i="1"/>
  <c r="AB1290" i="1" s="1"/>
  <c r="AC1290" i="1" s="1"/>
  <c r="AA146" i="1"/>
  <c r="AB146" i="1" s="1"/>
  <c r="AC146" i="1" s="1"/>
  <c r="AA1192" i="1"/>
  <c r="AB1192" i="1" s="1"/>
  <c r="AC1192" i="1" s="1"/>
  <c r="AA1441" i="1"/>
  <c r="AB1441" i="1" s="1"/>
  <c r="AC1441" i="1" s="1"/>
  <c r="AA826" i="1"/>
  <c r="AB826" i="1" s="1"/>
  <c r="AC826" i="1" s="1"/>
  <c r="AA885" i="1"/>
  <c r="AB885" i="1" s="1"/>
  <c r="AC885" i="1" s="1"/>
  <c r="AA845" i="1"/>
  <c r="AB845" i="1" s="1"/>
  <c r="AC845" i="1" s="1"/>
  <c r="AA598" i="1"/>
  <c r="AA722" i="1"/>
  <c r="AA1339" i="1"/>
  <c r="AB1339" i="1" s="1"/>
  <c r="AC1339" i="1" s="1"/>
  <c r="AA461" i="1"/>
  <c r="AB461" i="1" s="1"/>
  <c r="AD461" i="1" s="1"/>
  <c r="AA137" i="1"/>
  <c r="AB137" i="1" s="1"/>
  <c r="AC137" i="1" s="1"/>
  <c r="AA374" i="1"/>
  <c r="AA795" i="1"/>
  <c r="AB795" i="1" s="1"/>
  <c r="AC795" i="1" s="1"/>
  <c r="AA833" i="1"/>
  <c r="AA274" i="1"/>
  <c r="AB274" i="1" s="1"/>
  <c r="AC274" i="1" s="1"/>
  <c r="AA577" i="1"/>
  <c r="AB577" i="1" s="1"/>
  <c r="AH1128" i="1" s="1"/>
  <c r="AA426" i="1"/>
  <c r="AB426" i="1" s="1"/>
  <c r="AC426" i="1" s="1"/>
  <c r="AA1113" i="1"/>
  <c r="AB1113" i="1" s="1"/>
  <c r="AC1113" i="1" s="1"/>
  <c r="AA1268" i="1"/>
  <c r="AB1268" i="1" s="1"/>
  <c r="AC1268" i="1" s="1"/>
  <c r="AA711" i="1"/>
  <c r="AB711" i="1" s="1"/>
  <c r="AC711" i="1" s="1"/>
  <c r="AA1247" i="1"/>
  <c r="AB1247" i="1" s="1"/>
  <c r="AD1247" i="1" s="1"/>
  <c r="AA953" i="1"/>
  <c r="AB953" i="1" s="1"/>
  <c r="AA727" i="1"/>
  <c r="AB727" i="1" s="1"/>
  <c r="AC727" i="1" s="1"/>
  <c r="AA992" i="1"/>
  <c r="AA1467" i="1"/>
  <c r="AB1467" i="1" s="1"/>
  <c r="AC1467" i="1" s="1"/>
  <c r="AA1603" i="1"/>
  <c r="AB1603" i="1" s="1"/>
  <c r="AD1603" i="1" s="1"/>
  <c r="AA459" i="1"/>
  <c r="AB459" i="1" s="1"/>
  <c r="AA820" i="1"/>
  <c r="AB820" i="1" s="1"/>
  <c r="AC820" i="1" s="1"/>
  <c r="AA1175" i="1"/>
  <c r="AB1175" i="1" s="1"/>
  <c r="AC1175" i="1" s="1"/>
  <c r="AA959" i="1"/>
  <c r="AB959" i="1" s="1"/>
  <c r="AC959" i="1" s="1"/>
  <c r="AA1602" i="1"/>
  <c r="AB1602" i="1" s="1"/>
  <c r="AC1602" i="1" s="1"/>
  <c r="AA1619" i="1"/>
  <c r="AB1619" i="1" s="1"/>
  <c r="AC1619" i="1" s="1"/>
  <c r="Y5" i="1"/>
  <c r="AB1498" i="1"/>
  <c r="AB819" i="1"/>
  <c r="AE819" i="1" s="1"/>
  <c r="AB37" i="1"/>
  <c r="AC37" i="1" s="1"/>
  <c r="AB1517" i="1"/>
  <c r="AE1517" i="1" s="1"/>
  <c r="AB675" i="1"/>
  <c r="AC675" i="1" s="1"/>
  <c r="AB1195" i="1"/>
  <c r="AC1195" i="1" s="1"/>
  <c r="AB1250" i="1"/>
  <c r="AC1250" i="1" s="1"/>
  <c r="AB821" i="1"/>
  <c r="AC821" i="1" s="1"/>
  <c r="AB315" i="1"/>
  <c r="AC315" i="1" s="1"/>
  <c r="AB832" i="1"/>
  <c r="AC832" i="1" s="1"/>
  <c r="AB1094" i="1"/>
  <c r="AC1094" i="1" s="1"/>
  <c r="AA1417" i="1"/>
  <c r="AB1417" i="1" s="1"/>
  <c r="AE1417" i="1" s="1"/>
  <c r="AA624" i="1"/>
  <c r="AB624" i="1" s="1"/>
  <c r="AH1081" i="1" s="1"/>
  <c r="AA626" i="1"/>
  <c r="AB626" i="1" s="1"/>
  <c r="AA1185" i="1"/>
  <c r="AA1060" i="1"/>
  <c r="AB1060" i="1" s="1"/>
  <c r="AA1560" i="1"/>
  <c r="AA1562" i="1"/>
  <c r="AB1562" i="1" s="1"/>
  <c r="AA993" i="1"/>
  <c r="AA1520" i="1"/>
  <c r="AB1520" i="1" s="1"/>
  <c r="AA1571" i="1"/>
  <c r="AA1077" i="1"/>
  <c r="AB1077" i="1" s="1"/>
  <c r="AA1485" i="1"/>
  <c r="AB1485" i="1" s="1"/>
  <c r="AA1651" i="1"/>
  <c r="AA1569" i="1"/>
  <c r="AA1630" i="1"/>
  <c r="AB1630" i="1" s="1"/>
  <c r="AE1630" i="1" s="1"/>
  <c r="AA1629" i="1"/>
  <c r="AA1663" i="1"/>
  <c r="AB1663" i="1" s="1"/>
  <c r="AA1641" i="1"/>
  <c r="AA1652" i="1"/>
  <c r="AA1676" i="1"/>
  <c r="AA1620" i="1"/>
  <c r="AB1620" i="1" s="1"/>
  <c r="AA221" i="1"/>
  <c r="AB221" i="1" s="1"/>
  <c r="AC221" i="1" s="1"/>
  <c r="AA1575" i="1"/>
  <c r="AA917" i="1"/>
  <c r="AB917" i="1" s="1"/>
  <c r="AC917" i="1" s="1"/>
  <c r="AA769" i="1"/>
  <c r="AB769" i="1" s="1"/>
  <c r="AC769" i="1" s="1"/>
  <c r="AA1472" i="1"/>
  <c r="AA1213" i="1"/>
  <c r="AA453" i="1"/>
  <c r="AA91" i="1"/>
  <c r="AA659" i="1"/>
  <c r="AB659" i="1" s="1"/>
  <c r="AC659" i="1" s="1"/>
  <c r="AA282" i="1"/>
  <c r="AA617" i="1"/>
  <c r="AB617" i="1" s="1"/>
  <c r="AC617" i="1" s="1"/>
  <c r="AA123" i="1"/>
  <c r="AB123" i="1" s="1"/>
  <c r="AC123" i="1" s="1"/>
  <c r="AA606" i="1"/>
  <c r="AA1261" i="1"/>
  <c r="AB1261" i="1" s="1"/>
  <c r="AC1261" i="1" s="1"/>
  <c r="AA1069" i="1"/>
  <c r="AA1454" i="1"/>
  <c r="AA1179" i="1"/>
  <c r="AA168" i="1"/>
  <c r="AB168" i="1" s="1"/>
  <c r="AA59" i="1"/>
  <c r="AB59" i="1" s="1"/>
  <c r="AC59" i="1" s="1"/>
  <c r="AA267" i="1"/>
  <c r="AB267" i="1" s="1"/>
  <c r="AA70" i="1"/>
  <c r="AB70" i="1" s="1"/>
  <c r="AA104" i="1"/>
  <c r="AB104" i="1" s="1"/>
  <c r="AC104" i="1" s="1"/>
  <c r="AA1163" i="1"/>
  <c r="AB1163" i="1" s="1"/>
  <c r="AC1163" i="1" s="1"/>
  <c r="AA40" i="1"/>
  <c r="AB40" i="1" s="1"/>
  <c r="AC40" i="1" s="1"/>
  <c r="AA44" i="1"/>
  <c r="AB44" i="1" s="1"/>
  <c r="AC44" i="1" s="1"/>
  <c r="AA273" i="1"/>
  <c r="AB273" i="1" s="1"/>
  <c r="AC273" i="1" s="1"/>
  <c r="AA61" i="1"/>
  <c r="AB61" i="1" s="1"/>
  <c r="AC61" i="1" s="1"/>
  <c r="AA1484" i="1"/>
  <c r="AB1484" i="1" s="1"/>
  <c r="AC1484" i="1" s="1"/>
  <c r="AA632" i="1"/>
  <c r="AA1096" i="1"/>
  <c r="AB1096" i="1" s="1"/>
  <c r="AD1096" i="1" s="1"/>
  <c r="AA100" i="1"/>
  <c r="AB100" i="1" s="1"/>
  <c r="AC100" i="1" s="1"/>
  <c r="AA1245" i="1"/>
  <c r="AB1245" i="1" s="1"/>
  <c r="AC1245" i="1" s="1"/>
  <c r="AA927" i="1"/>
  <c r="AB927" i="1" s="1"/>
  <c r="AA560" i="1"/>
  <c r="AB560" i="1" s="1"/>
  <c r="AC560" i="1" s="1"/>
  <c r="AA872" i="1"/>
  <c r="AB872" i="1" s="1"/>
  <c r="AC872" i="1" s="1"/>
  <c r="AA1058" i="1"/>
  <c r="AB1058" i="1" s="1"/>
  <c r="AC1058" i="1" s="1"/>
  <c r="AA886" i="1"/>
  <c r="AB886" i="1" s="1"/>
  <c r="AC886" i="1" s="1"/>
  <c r="AA319" i="1"/>
  <c r="AB319" i="1" s="1"/>
  <c r="AC319" i="1" s="1"/>
  <c r="AA1144" i="1"/>
  <c r="AB1144" i="1" s="1"/>
  <c r="AC1144" i="1" s="1"/>
  <c r="AA1289" i="1"/>
  <c r="AB1289" i="1" s="1"/>
  <c r="AC1289" i="1" s="1"/>
  <c r="AA427" i="1"/>
  <c r="AB427" i="1" s="1"/>
  <c r="AC427" i="1" s="1"/>
  <c r="AA1160" i="1"/>
  <c r="AB1160" i="1" s="1"/>
  <c r="AA1413" i="1"/>
  <c r="AB1413" i="1" s="1"/>
  <c r="AC1413" i="1" s="1"/>
  <c r="AA786" i="1"/>
  <c r="AB786" i="1" s="1"/>
  <c r="AC786" i="1" s="1"/>
  <c r="AA787" i="1"/>
  <c r="AB787" i="1" s="1"/>
  <c r="AC787" i="1" s="1"/>
  <c r="AA1100" i="1"/>
  <c r="AB1100" i="1" s="1"/>
  <c r="AA1101" i="1"/>
  <c r="AB1101" i="1" s="1"/>
  <c r="AC1101" i="1" s="1"/>
  <c r="AA1135" i="1"/>
  <c r="AB1135" i="1" s="1"/>
  <c r="AC1135" i="1" s="1"/>
  <c r="AA1375" i="1"/>
  <c r="AA1381" i="1"/>
  <c r="AB1381" i="1" s="1"/>
  <c r="AA327" i="1"/>
  <c r="AB327" i="1" s="1"/>
  <c r="AC327" i="1" s="1"/>
  <c r="AA757" i="1"/>
  <c r="AB757" i="1" s="1"/>
  <c r="AC757" i="1" s="1"/>
  <c r="AA904" i="1"/>
  <c r="AB904" i="1" s="1"/>
  <c r="AC904" i="1" s="1"/>
  <c r="AA1104" i="1"/>
  <c r="AB1104" i="1" s="1"/>
  <c r="AA1312" i="1"/>
  <c r="AB1312" i="1" s="1"/>
  <c r="AC1312" i="1" s="1"/>
  <c r="AA1356" i="1"/>
  <c r="AB1356" i="1" s="1"/>
  <c r="AC1356" i="1" s="1"/>
  <c r="AA701" i="1"/>
  <c r="AB701" i="1" s="1"/>
  <c r="AC701" i="1" s="1"/>
  <c r="AA1095" i="1"/>
  <c r="AB1095" i="1" s="1"/>
  <c r="AA1460" i="1"/>
  <c r="AA1505" i="1"/>
  <c r="AA1551" i="1"/>
  <c r="AB1551" i="1" s="1"/>
  <c r="AC1551" i="1" s="1"/>
  <c r="AA1689" i="1"/>
  <c r="AB1689" i="1" s="1"/>
  <c r="AE1689" i="1" s="1"/>
  <c r="AA1210" i="1"/>
  <c r="AB1210" i="1" s="1"/>
  <c r="AA950" i="1"/>
  <c r="AB950" i="1" s="1"/>
  <c r="AA1217" i="1"/>
  <c r="AB1217" i="1" s="1"/>
  <c r="AA1489" i="1"/>
  <c r="AB1489" i="1" s="1"/>
  <c r="AE1489" i="1" s="1"/>
  <c r="AA1574" i="1"/>
  <c r="AA1523" i="1"/>
  <c r="AA720" i="1"/>
  <c r="AB720" i="1" s="1"/>
  <c r="AC720" i="1" s="1"/>
  <c r="AA947" i="1"/>
  <c r="AB947" i="1" s="1"/>
  <c r="AC947" i="1" s="1"/>
  <c r="AA1214" i="1"/>
  <c r="AB1214" i="1" s="1"/>
  <c r="AC1214" i="1" s="1"/>
  <c r="AA1611" i="1"/>
  <c r="AB1611" i="1" s="1"/>
  <c r="AA458" i="1"/>
  <c r="AB458" i="1" s="1"/>
  <c r="AC458" i="1" s="1"/>
  <c r="AA1405" i="1"/>
  <c r="AB1405" i="1" s="1"/>
  <c r="AC1405" i="1" s="1"/>
  <c r="AA567" i="1"/>
  <c r="AA570" i="1"/>
  <c r="AA252" i="1"/>
  <c r="AA420" i="1"/>
  <c r="AB420" i="1" s="1"/>
  <c r="AC420" i="1" s="1"/>
  <c r="AA277" i="1"/>
  <c r="AA1232" i="1"/>
  <c r="AB1232" i="1" s="1"/>
  <c r="AC1232" i="1" s="1"/>
  <c r="AA618" i="1"/>
  <c r="AB618" i="1" s="1"/>
  <c r="AC618" i="1" s="1"/>
  <c r="AA975" i="1"/>
  <c r="AB975" i="1" s="1"/>
  <c r="AC975" i="1" s="1"/>
  <c r="AA1012" i="1"/>
  <c r="AB1012" i="1" s="1"/>
  <c r="AC1012" i="1" s="1"/>
  <c r="AA1580" i="1"/>
  <c r="AB1580" i="1" s="1"/>
  <c r="AC1580" i="1" s="1"/>
  <c r="AA1457" i="1"/>
  <c r="AA502" i="1"/>
  <c r="AB502" i="1" s="1"/>
  <c r="AA280" i="1"/>
  <c r="AA1071" i="1"/>
  <c r="AB1071" i="1" s="1"/>
  <c r="AC1071" i="1" s="1"/>
  <c r="AA27" i="1"/>
  <c r="AB27" i="1" s="1"/>
  <c r="AE27" i="1" s="1"/>
  <c r="AA79" i="1"/>
  <c r="AB79" i="1" s="1"/>
  <c r="AA628" i="1"/>
  <c r="AB628" i="1" s="1"/>
  <c r="AC628" i="1" s="1"/>
  <c r="AA1191" i="1"/>
  <c r="AA674" i="1"/>
  <c r="AB674" i="1" s="1"/>
  <c r="AA864" i="1"/>
  <c r="AB864" i="1" s="1"/>
  <c r="AA709" i="1"/>
  <c r="AB709" i="1" s="1"/>
  <c r="AC709" i="1" s="1"/>
  <c r="AA177" i="1"/>
  <c r="AB177" i="1" s="1"/>
  <c r="AC177" i="1" s="1"/>
  <c r="AA82" i="1"/>
  <c r="AB82" i="1" s="1"/>
  <c r="AA291" i="1"/>
  <c r="AB291" i="1" s="1"/>
  <c r="AA375" i="1"/>
  <c r="AA928" i="1"/>
  <c r="AB928" i="1" s="1"/>
  <c r="AC928" i="1" s="1"/>
  <c r="AA414" i="1"/>
  <c r="AB414" i="1" s="1"/>
  <c r="AC414" i="1" s="1"/>
  <c r="AA258" i="1"/>
  <c r="AB258" i="1" s="1"/>
  <c r="AA1453" i="1"/>
  <c r="AB1453" i="1" s="1"/>
  <c r="AC1453" i="1" s="1"/>
  <c r="AA755" i="1"/>
  <c r="AB755" i="1" s="1"/>
  <c r="AC755" i="1" s="1"/>
  <c r="AA929" i="1"/>
  <c r="AA1028" i="1"/>
  <c r="AB1028" i="1" s="1"/>
  <c r="AA1203" i="1"/>
  <c r="AA1039" i="1"/>
  <c r="AB1039" i="1" s="1"/>
  <c r="AC1039" i="1" s="1"/>
  <c r="AA219" i="1"/>
  <c r="AA1340" i="1"/>
  <c r="AB1340" i="1" s="1"/>
  <c r="AD1340" i="1" s="1"/>
  <c r="AA1004" i="1"/>
  <c r="AB1004" i="1" s="1"/>
  <c r="AA236" i="1"/>
  <c r="AB236" i="1" s="1"/>
  <c r="AC236" i="1" s="1"/>
  <c r="AA987" i="1"/>
  <c r="AB987" i="1" s="1"/>
  <c r="AC987" i="1" s="1"/>
  <c r="AA1382" i="1"/>
  <c r="AB1382" i="1" s="1"/>
  <c r="AA849" i="1"/>
  <c r="AA1674" i="1"/>
  <c r="AB1674" i="1" s="1"/>
  <c r="AC1674" i="1" s="1"/>
  <c r="AA1274" i="1"/>
  <c r="AA731" i="1"/>
  <c r="AB731" i="1" s="1"/>
  <c r="AA369" i="1"/>
  <c r="AA1527" i="1"/>
  <c r="AB1527" i="1" s="1"/>
  <c r="AC1527" i="1" s="1"/>
  <c r="AA1548" i="1"/>
  <c r="AB1548" i="1" s="1"/>
  <c r="AC1548" i="1" s="1"/>
  <c r="AA684" i="1"/>
  <c r="AB684" i="1" s="1"/>
  <c r="AE684" i="1" s="1"/>
  <c r="AA918" i="1"/>
  <c r="AB918" i="1" s="1"/>
  <c r="AA919" i="1"/>
  <c r="AB919" i="1" s="1"/>
  <c r="AC919" i="1" s="1"/>
  <c r="AA527" i="1"/>
  <c r="AB527" i="1" s="1"/>
  <c r="AC527" i="1" s="1"/>
  <c r="AA543" i="1"/>
  <c r="AB543" i="1" s="1"/>
  <c r="AA1608" i="1"/>
  <c r="AB1608" i="1" s="1"/>
  <c r="AC1608" i="1" s="1"/>
  <c r="AA639" i="1"/>
  <c r="AA1578" i="1"/>
  <c r="AB569" i="1"/>
  <c r="AB238" i="1"/>
  <c r="AC238" i="1" s="1"/>
  <c r="AB644" i="1"/>
  <c r="AC644" i="1" s="1"/>
  <c r="AB1018" i="1"/>
  <c r="AD1018" i="1" s="1"/>
  <c r="AB1345" i="1"/>
  <c r="AC1345" i="1" s="1"/>
  <c r="AB478" i="1"/>
  <c r="AB1153" i="1"/>
  <c r="AC1153" i="1" s="1"/>
  <c r="AB1291" i="1"/>
  <c r="AB1644" i="1"/>
  <c r="AC1644" i="1" s="1"/>
  <c r="AA155" i="1"/>
  <c r="AB155" i="1" s="1"/>
  <c r="AC155" i="1" s="1"/>
  <c r="AA956" i="1"/>
  <c r="AB956" i="1" s="1"/>
  <c r="AC956" i="1" s="1"/>
  <c r="AB326" i="1"/>
  <c r="AC326" i="1" s="1"/>
  <c r="AA636" i="1"/>
  <c r="AB636" i="1" s="1"/>
  <c r="AC636" i="1" s="1"/>
  <c r="AB259" i="1"/>
  <c r="AC259" i="1" s="1"/>
  <c r="AA165" i="1"/>
  <c r="AB165" i="1" s="1"/>
  <c r="AC165" i="1" s="1"/>
  <c r="AA761" i="1"/>
  <c r="AB761" i="1" s="1"/>
  <c r="AC761" i="1" s="1"/>
  <c r="AA574" i="1"/>
  <c r="AB574" i="1" s="1"/>
  <c r="AC574" i="1" s="1"/>
  <c r="AB924" i="1"/>
  <c r="AC924" i="1" s="1"/>
  <c r="AA1180" i="1"/>
  <c r="AA608" i="1"/>
  <c r="AB608" i="1" s="1"/>
  <c r="AC608" i="1" s="1"/>
  <c r="AA1209" i="1"/>
  <c r="AB1209" i="1" s="1"/>
  <c r="AC1209" i="1" s="1"/>
  <c r="AA1424" i="1"/>
  <c r="AB1424" i="1" s="1"/>
  <c r="AC1424" i="1" s="1"/>
  <c r="AA415" i="1"/>
  <c r="AB415" i="1" s="1"/>
  <c r="AB707" i="1"/>
  <c r="AC707" i="1" s="1"/>
  <c r="AB138" i="1"/>
  <c r="AC138" i="1" s="1"/>
  <c r="AB1189" i="1"/>
  <c r="AC1189" i="1" s="1"/>
  <c r="AB861" i="1"/>
  <c r="AC861" i="1" s="1"/>
  <c r="AB1046" i="1"/>
  <c r="AC1046" i="1" s="1"/>
  <c r="AB1344" i="1"/>
  <c r="AC1344" i="1" s="1"/>
  <c r="AB391" i="1"/>
  <c r="AC391" i="1" s="1"/>
  <c r="AB963" i="1"/>
  <c r="AC963" i="1" s="1"/>
  <c r="AA878" i="1"/>
  <c r="AA1600" i="1"/>
  <c r="AB1600" i="1" s="1"/>
  <c r="AC1600" i="1" s="1"/>
  <c r="AA1307" i="1"/>
  <c r="AB1307" i="1" s="1"/>
  <c r="AA856" i="1"/>
  <c r="AB856" i="1" s="1"/>
  <c r="AC856" i="1" s="1"/>
  <c r="AA585" i="1"/>
  <c r="AB585" i="1" s="1"/>
  <c r="AE585" i="1" s="1"/>
  <c r="AA1063" i="1"/>
  <c r="AB1063" i="1" s="1"/>
  <c r="AA817" i="1"/>
  <c r="AB817" i="1" s="1"/>
  <c r="AA565" i="1"/>
  <c r="AB565" i="1" s="1"/>
  <c r="AC565" i="1" s="1"/>
  <c r="AA1579" i="1"/>
  <c r="AB1579" i="1" s="1"/>
  <c r="AA894" i="1"/>
  <c r="AB894" i="1" s="1"/>
  <c r="AC894" i="1" s="1"/>
  <c r="AA841" i="1"/>
  <c r="AB841" i="1" s="1"/>
  <c r="AA791" i="1"/>
  <c r="AB791" i="1" s="1"/>
  <c r="AC791" i="1" s="1"/>
  <c r="AA480" i="1"/>
  <c r="AA393" i="1"/>
  <c r="AB393" i="1" s="1"/>
  <c r="AC393" i="1" s="1"/>
  <c r="AA161" i="1"/>
  <c r="AB161" i="1" s="1"/>
  <c r="AA648" i="1"/>
  <c r="AB648" i="1" s="1"/>
  <c r="AC648" i="1" s="1"/>
  <c r="AA1178" i="1"/>
  <c r="AB1178" i="1" s="1"/>
  <c r="AC1178" i="1" s="1"/>
  <c r="AA183" i="1"/>
  <c r="AB183" i="1" s="1"/>
  <c r="AC183" i="1" s="1"/>
  <c r="AA338" i="1"/>
  <c r="AB338" i="1" s="1"/>
  <c r="AA545" i="1"/>
  <c r="AB545" i="1" s="1"/>
  <c r="AC545" i="1" s="1"/>
  <c r="AA378" i="1"/>
  <c r="AB378" i="1" s="1"/>
  <c r="AC378" i="1" s="1"/>
  <c r="AA831" i="1"/>
  <c r="AA242" i="1"/>
  <c r="AB242" i="1" s="1"/>
  <c r="AA402" i="1"/>
  <c r="AB402" i="1" s="1"/>
  <c r="AC402" i="1" s="1"/>
  <c r="AA1092" i="1"/>
  <c r="AB1092" i="1" s="1"/>
  <c r="AC1092" i="1" s="1"/>
  <c r="AA750" i="1"/>
  <c r="AA1169" i="1"/>
  <c r="AB1169" i="1" s="1"/>
  <c r="AC1169" i="1" s="1"/>
  <c r="AA1204" i="1"/>
  <c r="AB1204" i="1" s="1"/>
  <c r="AC1204" i="1" s="1"/>
  <c r="AB998" i="1"/>
  <c r="AC998" i="1" s="1"/>
  <c r="AA835" i="1"/>
  <c r="AB835" i="1" s="1"/>
  <c r="AC835" i="1" s="1"/>
  <c r="AA592" i="1"/>
  <c r="AB592" i="1" s="1"/>
  <c r="AA1106" i="1"/>
  <c r="AB1106" i="1" s="1"/>
  <c r="AA986" i="1"/>
  <c r="AB986" i="1" s="1"/>
  <c r="AA1598" i="1"/>
  <c r="AB1598" i="1" s="1"/>
  <c r="AC1598" i="1" s="1"/>
  <c r="AA1592" i="1"/>
  <c r="AB1592" i="1" s="1"/>
  <c r="AA1552" i="1"/>
  <c r="AB1552" i="1" s="1"/>
  <c r="AC1552" i="1" s="1"/>
  <c r="AA1645" i="1"/>
  <c r="AA1626" i="1"/>
  <c r="AB1626" i="1" s="1"/>
  <c r="AA1459" i="1"/>
  <c r="AB1459" i="1" s="1"/>
  <c r="AC1459" i="1" s="1"/>
  <c r="AA1022" i="1"/>
  <c r="AB1022" i="1" s="1"/>
  <c r="AC1022" i="1" s="1"/>
  <c r="AA1588" i="1"/>
  <c r="AA482" i="1"/>
  <c r="AB482" i="1" s="1"/>
  <c r="AC482" i="1" s="1"/>
  <c r="AA1072" i="1"/>
  <c r="AB1072" i="1" s="1"/>
  <c r="AC1072" i="1" s="1"/>
  <c r="AA1308" i="1"/>
  <c r="AB1308" i="1" s="1"/>
  <c r="AC1308" i="1" s="1"/>
  <c r="AA131" i="1"/>
  <c r="AB131" i="1" s="1"/>
  <c r="AA229" i="1"/>
  <c r="AB229" i="1" s="1"/>
  <c r="AC229" i="1" s="1"/>
  <c r="AA19" i="1"/>
  <c r="AB19" i="1" s="1"/>
  <c r="AC19" i="1" s="1"/>
  <c r="AA53" i="1"/>
  <c r="AB53" i="1" s="1"/>
  <c r="AC53" i="1" s="1"/>
  <c r="AA28" i="1"/>
  <c r="AB28" i="1" s="1"/>
  <c r="AA42" i="1"/>
  <c r="AB42" i="1" s="1"/>
  <c r="AC42" i="1" s="1"/>
  <c r="AA90" i="1"/>
  <c r="AB90" i="1" s="1"/>
  <c r="AC90" i="1" s="1"/>
  <c r="AA261" i="1"/>
  <c r="AA493" i="1"/>
  <c r="AB493" i="1" s="1"/>
  <c r="AA492" i="1"/>
  <c r="AB492" i="1" s="1"/>
  <c r="AC492" i="1" s="1"/>
  <c r="AA1507" i="1"/>
  <c r="AB1507" i="1" s="1"/>
  <c r="AC1507" i="1" s="1"/>
  <c r="AA284" i="1"/>
  <c r="AB284" i="1" s="1"/>
  <c r="AC284" i="1" s="1"/>
  <c r="AA802" i="1"/>
  <c r="AB802" i="1" s="1"/>
  <c r="AA208" i="1"/>
  <c r="AB208" i="1" s="1"/>
  <c r="AC208" i="1" s="1"/>
  <c r="AA1284" i="1"/>
  <c r="AB1284" i="1" s="1"/>
  <c r="AC1284" i="1" s="1"/>
  <c r="AA403" i="1"/>
  <c r="AB403" i="1" s="1"/>
  <c r="AC403" i="1" s="1"/>
  <c r="AA411" i="1"/>
  <c r="AA614" i="1"/>
  <c r="AB614" i="1" s="1"/>
  <c r="AC614" i="1" s="1"/>
  <c r="AA1221" i="1"/>
  <c r="AB1221" i="1" s="1"/>
  <c r="AC1221" i="1" s="1"/>
  <c r="AA1131" i="1"/>
  <c r="AB1131" i="1" s="1"/>
  <c r="AC1131" i="1" s="1"/>
  <c r="AB1513" i="1"/>
  <c r="AC1513" i="1" s="1"/>
  <c r="AA800" i="1"/>
  <c r="AB800" i="1" s="1"/>
  <c r="AC800" i="1" s="1"/>
  <c r="AB1530" i="1"/>
  <c r="AC1530" i="1" s="1"/>
  <c r="AA1051" i="1"/>
  <c r="AB1051" i="1" s="1"/>
  <c r="AC1051" i="1" s="1"/>
  <c r="AA67" i="1"/>
  <c r="AB67" i="1" s="1"/>
  <c r="AC67" i="1" s="1"/>
  <c r="AA514" i="1"/>
  <c r="AB514" i="1" s="1"/>
  <c r="AC514" i="1" s="1"/>
  <c r="AA1278" i="1"/>
  <c r="AB1278" i="1" s="1"/>
  <c r="AC1278" i="1" s="1"/>
  <c r="AA1591" i="1"/>
  <c r="AB1591" i="1" s="1"/>
  <c r="AC1591" i="1" s="1"/>
  <c r="AA288" i="1"/>
  <c r="AB288" i="1" s="1"/>
  <c r="AC288" i="1" s="1"/>
  <c r="AA584" i="1"/>
  <c r="AB584" i="1" s="1"/>
  <c r="AC584" i="1" s="1"/>
  <c r="AA246" i="1"/>
  <c r="AB246" i="1" s="1"/>
  <c r="AC246" i="1" s="1"/>
  <c r="AA234" i="1"/>
  <c r="AB234" i="1" s="1"/>
  <c r="AC234" i="1" s="1"/>
  <c r="AA529" i="1"/>
  <c r="AB529" i="1" s="1"/>
  <c r="AC529" i="1" s="1"/>
  <c r="AA1263" i="1"/>
  <c r="AB1263" i="1" s="1"/>
  <c r="AC1263" i="1" s="1"/>
  <c r="AA667" i="1"/>
  <c r="AB667" i="1" s="1"/>
  <c r="AC667" i="1" s="1"/>
  <c r="AA385" i="1"/>
  <c r="AB385" i="1" s="1"/>
  <c r="AC385" i="1" s="1"/>
  <c r="AA734" i="1"/>
  <c r="AB734" i="1" s="1"/>
  <c r="AC734" i="1" s="1"/>
  <c r="AA566" i="1"/>
  <c r="AB566" i="1" s="1"/>
  <c r="AC566" i="1" s="1"/>
  <c r="AA410" i="1"/>
  <c r="AB410" i="1" s="1"/>
  <c r="AC410" i="1" s="1"/>
  <c r="AA457" i="1"/>
  <c r="AB457" i="1" s="1"/>
  <c r="AC457" i="1" s="1"/>
  <c r="AA331" i="1"/>
  <c r="AB331" i="1" s="1"/>
  <c r="AC331" i="1" s="1"/>
  <c r="AA346" i="1"/>
  <c r="AB346" i="1" s="1"/>
  <c r="AC346" i="1" s="1"/>
  <c r="AA36" i="1"/>
  <c r="AB36" i="1" s="1"/>
  <c r="AC36" i="1" s="1"/>
  <c r="AB307" i="1"/>
  <c r="AC307" i="1" s="1"/>
  <c r="AA25" i="1"/>
  <c r="AB25" i="1" s="1"/>
  <c r="AC25" i="1" s="1"/>
  <c r="AA323" i="1"/>
  <c r="AB323" i="1" s="1"/>
  <c r="AC323" i="1" s="1"/>
  <c r="AA157" i="1"/>
  <c r="AB157" i="1" s="1"/>
  <c r="AC157" i="1" s="1"/>
  <c r="AA318" i="1"/>
  <c r="AB318" i="1" s="1"/>
  <c r="AC318" i="1" s="1"/>
  <c r="AA142" i="1"/>
  <c r="AB142" i="1" s="1"/>
  <c r="AC142" i="1" s="1"/>
  <c r="AA83" i="1"/>
  <c r="AB83" i="1" s="1"/>
  <c r="AC83" i="1" s="1"/>
  <c r="AA1394" i="1"/>
  <c r="AB1394" i="1" s="1"/>
  <c r="AC1394" i="1" s="1"/>
  <c r="AA550" i="1"/>
  <c r="AB550" i="1" s="1"/>
  <c r="AC550" i="1" s="1"/>
  <c r="AA629" i="1"/>
  <c r="AB629" i="1" s="1"/>
  <c r="AC629" i="1" s="1"/>
  <c r="AA1341" i="1"/>
  <c r="AB1341" i="1" s="1"/>
  <c r="AC1341" i="1" s="1"/>
  <c r="AA813" i="1"/>
  <c r="AB813" i="1" s="1"/>
  <c r="AC813" i="1" s="1"/>
  <c r="AA51" i="1"/>
  <c r="AB51" i="1" s="1"/>
  <c r="AC51" i="1" s="1"/>
  <c r="AA264" i="1"/>
  <c r="AB264" i="1" s="1"/>
  <c r="AC264" i="1" s="1"/>
  <c r="AA60" i="1"/>
  <c r="AB60" i="1" s="1"/>
  <c r="AC60" i="1" s="1"/>
  <c r="AA783" i="1"/>
  <c r="AB783" i="1" s="1"/>
  <c r="AC783" i="1" s="1"/>
  <c r="AA193" i="1"/>
  <c r="AB193" i="1" s="1"/>
  <c r="AC193" i="1" s="1"/>
  <c r="AA294" i="1"/>
  <c r="AB294" i="1" s="1"/>
  <c r="AC294" i="1" s="1"/>
  <c r="AA1495" i="1"/>
  <c r="AB1495" i="1" s="1"/>
  <c r="AC1495" i="1" s="1"/>
  <c r="AA890" i="1"/>
  <c r="AB890" i="1" s="1"/>
  <c r="AC890" i="1" s="1"/>
  <c r="AA938" i="1"/>
  <c r="AB938" i="1" s="1"/>
  <c r="AC938" i="1" s="1"/>
  <c r="AA507" i="1"/>
  <c r="AB507" i="1" s="1"/>
  <c r="AC507" i="1" s="1"/>
  <c r="AA299" i="1"/>
  <c r="AB299" i="1" s="1"/>
  <c r="AC299" i="1" s="1"/>
  <c r="AA599" i="1"/>
  <c r="AB599" i="1" s="1"/>
  <c r="AC599" i="1" s="1"/>
  <c r="AA446" i="1"/>
  <c r="AB446" i="1" s="1"/>
  <c r="AC446" i="1" s="1"/>
  <c r="AA940" i="1"/>
  <c r="AB940" i="1" s="1"/>
  <c r="AC940" i="1" s="1"/>
  <c r="AA1197" i="1"/>
  <c r="AB1197" i="1" s="1"/>
  <c r="AC1197" i="1" s="1"/>
  <c r="AA1266" i="1"/>
  <c r="AB1266" i="1" s="1"/>
  <c r="AA124" i="1"/>
  <c r="AB124" i="1" s="1"/>
  <c r="AC124" i="1" s="1"/>
  <c r="AA564" i="1"/>
  <c r="AB564" i="1" s="1"/>
  <c r="AC564" i="1" s="1"/>
  <c r="AA708" i="1"/>
  <c r="AB708" i="1" s="1"/>
  <c r="AC708" i="1" s="1"/>
  <c r="AA739" i="1"/>
  <c r="AB739" i="1" s="1"/>
  <c r="AC739" i="1" s="1"/>
  <c r="AA497" i="1"/>
  <c r="AB497" i="1" s="1"/>
  <c r="AC497" i="1" s="1"/>
  <c r="AA743" i="1"/>
  <c r="AB743" i="1" s="1"/>
  <c r="AC743" i="1" s="1"/>
  <c r="AA290" i="1"/>
  <c r="AB290" i="1" s="1"/>
  <c r="AC290" i="1" s="1"/>
  <c r="AA247" i="1"/>
  <c r="AB247" i="1" s="1"/>
  <c r="AC247" i="1" s="1"/>
  <c r="AA597" i="1"/>
  <c r="AB597" i="1" s="1"/>
  <c r="AC597" i="1" s="1"/>
  <c r="AA730" i="1"/>
  <c r="AB730" i="1" s="1"/>
  <c r="AC730" i="1" s="1"/>
  <c r="AA1087" i="1"/>
  <c r="AB1087" i="1" s="1"/>
  <c r="AC1087" i="1" s="1"/>
  <c r="AA735" i="1"/>
  <c r="AB735" i="1" s="1"/>
  <c r="AC735" i="1" s="1"/>
  <c r="AA971" i="1"/>
  <c r="AB971" i="1" s="1"/>
  <c r="AC971" i="1" s="1"/>
  <c r="AA501" i="1"/>
  <c r="AB501" i="1" s="1"/>
  <c r="AC501" i="1" s="1"/>
  <c r="AA383" i="1"/>
  <c r="AB383" i="1" s="1"/>
  <c r="AC383" i="1" s="1"/>
  <c r="AA337" i="1"/>
  <c r="AB337" i="1" s="1"/>
  <c r="AC337" i="1" s="1"/>
  <c r="AA269" i="1"/>
  <c r="AB269" i="1" s="1"/>
  <c r="AC269" i="1" s="1"/>
  <c r="AA440" i="1"/>
  <c r="AB440" i="1" s="1"/>
  <c r="AC440" i="1" s="1"/>
  <c r="AA301" i="1"/>
  <c r="AB301" i="1" s="1"/>
  <c r="AA21" i="1"/>
  <c r="AB21" i="1" s="1"/>
  <c r="AC21" i="1" s="1"/>
  <c r="AA74" i="1"/>
  <c r="AB74" i="1" s="1"/>
  <c r="AC74" i="1" s="1"/>
  <c r="AA76" i="1"/>
  <c r="AB76" i="1" s="1"/>
  <c r="AC76" i="1" s="1"/>
  <c r="AA508" i="1"/>
  <c r="AB508" i="1" s="1"/>
  <c r="AC508" i="1" s="1"/>
  <c r="AA941" i="1"/>
  <c r="AB941" i="1" s="1"/>
  <c r="AC941" i="1" s="1"/>
  <c r="AA615" i="1"/>
  <c r="AB615" i="1" s="1"/>
  <c r="AC615" i="1" s="1"/>
  <c r="AA726" i="1"/>
  <c r="AB726" i="1" s="1"/>
  <c r="AC726" i="1" s="1"/>
  <c r="AA87" i="1"/>
  <c r="AB87" i="1" s="1"/>
  <c r="AC87" i="1" s="1"/>
  <c r="AA625" i="1"/>
  <c r="AB625" i="1" s="1"/>
  <c r="AC625" i="1" s="1"/>
  <c r="AA1299" i="1"/>
  <c r="AB1299" i="1" s="1"/>
  <c r="AC1299" i="1" s="1"/>
  <c r="AA1301" i="1"/>
  <c r="AB1301" i="1" s="1"/>
  <c r="AC1301" i="1" s="1"/>
  <c r="AA741" i="1"/>
  <c r="AB741" i="1" s="1"/>
  <c r="AE741" i="1" s="1"/>
  <c r="AA471" i="1"/>
  <c r="AB471" i="1" s="1"/>
  <c r="AC471" i="1" s="1"/>
  <c r="AA472" i="1"/>
  <c r="AB472" i="1" s="1"/>
  <c r="AC472" i="1" s="1"/>
  <c r="AA1042" i="1"/>
  <c r="AB1042" i="1" s="1"/>
  <c r="AC1042" i="1" s="1"/>
  <c r="AA1372" i="1"/>
  <c r="AB1372" i="1" s="1"/>
  <c r="AC1372" i="1" s="1"/>
  <c r="AA631" i="1"/>
  <c r="AA1275" i="1"/>
  <c r="AB1275" i="1" s="1"/>
  <c r="AA1550" i="1"/>
  <c r="AB1550" i="1" s="1"/>
  <c r="AC1550" i="1" s="1"/>
  <c r="AA1349" i="1"/>
  <c r="AB1349" i="1" s="1"/>
  <c r="AC1349" i="1" s="1"/>
  <c r="AA270" i="1"/>
  <c r="AB270" i="1" s="1"/>
  <c r="AA227" i="1"/>
  <c r="AB227" i="1" s="1"/>
  <c r="AC227" i="1" s="1"/>
  <c r="AA697" i="1"/>
  <c r="AB697" i="1" s="1"/>
  <c r="AC697" i="1" s="1"/>
  <c r="AA733" i="1"/>
  <c r="AB733" i="1" s="1"/>
  <c r="AC733" i="1" s="1"/>
  <c r="AA217" i="1"/>
  <c r="AB217" i="1" s="1"/>
  <c r="AE217" i="1" s="1"/>
  <c r="AA837" i="1"/>
  <c r="AB837" i="1" s="1"/>
  <c r="AC837" i="1" s="1"/>
  <c r="AA591" i="1"/>
  <c r="AB591" i="1" s="1"/>
  <c r="AC591" i="1" s="1"/>
  <c r="AA1236" i="1"/>
  <c r="AB1236" i="1" s="1"/>
  <c r="AC1236" i="1" s="1"/>
  <c r="AA1130" i="1"/>
  <c r="AB1130" i="1" s="1"/>
  <c r="AC1130" i="1" s="1"/>
  <c r="AA558" i="1"/>
  <c r="AB558" i="1" s="1"/>
  <c r="AC558" i="1" s="1"/>
  <c r="AA462" i="1"/>
  <c r="AB462" i="1" s="1"/>
  <c r="AC462" i="1" s="1"/>
  <c r="AA149" i="1"/>
  <c r="AB149" i="1" s="1"/>
  <c r="AC149" i="1" s="1"/>
  <c r="AA412" i="1"/>
  <c r="AB412" i="1" s="1"/>
  <c r="AC412" i="1" s="1"/>
  <c r="AA330" i="1"/>
  <c r="AB330" i="1" s="1"/>
  <c r="AC330" i="1" s="1"/>
  <c r="AA528" i="1"/>
  <c r="AB528" i="1" s="1"/>
  <c r="AC528" i="1" s="1"/>
  <c r="AA557" i="1"/>
  <c r="AB557" i="1" s="1"/>
  <c r="AC557" i="1" s="1"/>
  <c r="AA485" i="1"/>
  <c r="AB485" i="1" s="1"/>
  <c r="AC485" i="1" s="1"/>
  <c r="AA714" i="1"/>
  <c r="AB714" i="1" s="1"/>
  <c r="AC714" i="1" s="1"/>
  <c r="AA506" i="1"/>
  <c r="AB506" i="1" s="1"/>
  <c r="AC506" i="1" s="1"/>
  <c r="AA512" i="1"/>
  <c r="AB512" i="1" s="1"/>
  <c r="AC512" i="1" s="1"/>
  <c r="AA339" i="1"/>
  <c r="AA594" i="1"/>
  <c r="AB594" i="1" s="1"/>
  <c r="AC594" i="1" s="1"/>
  <c r="AA26" i="1"/>
  <c r="AB26" i="1" s="1"/>
  <c r="AC26" i="1" s="1"/>
  <c r="AA50" i="1"/>
  <c r="AB50" i="1" s="1"/>
  <c r="AC50" i="1" s="1"/>
  <c r="AA488" i="1"/>
  <c r="AB488" i="1" s="1"/>
  <c r="AC488" i="1" s="1"/>
  <c r="AA1154" i="1"/>
  <c r="AB1154" i="1" s="1"/>
  <c r="AA174" i="1"/>
  <c r="AA358" i="1"/>
  <c r="AB358" i="1" s="1"/>
  <c r="AC358" i="1" s="1"/>
  <c r="AA232" i="1"/>
  <c r="AB232" i="1" s="1"/>
  <c r="AC232" i="1" s="1"/>
  <c r="AA156" i="1"/>
  <c r="AB156" i="1" s="1"/>
  <c r="AC156" i="1" s="1"/>
  <c r="AA108" i="1"/>
  <c r="AB108" i="1" s="1"/>
  <c r="AC108" i="1" s="1"/>
  <c r="AA243" i="1"/>
  <c r="AB243" i="1" s="1"/>
  <c r="AC243" i="1" s="1"/>
  <c r="AA745" i="1"/>
  <c r="AB745" i="1" s="1"/>
  <c r="AC745" i="1" s="1"/>
  <c r="AB1673" i="1"/>
  <c r="AC1673" i="1" s="1"/>
  <c r="AA365" i="1"/>
  <c r="AB365" i="1" s="1"/>
  <c r="AC365" i="1" s="1"/>
  <c r="AA1428" i="1"/>
  <c r="AB1428" i="1" s="1"/>
  <c r="AC1428" i="1" s="1"/>
  <c r="AA1429" i="1"/>
  <c r="AB1429" i="1" s="1"/>
  <c r="AC1429" i="1" s="1"/>
  <c r="AA1364" i="1"/>
  <c r="AB1364" i="1" s="1"/>
  <c r="AC1364" i="1" s="1"/>
  <c r="AA1200" i="1"/>
  <c r="AB1200" i="1" s="1"/>
  <c r="AC1200" i="1" s="1"/>
  <c r="AA1321" i="1"/>
  <c r="AB1321" i="1" s="1"/>
  <c r="AC1321" i="1" s="1"/>
  <c r="AA683" i="1"/>
  <c r="AB683" i="1" s="1"/>
  <c r="AC683" i="1" s="1"/>
  <c r="AA973" i="1"/>
  <c r="AB973" i="1" s="1"/>
  <c r="AE973" i="1" s="1"/>
  <c r="AA510" i="1"/>
  <c r="AB510" i="1" s="1"/>
  <c r="AC510" i="1" s="1"/>
  <c r="AA836" i="1"/>
  <c r="AB836" i="1" s="1"/>
  <c r="AA1267" i="1"/>
  <c r="AB1267" i="1" s="1"/>
  <c r="AC1267" i="1" s="1"/>
  <c r="AA1226" i="1"/>
  <c r="AA94" i="1"/>
  <c r="AB94" i="1" s="1"/>
  <c r="AC94" i="1" s="1"/>
  <c r="AA609" i="1"/>
  <c r="AB609" i="1" s="1"/>
  <c r="AC609" i="1" s="1"/>
  <c r="AA1628" i="1"/>
  <c r="AB1628" i="1" s="1"/>
  <c r="AA143" i="1"/>
  <c r="AB143" i="1" s="1"/>
  <c r="AC143" i="1" s="1"/>
  <c r="AA47" i="1"/>
  <c r="AB47" i="1" s="1"/>
  <c r="AC47" i="1" s="1"/>
  <c r="AA672" i="1"/>
  <c r="AB672" i="1" s="1"/>
  <c r="AC672" i="1" s="1"/>
  <c r="AA881" i="1"/>
  <c r="AB881" i="1" s="1"/>
  <c r="AC881" i="1" s="1"/>
  <c r="AA379" i="1"/>
  <c r="AB379" i="1" s="1"/>
  <c r="AC379" i="1" s="1"/>
  <c r="AA581" i="1"/>
  <c r="AB581" i="1" s="1"/>
  <c r="AC581" i="1" s="1"/>
  <c r="AA322" i="1"/>
  <c r="AB322" i="1" s="1"/>
  <c r="AC322" i="1" s="1"/>
  <c r="AA169" i="1"/>
  <c r="AB169" i="1" s="1"/>
  <c r="AC169" i="1" s="1"/>
  <c r="AA132" i="1"/>
  <c r="AB132" i="1" s="1"/>
  <c r="AC132" i="1" s="1"/>
  <c r="AA30" i="1"/>
  <c r="AB30" i="1" s="1"/>
  <c r="AC30" i="1" s="1"/>
  <c r="AA452" i="1"/>
  <c r="AB452" i="1" s="1"/>
  <c r="AC452" i="1" s="1"/>
  <c r="AA23" i="1"/>
  <c r="AB23" i="1" s="1"/>
  <c r="AC23" i="1" s="1"/>
  <c r="AA1165" i="1"/>
  <c r="AB1165" i="1" s="1"/>
  <c r="AC1165" i="1" s="1"/>
  <c r="AA1119" i="1"/>
  <c r="AB1119" i="1" s="1"/>
  <c r="AC1119" i="1" s="1"/>
  <c r="AA1433" i="1"/>
  <c r="AB1433" i="1" s="1"/>
  <c r="AC1433" i="1" s="1"/>
  <c r="AA1366" i="1"/>
  <c r="AB1366" i="1" s="1"/>
  <c r="AC1366" i="1" s="1"/>
  <c r="AA1368" i="1"/>
  <c r="AB1368" i="1" s="1"/>
  <c r="AC1368" i="1" s="1"/>
  <c r="AA1322" i="1"/>
  <c r="AB1322" i="1" s="1"/>
  <c r="AC1322" i="1" s="1"/>
  <c r="AA1065" i="1"/>
  <c r="AB1065" i="1" s="1"/>
  <c r="AA398" i="1"/>
  <c r="AB398" i="1" s="1"/>
  <c r="AC398" i="1" s="1"/>
  <c r="AA797" i="1"/>
  <c r="AB797" i="1" s="1"/>
  <c r="AC797" i="1" s="1"/>
  <c r="AA1665" i="1"/>
  <c r="AB1665" i="1" s="1"/>
  <c r="AC1665" i="1" s="1"/>
  <c r="AA939" i="1"/>
  <c r="AB939" i="1" s="1"/>
  <c r="AD939" i="1" s="1"/>
  <c r="AA892" i="1"/>
  <c r="AB892" i="1" s="1"/>
  <c r="AC892" i="1" s="1"/>
  <c r="AA1243" i="1"/>
  <c r="AB1243" i="1" s="1"/>
  <c r="AC1243" i="1" s="1"/>
  <c r="AA332" i="1"/>
  <c r="AB332" i="1" s="1"/>
  <c r="AC332" i="1" s="1"/>
  <c r="AA1679" i="1"/>
  <c r="AB1679" i="1" s="1"/>
  <c r="AC1679" i="1" s="1"/>
  <c r="AA166" i="1"/>
  <c r="AB166" i="1" s="1"/>
  <c r="AC166" i="1" s="1"/>
  <c r="AA1059" i="1"/>
  <c r="AB1059" i="1" s="1"/>
  <c r="AC1059" i="1" s="1"/>
  <c r="AA853" i="1"/>
  <c r="AB853" i="1" s="1"/>
  <c r="AC853" i="1" s="1"/>
  <c r="AA421" i="1"/>
  <c r="AB421" i="1" s="1"/>
  <c r="AC421" i="1" s="1"/>
  <c r="AA635" i="1"/>
  <c r="AB635" i="1" s="1"/>
  <c r="AC635" i="1" s="1"/>
  <c r="AA758" i="1"/>
  <c r="AB758" i="1" s="1"/>
  <c r="AC758" i="1" s="1"/>
  <c r="AA699" i="1"/>
  <c r="AB699" i="1" s="1"/>
  <c r="AC699" i="1" s="1"/>
  <c r="AA700" i="1"/>
  <c r="AB700" i="1" s="1"/>
  <c r="AC700" i="1" s="1"/>
  <c r="AA312" i="1"/>
  <c r="AB312" i="1" s="1"/>
  <c r="AE312" i="1" s="1"/>
  <c r="AA200" i="1"/>
  <c r="AB200" i="1" s="1"/>
  <c r="AC200" i="1" s="1"/>
  <c r="AA257" i="1"/>
  <c r="AB257" i="1" s="1"/>
  <c r="AC257" i="1" s="1"/>
  <c r="AA1171" i="1"/>
  <c r="AB1171" i="1" s="1"/>
  <c r="AC1171" i="1" s="1"/>
  <c r="AA418" i="1"/>
  <c r="AB418" i="1" s="1"/>
  <c r="AC418" i="1" s="1"/>
  <c r="AA223" i="1"/>
  <c r="AB223" i="1" s="1"/>
  <c r="AC223" i="1" s="1"/>
  <c r="AA1124" i="1"/>
  <c r="AB1124" i="1" s="1"/>
  <c r="AD1124" i="1" s="1"/>
  <c r="AA1617" i="1"/>
  <c r="AB1617" i="1" s="1"/>
  <c r="AC1617" i="1" s="1"/>
  <c r="AA1211" i="1"/>
  <c r="AB1211" i="1" s="1"/>
  <c r="AA1490" i="1"/>
  <c r="AB1490" i="1" s="1"/>
  <c r="AC1490" i="1" s="1"/>
  <c r="AA1572" i="1"/>
  <c r="AB1572" i="1" s="1"/>
  <c r="AE1572" i="1" s="1"/>
  <c r="AA1075" i="1"/>
  <c r="AA718" i="1"/>
  <c r="AB718" i="1" s="1"/>
  <c r="AA768" i="1"/>
  <c r="AB768" i="1" s="1"/>
  <c r="AC768" i="1" s="1"/>
  <c r="AA1048" i="1"/>
  <c r="AB1048" i="1" s="1"/>
  <c r="AA1258" i="1"/>
  <c r="AB1258" i="1" s="1"/>
  <c r="AC1258" i="1" s="1"/>
  <c r="AA1260" i="1"/>
  <c r="AB1260" i="1" s="1"/>
  <c r="AA1029" i="1"/>
  <c r="AB1029" i="1" s="1"/>
  <c r="AC1029" i="1" s="1"/>
  <c r="AA1215" i="1"/>
  <c r="AB1215" i="1" s="1"/>
  <c r="AA487" i="1"/>
  <c r="AB487" i="1" s="1"/>
  <c r="AC487" i="1" s="1"/>
  <c r="AA1615" i="1"/>
  <c r="AB1615" i="1" s="1"/>
  <c r="AH1615" i="1" s="1"/>
  <c r="AA22" i="1"/>
  <c r="AB22" i="1" s="1"/>
  <c r="AC22" i="1" s="1"/>
  <c r="AA619" i="1"/>
  <c r="AB619" i="1" s="1"/>
  <c r="AA1406" i="1"/>
  <c r="AB1406" i="1" s="1"/>
  <c r="AC1406" i="1" s="1"/>
  <c r="AA1410" i="1"/>
  <c r="AB1410" i="1" s="1"/>
  <c r="AA942" i="1"/>
  <c r="AB942" i="1" s="1"/>
  <c r="AC942" i="1" s="1"/>
  <c r="AA568" i="1"/>
  <c r="AB568" i="1" s="1"/>
  <c r="AA68" i="1"/>
  <c r="AB68" i="1" s="1"/>
  <c r="AC68" i="1" s="1"/>
  <c r="AA653" i="1"/>
  <c r="AB653" i="1" s="1"/>
  <c r="AD653" i="1" s="1"/>
  <c r="AA268" i="1"/>
  <c r="AB268" i="1" s="1"/>
  <c r="AC268" i="1" s="1"/>
  <c r="AA438" i="1"/>
  <c r="AB438" i="1" s="1"/>
  <c r="AD438" i="1" s="1"/>
  <c r="AA583" i="1"/>
  <c r="AB583" i="1" s="1"/>
  <c r="AC583" i="1" s="1"/>
  <c r="AA1050" i="1"/>
  <c r="AB1050" i="1" s="1"/>
  <c r="AA645" i="1"/>
  <c r="AB645" i="1" s="1"/>
  <c r="AC645" i="1" s="1"/>
  <c r="AA1386" i="1"/>
  <c r="AB1386" i="1" s="1"/>
  <c r="AA1239" i="1"/>
  <c r="AB1239" i="1" s="1"/>
  <c r="AC1239" i="1" s="1"/>
  <c r="AA1479" i="1"/>
  <c r="AB1479" i="1" s="1"/>
  <c r="AA1584" i="1"/>
  <c r="AB1584" i="1" s="1"/>
  <c r="AC1584" i="1" s="1"/>
  <c r="AA1450" i="1"/>
  <c r="AB1450" i="1" s="1"/>
  <c r="AA1306" i="1"/>
  <c r="AB1306" i="1" s="1"/>
  <c r="AC1306" i="1" s="1"/>
  <c r="AA1389" i="1"/>
  <c r="AB1389" i="1" s="1"/>
  <c r="AA1586" i="1"/>
  <c r="AB1586" i="1" s="1"/>
  <c r="AC1586" i="1" s="1"/>
  <c r="AA1587" i="1"/>
  <c r="AB1587" i="1" s="1"/>
  <c r="AB773" i="1"/>
  <c r="AB1265" i="1"/>
  <c r="AC1265" i="1" s="1"/>
  <c r="AA524" i="1"/>
  <c r="AB524" i="1" s="1"/>
  <c r="AC524" i="1" s="1"/>
  <c r="AA525" i="1"/>
  <c r="AB525" i="1" s="1"/>
  <c r="AC525" i="1" s="1"/>
  <c r="AA351" i="1"/>
  <c r="AB351" i="1" s="1"/>
  <c r="AA1440" i="1"/>
  <c r="AB1440" i="1" s="1"/>
  <c r="AC1440" i="1" s="1"/>
  <c r="AA54" i="1"/>
  <c r="AB54" i="1" s="1"/>
  <c r="AC54" i="1" s="1"/>
  <c r="AA194" i="1"/>
  <c r="AB194" i="1" s="1"/>
  <c r="AC194" i="1" s="1"/>
  <c r="AA39" i="1"/>
  <c r="AB39" i="1" s="1"/>
  <c r="AC39" i="1" s="1"/>
  <c r="AA388" i="1"/>
  <c r="AB388" i="1" s="1"/>
  <c r="AB650" i="1"/>
  <c r="AC650" i="1" s="1"/>
  <c r="AB846" i="1"/>
  <c r="AC846" i="1" s="1"/>
  <c r="AB219" i="1"/>
  <c r="AC219" i="1" s="1"/>
  <c r="AB843" i="1"/>
  <c r="AB710" i="1"/>
  <c r="AE710" i="1" s="1"/>
  <c r="AB725" i="1"/>
  <c r="AC725" i="1" s="1"/>
  <c r="AB722" i="1"/>
  <c r="AC722" i="1" s="1"/>
  <c r="AB456" i="1"/>
  <c r="AC456" i="1" s="1"/>
  <c r="AB374" i="1"/>
  <c r="AC374" i="1" s="1"/>
  <c r="AB549" i="1"/>
  <c r="AB833" i="1"/>
  <c r="AB1246" i="1"/>
  <c r="AC1246" i="1" s="1"/>
  <c r="AB555" i="1"/>
  <c r="AE555" i="1" s="1"/>
  <c r="AB1525" i="1"/>
  <c r="AB992" i="1"/>
  <c r="AC992" i="1" s="1"/>
  <c r="AB736" i="1"/>
  <c r="AC736" i="1" s="1"/>
  <c r="AB1043" i="1"/>
  <c r="AD1043" i="1" s="1"/>
  <c r="AB1638" i="1"/>
  <c r="AC1638" i="1" s="1"/>
  <c r="AB1011" i="1"/>
  <c r="AC1011" i="1" s="1"/>
  <c r="AB1560" i="1"/>
  <c r="AE1560" i="1" s="1"/>
  <c r="AB1637" i="1"/>
  <c r="AC1637" i="1" s="1"/>
  <c r="AB993" i="1"/>
  <c r="AD993" i="1" s="1"/>
  <c r="AB1547" i="1"/>
  <c r="AC1547" i="1" s="1"/>
  <c r="AB1571" i="1"/>
  <c r="AB1606" i="1"/>
  <c r="AC1606" i="1" s="1"/>
  <c r="AB1569" i="1"/>
  <c r="AC1569" i="1" s="1"/>
  <c r="AB1668" i="1"/>
  <c r="AH1668" i="1" s="1"/>
  <c r="AB1629" i="1"/>
  <c r="AB1684" i="1"/>
  <c r="AC1684" i="1" s="1"/>
  <c r="AB1641" i="1"/>
  <c r="AC1641" i="1" s="1"/>
  <c r="AB1687" i="1"/>
  <c r="AB1676" i="1"/>
  <c r="AB296" i="1"/>
  <c r="AC296" i="1" s="1"/>
  <c r="AB1643" i="1"/>
  <c r="AB1541" i="1"/>
  <c r="AC1541" i="1" s="1"/>
  <c r="AB1575" i="1"/>
  <c r="AC1575" i="1" s="1"/>
  <c r="AB1523" i="1"/>
  <c r="AC1523" i="1" s="1"/>
  <c r="AB948" i="1"/>
  <c r="AC948" i="1" s="1"/>
  <c r="AB1213" i="1"/>
  <c r="AC1213" i="1" s="1"/>
  <c r="AB1409" i="1"/>
  <c r="AC1409" i="1" s="1"/>
  <c r="AB901" i="1"/>
  <c r="AC901" i="1" s="1"/>
  <c r="AB285" i="1"/>
  <c r="AC285" i="1" s="1"/>
  <c r="AB671" i="1"/>
  <c r="AC671" i="1" s="1"/>
  <c r="AB277" i="1"/>
  <c r="AC277" i="1" s="1"/>
  <c r="AB1476" i="1"/>
  <c r="AC1476" i="1" s="1"/>
  <c r="AB1387" i="1"/>
  <c r="AC1387" i="1" s="1"/>
  <c r="AB664" i="1"/>
  <c r="AC664" i="1" s="1"/>
  <c r="AB1069" i="1"/>
  <c r="AC1069" i="1" s="1"/>
  <c r="AB518" i="1"/>
  <c r="AC518" i="1" s="1"/>
  <c r="AB188" i="1"/>
  <c r="AC188" i="1" s="1"/>
  <c r="AB308" i="1"/>
  <c r="AC308" i="1" s="1"/>
  <c r="AB638" i="1"/>
  <c r="AB1471" i="1"/>
  <c r="AB1574" i="1"/>
  <c r="AC1574" i="1" s="1"/>
  <c r="AB1280" i="1"/>
  <c r="AC1280" i="1" s="1"/>
  <c r="AB1259" i="1"/>
  <c r="AC1259" i="1" s="1"/>
  <c r="AB1472" i="1"/>
  <c r="AC1472" i="1" s="1"/>
  <c r="AB1613" i="1"/>
  <c r="AC1613" i="1" s="1"/>
  <c r="AB453" i="1"/>
  <c r="AC453" i="1" s="1"/>
  <c r="AB1408" i="1"/>
  <c r="AC1408" i="1" s="1"/>
  <c r="AB567" i="1"/>
  <c r="AC567" i="1" s="1"/>
  <c r="AB85" i="1"/>
  <c r="AC85" i="1" s="1"/>
  <c r="AB282" i="1"/>
  <c r="AC282" i="1" s="1"/>
  <c r="AB606" i="1"/>
  <c r="AC606" i="1" s="1"/>
  <c r="AB1454" i="1"/>
  <c r="AC1454" i="1" s="1"/>
  <c r="AB150" i="1"/>
  <c r="AC150" i="1" s="1"/>
  <c r="AB632" i="1"/>
  <c r="AC632" i="1" s="1"/>
  <c r="AB579" i="1"/>
  <c r="AC579" i="1" s="1"/>
  <c r="AB1238" i="1"/>
  <c r="AC1238" i="1" s="1"/>
  <c r="AB759" i="1"/>
  <c r="AB752" i="1"/>
  <c r="AB1373" i="1"/>
  <c r="AA195" i="1"/>
  <c r="AB195" i="1" s="1"/>
  <c r="AC195" i="1" s="1"/>
  <c r="AA34" i="1"/>
  <c r="AB34" i="1" s="1"/>
  <c r="AC34" i="1" s="1"/>
  <c r="AA848" i="1"/>
  <c r="AB848" i="1" s="1"/>
  <c r="AC848" i="1" s="1"/>
  <c r="AA98" i="1"/>
  <c r="AB98" i="1" s="1"/>
  <c r="AC98" i="1" s="1"/>
  <c r="AA160" i="1"/>
  <c r="AB160" i="1" s="1"/>
  <c r="AC160" i="1" s="1"/>
  <c r="AA620" i="1"/>
  <c r="AB620" i="1" s="1"/>
  <c r="AC620" i="1" s="1"/>
  <c r="AA960" i="1"/>
  <c r="AB960" i="1" s="1"/>
  <c r="AC960" i="1" s="1"/>
  <c r="AA742" i="1"/>
  <c r="AB742" i="1" s="1"/>
  <c r="AC742" i="1" s="1"/>
  <c r="AA371" i="1"/>
  <c r="AB371" i="1" s="1"/>
  <c r="AC371" i="1" s="1"/>
  <c r="AA862" i="1"/>
  <c r="AB862" i="1" s="1"/>
  <c r="AC862" i="1" s="1"/>
  <c r="AA498" i="1"/>
  <c r="AB498" i="1" s="1"/>
  <c r="AC498" i="1" s="1"/>
  <c r="AA808" i="1"/>
  <c r="AB808" i="1" s="1"/>
  <c r="AC808" i="1" s="1"/>
  <c r="AA281" i="1"/>
  <c r="AB281" i="1" s="1"/>
  <c r="AC281" i="1" s="1"/>
  <c r="AA954" i="1"/>
  <c r="AB954" i="1" s="1"/>
  <c r="AC954" i="1" s="1"/>
  <c r="AA984" i="1"/>
  <c r="AB984" i="1" s="1"/>
  <c r="AC984" i="1" s="1"/>
  <c r="AA760" i="1"/>
  <c r="AB760" i="1" s="1"/>
  <c r="AC760" i="1" s="1"/>
  <c r="AA1511" i="1"/>
  <c r="AB1511" i="1" s="1"/>
  <c r="AC1511" i="1" s="1"/>
  <c r="AA728" i="1"/>
  <c r="AB728" i="1" s="1"/>
  <c r="AC728" i="1" s="1"/>
  <c r="AA1010" i="1"/>
  <c r="AB1010" i="1" s="1"/>
  <c r="AC1010" i="1" s="1"/>
  <c r="AA1152" i="1"/>
  <c r="AB1152" i="1" s="1"/>
  <c r="AC1152" i="1" s="1"/>
  <c r="AA957" i="1"/>
  <c r="AB957" i="1" s="1"/>
  <c r="AC957" i="1" s="1"/>
  <c r="AA1605" i="1"/>
  <c r="AB1605" i="1" s="1"/>
  <c r="AC1605" i="1" s="1"/>
  <c r="AA1174" i="1"/>
  <c r="AB1174" i="1" s="1"/>
  <c r="AC1174" i="1" s="1"/>
  <c r="AA740" i="1"/>
  <c r="AB740" i="1" s="1"/>
  <c r="AC740" i="1" s="1"/>
  <c r="AA1558" i="1"/>
  <c r="AB1558" i="1" s="1"/>
  <c r="AC1558" i="1" s="1"/>
  <c r="AA887" i="1"/>
  <c r="AB887" i="1" s="1"/>
  <c r="AC887" i="1" s="1"/>
  <c r="AA1335" i="1"/>
  <c r="AB1335" i="1" s="1"/>
  <c r="AC1335" i="1" s="1"/>
  <c r="AA1027" i="1"/>
  <c r="AB1027" i="1" s="1"/>
  <c r="AC1027" i="1" s="1"/>
  <c r="AA1294" i="1"/>
  <c r="AB1294" i="1" s="1"/>
  <c r="AC1294" i="1" s="1"/>
  <c r="AA1563" i="1"/>
  <c r="AB1563" i="1" s="1"/>
  <c r="AC1563" i="1" s="1"/>
  <c r="AA1379" i="1"/>
  <c r="AB1379" i="1" s="1"/>
  <c r="AC1379" i="1" s="1"/>
  <c r="AA1683" i="1"/>
  <c r="AB1683" i="1" s="1"/>
  <c r="AC1683" i="1" s="1"/>
  <c r="AA1618" i="1"/>
  <c r="AB1618" i="1" s="1"/>
  <c r="AC1618" i="1" s="1"/>
  <c r="AA1664" i="1"/>
  <c r="AB1664" i="1" s="1"/>
  <c r="AC1664" i="1" s="1"/>
  <c r="AA1675" i="1"/>
  <c r="AA1466" i="1"/>
  <c r="AB1466" i="1" s="1"/>
  <c r="AC1466" i="1" s="1"/>
  <c r="AA1672" i="1"/>
  <c r="AB1672" i="1" s="1"/>
  <c r="AC1672" i="1" s="1"/>
  <c r="AA1670" i="1"/>
  <c r="AB1670" i="1" s="1"/>
  <c r="AC1670" i="1" s="1"/>
  <c r="AA1677" i="1"/>
  <c r="AB1677" i="1" s="1"/>
  <c r="AC1677" i="1" s="1"/>
  <c r="AA1688" i="1"/>
  <c r="AB1688" i="1" s="1"/>
  <c r="AC1688" i="1" s="1"/>
  <c r="AA1437" i="1"/>
  <c r="AB1437" i="1" s="1"/>
  <c r="AC1437" i="1" s="1"/>
  <c r="AA434" i="1"/>
  <c r="AA1125" i="1"/>
  <c r="AB1125" i="1" s="1"/>
  <c r="AC1125" i="1" s="1"/>
  <c r="AA994" i="1"/>
  <c r="AB994" i="1" s="1"/>
  <c r="AC994" i="1" s="1"/>
  <c r="AA1212" i="1"/>
  <c r="AB1212" i="1" s="1"/>
  <c r="AD1212" i="1" s="1"/>
  <c r="AA1488" i="1"/>
  <c r="AB1488" i="1" s="1"/>
  <c r="AC1488" i="1" s="1"/>
  <c r="AA1044" i="1"/>
  <c r="AB1044" i="1" s="1"/>
  <c r="AC1044" i="1" s="1"/>
  <c r="AA1256" i="1"/>
  <c r="AB1256" i="1" s="1"/>
  <c r="AC1256" i="1" s="1"/>
  <c r="AA1573" i="1"/>
  <c r="AB1573" i="1" s="1"/>
  <c r="AA1521" i="1"/>
  <c r="AB1521" i="1" s="1"/>
  <c r="AC1521" i="1" s="1"/>
  <c r="AA1351" i="1"/>
  <c r="AB1351" i="1" s="1"/>
  <c r="AC1351" i="1" s="1"/>
  <c r="AA766" i="1"/>
  <c r="AA1083" i="1"/>
  <c r="AB1083" i="1" s="1"/>
  <c r="AE1083" i="1" s="1"/>
  <c r="AA695" i="1"/>
  <c r="AB695" i="1" s="1"/>
  <c r="AC695" i="1" s="1"/>
  <c r="AA1333" i="1"/>
  <c r="AB1333" i="1" s="1"/>
  <c r="AC1333" i="1" s="1"/>
  <c r="AA1080" i="1"/>
  <c r="AA772" i="1"/>
  <c r="AB772" i="1" s="1"/>
  <c r="AE772" i="1" s="1"/>
  <c r="AA1216" i="1"/>
  <c r="AB1216" i="1" s="1"/>
  <c r="AC1216" i="1" s="1"/>
  <c r="AA1612" i="1"/>
  <c r="AB1612" i="1" s="1"/>
  <c r="AC1612" i="1" s="1"/>
  <c r="AA670" i="1"/>
  <c r="AB670" i="1" s="1"/>
  <c r="AC670" i="1" s="1"/>
  <c r="AA1194" i="1"/>
  <c r="AB1194" i="1" s="1"/>
  <c r="AE1194" i="1" s="1"/>
  <c r="AA1403" i="1"/>
  <c r="AB1403" i="1" s="1"/>
  <c r="AC1403" i="1" s="1"/>
  <c r="AA1407" i="1"/>
  <c r="AB1407" i="1" s="1"/>
  <c r="AC1407" i="1" s="1"/>
  <c r="AA390" i="1"/>
  <c r="AB390" i="1" s="1"/>
  <c r="AC390" i="1" s="1"/>
  <c r="AA702" i="1"/>
  <c r="AB702" i="1" s="1"/>
  <c r="AE702" i="1" s="1"/>
  <c r="AA647" i="1"/>
  <c r="AB647" i="1" s="1"/>
  <c r="AC647" i="1" s="1"/>
  <c r="AA373" i="1"/>
  <c r="AB373" i="1" s="1"/>
  <c r="AC373" i="1" s="1"/>
  <c r="AA408" i="1"/>
  <c r="AB408" i="1" s="1"/>
  <c r="AC408" i="1" s="1"/>
  <c r="AA140" i="1"/>
  <c r="AB140" i="1" s="1"/>
  <c r="AE140" i="1" s="1"/>
  <c r="AA419" i="1"/>
  <c r="AB419" i="1" s="1"/>
  <c r="AC419" i="1" s="1"/>
  <c r="AA1231" i="1"/>
  <c r="AB1231" i="1" s="1"/>
  <c r="AC1231" i="1" s="1"/>
  <c r="AA1474" i="1"/>
  <c r="AB1474" i="1" s="1"/>
  <c r="AC1474" i="1" s="1"/>
  <c r="AA1475" i="1"/>
  <c r="AB1475" i="1" s="1"/>
  <c r="AD1475" i="1" s="1"/>
  <c r="AA1477" i="1"/>
  <c r="AB1477" i="1" s="1"/>
  <c r="AC1477" i="1" s="1"/>
  <c r="AA1478" i="1"/>
  <c r="AB1478" i="1" s="1"/>
  <c r="AC1478" i="1" s="1"/>
  <c r="AA1456" i="1"/>
  <c r="AB1456" i="1" s="1"/>
  <c r="AC1456" i="1" s="1"/>
  <c r="AA1400" i="1"/>
  <c r="AB1400" i="1" s="1"/>
  <c r="AD1400" i="1" s="1"/>
  <c r="AA724" i="1"/>
  <c r="AB724" i="1" s="1"/>
  <c r="AC724" i="1" s="1"/>
  <c r="AA1585" i="1"/>
  <c r="AB1585" i="1" s="1"/>
  <c r="AC1585" i="1" s="1"/>
  <c r="AA1658" i="1"/>
  <c r="AB1658" i="1" s="1"/>
  <c r="AC1658" i="1" s="1"/>
  <c r="AA1661" i="1"/>
  <c r="AB1661" i="1" s="1"/>
  <c r="AD1661" i="1" s="1"/>
  <c r="AA789" i="1"/>
  <c r="AB789" i="1" s="1"/>
  <c r="AC789" i="1" s="1"/>
  <c r="AA793" i="1"/>
  <c r="AB793" i="1" s="1"/>
  <c r="AC793" i="1" s="1"/>
  <c r="AB280" i="1"/>
  <c r="AC280" i="1" s="1"/>
  <c r="AA17" i="1"/>
  <c r="AB17" i="1" s="1"/>
  <c r="AC17" i="1" s="1"/>
  <c r="AA694" i="1"/>
  <c r="AB694" i="1" s="1"/>
  <c r="AC694" i="1" s="1"/>
  <c r="AA228" i="1"/>
  <c r="AB228" i="1" s="1"/>
  <c r="AC228" i="1" s="1"/>
  <c r="AA49" i="1"/>
  <c r="AB49" i="1" s="1"/>
  <c r="AE49" i="1" s="1"/>
  <c r="AB1088" i="1"/>
  <c r="AE1088" i="1" s="1"/>
  <c r="AA329" i="1"/>
  <c r="AB329" i="1" s="1"/>
  <c r="AC329" i="1" s="1"/>
  <c r="AA352" i="1"/>
  <c r="AB352" i="1" s="1"/>
  <c r="AC352" i="1" s="1"/>
  <c r="AB1191" i="1"/>
  <c r="AC1191" i="1" s="1"/>
  <c r="AB245" i="1"/>
  <c r="AC245" i="1" s="1"/>
  <c r="AB1313" i="1"/>
  <c r="AC1313" i="1" s="1"/>
  <c r="AB1116" i="1"/>
  <c r="AD1116" i="1" s="1"/>
  <c r="AB375" i="1"/>
  <c r="AC375" i="1" s="1"/>
  <c r="AB164" i="1"/>
  <c r="AC164" i="1" s="1"/>
  <c r="AB1423" i="1"/>
  <c r="AC1423" i="1" s="1"/>
  <c r="AB929" i="1"/>
  <c r="AC929" i="1" s="1"/>
  <c r="AB1203" i="1"/>
  <c r="AC1203" i="1" s="1"/>
  <c r="AB411" i="1"/>
  <c r="AC411" i="1" s="1"/>
  <c r="AB1155" i="1"/>
  <c r="AB1102" i="1"/>
  <c r="AC1102" i="1" s="1"/>
  <c r="AB849" i="1"/>
  <c r="AE849" i="1" s="1"/>
  <c r="AB847" i="1"/>
  <c r="AC847" i="1" s="1"/>
  <c r="AB369" i="1"/>
  <c r="AB1114" i="1"/>
  <c r="AC1114" i="1" s="1"/>
  <c r="AB1632" i="1"/>
  <c r="AC1632" i="1" s="1"/>
  <c r="AB677" i="1"/>
  <c r="AC677" i="1" s="1"/>
  <c r="AB1599" i="1"/>
  <c r="AC1599" i="1" s="1"/>
  <c r="AB1578" i="1"/>
  <c r="AD1578" i="1" s="1"/>
  <c r="AB1566" i="1"/>
  <c r="AC1566" i="1" s="1"/>
  <c r="AB1621" i="1"/>
  <c r="AC1621" i="1" s="1"/>
  <c r="AB878" i="1"/>
  <c r="AC878" i="1" s="1"/>
  <c r="AB1594" i="1"/>
  <c r="AB1546" i="1"/>
  <c r="AC1546" i="1" s="1"/>
  <c r="AB176" i="1"/>
  <c r="AC176" i="1" s="1"/>
  <c r="AB266" i="1"/>
  <c r="AC266" i="1" s="1"/>
  <c r="AB1019" i="1"/>
  <c r="AC1019" i="1" s="1"/>
  <c r="AB1549" i="1"/>
  <c r="AH1549" i="1" s="1"/>
  <c r="AB1588" i="1"/>
  <c r="AC1588" i="1" s="1"/>
  <c r="AB1073" i="1"/>
  <c r="AC1073" i="1" s="1"/>
  <c r="AB1633" i="1"/>
  <c r="AB480" i="1"/>
  <c r="AC480" i="1" s="1"/>
  <c r="AB949" i="1"/>
  <c r="AC949" i="1" s="1"/>
  <c r="AA559" i="1"/>
  <c r="AB559" i="1" s="1"/>
  <c r="AC559" i="1" s="1"/>
  <c r="AA253" i="1"/>
  <c r="AB253" i="1" s="1"/>
  <c r="AC253" i="1" s="1"/>
  <c r="AA1662" i="1"/>
  <c r="AB1662" i="1" s="1"/>
  <c r="AC1662" i="1" s="1"/>
  <c r="AA343" i="1"/>
  <c r="AB343" i="1" s="1"/>
  <c r="AD343" i="1" s="1"/>
  <c r="AA35" i="1"/>
  <c r="AB35" i="1" s="1"/>
  <c r="AE35" i="1" s="1"/>
  <c r="AA122" i="1"/>
  <c r="AB122" i="1" s="1"/>
  <c r="AC122" i="1" s="1"/>
  <c r="AA65" i="1"/>
  <c r="AB65" i="1" s="1"/>
  <c r="AC65" i="1" s="1"/>
  <c r="AA509" i="1"/>
  <c r="AB509" i="1" s="1"/>
  <c r="AA105" i="1"/>
  <c r="AB105" i="1" s="1"/>
  <c r="AA553" i="1"/>
  <c r="AB553" i="1" s="1"/>
  <c r="AC553" i="1" s="1"/>
  <c r="AA251" i="1"/>
  <c r="AB251" i="1" s="1"/>
  <c r="AC251" i="1" s="1"/>
  <c r="AA279" i="1"/>
  <c r="AB279" i="1" s="1"/>
  <c r="AD279" i="1" s="1"/>
  <c r="AA303" i="1"/>
  <c r="AB303" i="1" s="1"/>
  <c r="AA563" i="1"/>
  <c r="AB563" i="1" s="1"/>
  <c r="AC563" i="1" s="1"/>
  <c r="AA1093" i="1"/>
  <c r="AB1093" i="1" s="1"/>
  <c r="AD1093" i="1" s="1"/>
  <c r="AA538" i="1"/>
  <c r="AB538" i="1" s="1"/>
  <c r="AC538" i="1" s="1"/>
  <c r="AA988" i="1"/>
  <c r="AB988" i="1" s="1"/>
  <c r="AA1208" i="1"/>
  <c r="AB1208" i="1" s="1"/>
  <c r="AC1208" i="1" s="1"/>
  <c r="AE1397" i="1"/>
  <c r="AH1410" i="1"/>
  <c r="AA384" i="1"/>
  <c r="AB384" i="1" s="1"/>
  <c r="AC384" i="1" s="1"/>
  <c r="AA622" i="1"/>
  <c r="AB622" i="1" s="1"/>
  <c r="AC622" i="1" s="1"/>
  <c r="AA547" i="1"/>
  <c r="AB547" i="1" s="1"/>
  <c r="AC547" i="1" s="1"/>
  <c r="AA1097" i="1"/>
  <c r="AB1097" i="1" s="1"/>
  <c r="AC1097" i="1" s="1"/>
  <c r="AA154" i="1"/>
  <c r="AB154" i="1" s="1"/>
  <c r="AC154" i="1" s="1"/>
  <c r="AA325" i="1"/>
  <c r="AB325" i="1" s="1"/>
  <c r="AC325" i="1" s="1"/>
  <c r="AA73" i="1"/>
  <c r="AB73" i="1" s="1"/>
  <c r="AC73" i="1" s="1"/>
  <c r="AA182" i="1"/>
  <c r="AB182" i="1" s="1"/>
  <c r="AC182" i="1" s="1"/>
  <c r="AA770" i="1"/>
  <c r="AB770" i="1" s="1"/>
  <c r="AC770" i="1" s="1"/>
  <c r="AA196" i="1"/>
  <c r="AB196" i="1" s="1"/>
  <c r="AC196" i="1" s="1"/>
  <c r="AA633" i="1"/>
  <c r="AB633" i="1" s="1"/>
  <c r="AC633" i="1" s="1"/>
  <c r="AA118" i="1"/>
  <c r="AB118" i="1" s="1"/>
  <c r="AC118" i="1" s="1"/>
  <c r="AA218" i="1"/>
  <c r="AB218" i="1" s="1"/>
  <c r="AC218" i="1" s="1"/>
  <c r="AA1202" i="1"/>
  <c r="AB1202" i="1" s="1"/>
  <c r="AC1202" i="1" s="1"/>
  <c r="AA1240" i="1"/>
  <c r="AB1240" i="1" s="1"/>
  <c r="AC1240" i="1" s="1"/>
  <c r="AA128" i="1"/>
  <c r="AA1249" i="1"/>
  <c r="AB1249" i="1" s="1"/>
  <c r="AC1249" i="1" s="1"/>
  <c r="AA233" i="1"/>
  <c r="AB233" i="1" s="1"/>
  <c r="AC233" i="1" s="1"/>
  <c r="AA1142" i="1"/>
  <c r="AB1142" i="1" s="1"/>
  <c r="AC1142" i="1" s="1"/>
  <c r="AA1667" i="1"/>
  <c r="AB1667" i="1" s="1"/>
  <c r="AC1667" i="1" s="1"/>
  <c r="AA809" i="1"/>
  <c r="AB809" i="1" s="1"/>
  <c r="AC809" i="1" s="1"/>
  <c r="AA958" i="1"/>
  <c r="AB958" i="1" s="1"/>
  <c r="AC958" i="1" s="1"/>
  <c r="AA1254" i="1"/>
  <c r="AB1254" i="1" s="1"/>
  <c r="AC1254" i="1" s="1"/>
  <c r="AA490" i="1"/>
  <c r="AB490" i="1" s="1"/>
  <c r="AC490" i="1" s="1"/>
  <c r="AA1098" i="1"/>
  <c r="AB1098" i="1" s="1"/>
  <c r="AC1098" i="1" s="1"/>
  <c r="AA1099" i="1"/>
  <c r="AB1099" i="1" s="1"/>
  <c r="AC1099" i="1" s="1"/>
  <c r="AA774" i="1"/>
  <c r="AB774" i="1" s="1"/>
  <c r="AC774" i="1" s="1"/>
  <c r="AA775" i="1"/>
  <c r="AB775" i="1" s="1"/>
  <c r="AC775" i="1" s="1"/>
  <c r="AA320" i="1"/>
  <c r="AB320" i="1" s="1"/>
  <c r="AC320" i="1" s="1"/>
  <c r="AA865" i="1"/>
  <c r="AB865" i="1" s="1"/>
  <c r="AC865" i="1" s="1"/>
  <c r="AA587" i="1"/>
  <c r="AB587" i="1" s="1"/>
  <c r="AC587" i="1" s="1"/>
  <c r="AA588" i="1"/>
  <c r="AB588" i="1" s="1"/>
  <c r="AC588" i="1" s="1"/>
  <c r="AA1187" i="1"/>
  <c r="AB1187" i="1" s="1"/>
  <c r="AC1187" i="1" s="1"/>
  <c r="AA681" i="1"/>
  <c r="AB681" i="1" s="1"/>
  <c r="AC681" i="1" s="1"/>
  <c r="AA903" i="1"/>
  <c r="AB903" i="1" s="1"/>
  <c r="AC903" i="1" s="1"/>
  <c r="AA1139" i="1"/>
  <c r="AB1139" i="1" s="1"/>
  <c r="AC1139" i="1" s="1"/>
  <c r="AA676" i="1"/>
  <c r="AB676" i="1" s="1"/>
  <c r="AC676" i="1" s="1"/>
  <c r="AA923" i="1"/>
  <c r="AB923" i="1" s="1"/>
  <c r="AC923" i="1" s="1"/>
  <c r="AA1061" i="1"/>
  <c r="AB1061" i="1" s="1"/>
  <c r="AA1181" i="1"/>
  <c r="AB1181" i="1" s="1"/>
  <c r="AC1181" i="1" s="1"/>
  <c r="AA1248" i="1"/>
  <c r="AB1248" i="1" s="1"/>
  <c r="AA536" i="1"/>
  <c r="AB536" i="1" s="1"/>
  <c r="AC536" i="1" s="1"/>
  <c r="AA1595" i="1"/>
  <c r="AB1595" i="1" s="1"/>
  <c r="AH1595" i="1" s="1"/>
  <c r="AA1134" i="1"/>
  <c r="AB1134" i="1" s="1"/>
  <c r="AC1134" i="1" s="1"/>
  <c r="AA842" i="1"/>
  <c r="AB842" i="1" s="1"/>
  <c r="AA460" i="1"/>
  <c r="AB460" i="1" s="1"/>
  <c r="AC460" i="1" s="1"/>
  <c r="AA867" i="1"/>
  <c r="AB867" i="1" s="1"/>
  <c r="AA868" i="1"/>
  <c r="AB868" i="1" s="1"/>
  <c r="AC868" i="1" s="1"/>
  <c r="AA668" i="1"/>
  <c r="AB668" i="1" s="1"/>
  <c r="AA1205" i="1"/>
  <c r="AB1205" i="1" s="1"/>
  <c r="AC1205" i="1" s="1"/>
  <c r="AA1145" i="1"/>
  <c r="AB1145" i="1" s="1"/>
  <c r="AA542" i="1"/>
  <c r="AB542" i="1" s="1"/>
  <c r="AC542" i="1" s="1"/>
  <c r="AA1534" i="1"/>
  <c r="AB1534" i="1" s="1"/>
  <c r="AH1534" i="1" s="1"/>
  <c r="AA893" i="1"/>
  <c r="AB893" i="1" s="1"/>
  <c r="AC893" i="1" s="1"/>
  <c r="AA1137" i="1"/>
  <c r="AB1137" i="1" s="1"/>
  <c r="AE1137" i="1" s="1"/>
  <c r="AA1326" i="1"/>
  <c r="AB1326" i="1" s="1"/>
  <c r="AC1326" i="1" s="1"/>
  <c r="AA395" i="1"/>
  <c r="AB395" i="1" s="1"/>
  <c r="AA1607" i="1"/>
  <c r="AB1607" i="1" s="1"/>
  <c r="AC1607" i="1" s="1"/>
  <c r="AA1317" i="1"/>
  <c r="AB1317" i="1" s="1"/>
  <c r="AC1317" i="1" s="1"/>
  <c r="AA1151" i="1"/>
  <c r="AA1442" i="1"/>
  <c r="AB1442" i="1" s="1"/>
  <c r="AC1442" i="1" s="1"/>
  <c r="AA1283" i="1"/>
  <c r="AB1283" i="1" s="1"/>
  <c r="AC1283" i="1" s="1"/>
  <c r="AA931" i="1"/>
  <c r="AB931" i="1" s="1"/>
  <c r="AC931" i="1" s="1"/>
  <c r="AA933" i="1"/>
  <c r="AB933" i="1" s="1"/>
  <c r="AC933" i="1" s="1"/>
  <c r="AA494" i="1"/>
  <c r="AB494" i="1" s="1"/>
  <c r="AC494" i="1" s="1"/>
  <c r="AA1421" i="1"/>
  <c r="AB1421" i="1" s="1"/>
  <c r="AC1421" i="1" s="1"/>
  <c r="AA1316" i="1"/>
  <c r="AB1316" i="1" s="1"/>
  <c r="AC1316" i="1" s="1"/>
  <c r="AA511" i="1"/>
  <c r="AB511" i="1" s="1"/>
  <c r="AC511" i="1" s="1"/>
  <c r="AA572" i="1"/>
  <c r="AB572" i="1" s="1"/>
  <c r="AC572" i="1" s="1"/>
  <c r="AA1461" i="1"/>
  <c r="AB1461" i="1" s="1"/>
  <c r="AC1461" i="1" s="1"/>
  <c r="AA1445" i="1"/>
  <c r="AB1445" i="1" s="1"/>
  <c r="AC1445" i="1" s="1"/>
  <c r="AA616" i="1"/>
  <c r="AB616" i="1" s="1"/>
  <c r="AC616" i="1" s="1"/>
  <c r="AA1016" i="1"/>
  <c r="AB1016" i="1" s="1"/>
  <c r="AE1016" i="1" s="1"/>
  <c r="AA433" i="1"/>
  <c r="AB433" i="1" s="1"/>
  <c r="AC433" i="1" s="1"/>
  <c r="AA1024" i="1"/>
  <c r="AB1024" i="1" s="1"/>
  <c r="AD1024" i="1" s="1"/>
  <c r="AA660" i="1"/>
  <c r="AB660" i="1" s="1"/>
  <c r="AC660" i="1" s="1"/>
  <c r="AA703" i="1"/>
  <c r="AB703" i="1" s="1"/>
  <c r="AA1426" i="1"/>
  <c r="AB1426" i="1" s="1"/>
  <c r="AC1426" i="1" s="1"/>
  <c r="AA1325" i="1"/>
  <c r="AB1325" i="1" s="1"/>
  <c r="AD1325" i="1" s="1"/>
  <c r="AA1296" i="1"/>
  <c r="AB1296" i="1" s="1"/>
  <c r="AC1296" i="1" s="1"/>
  <c r="AA911" i="1"/>
  <c r="AB911" i="1" s="1"/>
  <c r="AE911" i="1" s="1"/>
  <c r="AA130" i="1"/>
  <c r="AB130" i="1" s="1"/>
  <c r="AC130" i="1" s="1"/>
  <c r="AA657" i="1"/>
  <c r="AB657" i="1" s="1"/>
  <c r="AA1062" i="1"/>
  <c r="AB1062" i="1" s="1"/>
  <c r="AC1062" i="1" s="1"/>
  <c r="AA463" i="1"/>
  <c r="AB463" i="1" s="1"/>
  <c r="AE463" i="1" s="1"/>
  <c r="AA839" i="1"/>
  <c r="AB839" i="1" s="1"/>
  <c r="AC839" i="1" s="1"/>
  <c r="AA127" i="1"/>
  <c r="AB127" i="1" s="1"/>
  <c r="AA423" i="1"/>
  <c r="AB423" i="1" s="1"/>
  <c r="AA97" i="1"/>
  <c r="AB97" i="1" s="1"/>
  <c r="AC97" i="1" s="1"/>
  <c r="AA914" i="1"/>
  <c r="AB914" i="1" s="1"/>
  <c r="AC914" i="1" s="1"/>
  <c r="AA582" i="1"/>
  <c r="AB582" i="1" s="1"/>
  <c r="AA348" i="1"/>
  <c r="AB348" i="1" s="1"/>
  <c r="AE348" i="1" s="1"/>
  <c r="AA389" i="1"/>
  <c r="AB389" i="1" s="1"/>
  <c r="AC389" i="1" s="1"/>
  <c r="AA309" i="1"/>
  <c r="AB309" i="1" s="1"/>
  <c r="AC309" i="1" s="1"/>
  <c r="AA211" i="1"/>
  <c r="AB211" i="1" s="1"/>
  <c r="AD211" i="1" s="1"/>
  <c r="AA840" i="1"/>
  <c r="AB840" i="1" s="1"/>
  <c r="AA495" i="1"/>
  <c r="AB495" i="1" s="1"/>
  <c r="AC495" i="1" s="1"/>
  <c r="AA1193" i="1"/>
  <c r="AB1193" i="1" s="1"/>
  <c r="AC1193" i="1" s="1"/>
  <c r="AA334" i="1"/>
  <c r="AB334" i="1" s="1"/>
  <c r="AA1207" i="1"/>
  <c r="AB1207" i="1" s="1"/>
  <c r="AH504" i="1" s="1"/>
  <c r="AA470" i="1"/>
  <c r="AB470" i="1" s="1"/>
  <c r="AC470" i="1" s="1"/>
  <c r="AA534" i="1"/>
  <c r="AB534" i="1" s="1"/>
  <c r="AC534" i="1" s="1"/>
  <c r="AA985" i="1"/>
  <c r="AB985" i="1" s="1"/>
  <c r="AD985" i="1" s="1"/>
  <c r="AA1286" i="1"/>
  <c r="AB1286" i="1" s="1"/>
  <c r="AA1539" i="1"/>
  <c r="AB1539" i="1" s="1"/>
  <c r="AC1539" i="1" s="1"/>
  <c r="AA934" i="1"/>
  <c r="AB934" i="1" s="1"/>
  <c r="AC934" i="1" s="1"/>
  <c r="AA1269" i="1"/>
  <c r="AB1269" i="1" s="1"/>
  <c r="AC1269" i="1" s="1"/>
  <c r="AA305" i="1"/>
  <c r="AB305" i="1" s="1"/>
  <c r="AA1227" i="1"/>
  <c r="AB1227" i="1" s="1"/>
  <c r="AC1227" i="1" s="1"/>
  <c r="AA1293" i="1"/>
  <c r="AB1293" i="1" s="1"/>
  <c r="AC1293" i="1" s="1"/>
  <c r="AA445" i="1"/>
  <c r="AB445" i="1" s="1"/>
  <c r="AC445" i="1" s="1"/>
  <c r="AA1136" i="1"/>
  <c r="AB1136" i="1" s="1"/>
  <c r="AC1136" i="1" s="1"/>
  <c r="AA546" i="1"/>
  <c r="AA859" i="1"/>
  <c r="AB859" i="1" s="1"/>
  <c r="AC859" i="1" s="1"/>
  <c r="AA790" i="1"/>
  <c r="AB790" i="1" s="1"/>
  <c r="AC790" i="1" s="1"/>
  <c r="AA483" i="1"/>
  <c r="AB483" i="1" s="1"/>
  <c r="AC483" i="1" s="1"/>
  <c r="AA1262" i="1"/>
  <c r="AB1262" i="1" s="1"/>
  <c r="AC1262" i="1" s="1"/>
  <c r="AA1033" i="1"/>
  <c r="AB1033" i="1" s="1"/>
  <c r="AC1033" i="1" s="1"/>
  <c r="AA1346" i="1"/>
  <c r="AB1346" i="1" s="1"/>
  <c r="AC1346" i="1" s="1"/>
  <c r="AA43" i="1"/>
  <c r="AB43" i="1" s="1"/>
  <c r="AC43" i="1" s="1"/>
  <c r="AA367" i="1"/>
  <c r="AB367" i="1" s="1"/>
  <c r="AC367" i="1" s="1"/>
  <c r="AA1141" i="1"/>
  <c r="AB1141" i="1" s="1"/>
  <c r="AC1141" i="1" s="1"/>
  <c r="AA353" i="1"/>
  <c r="AB353" i="1" s="1"/>
  <c r="AC353" i="1" s="1"/>
  <c r="AA125" i="1"/>
  <c r="AB125" i="1" s="1"/>
  <c r="AC125" i="1" s="1"/>
  <c r="AA370" i="1"/>
  <c r="AB370" i="1" s="1"/>
  <c r="AC370" i="1" s="1"/>
  <c r="AA99" i="1"/>
  <c r="AB99" i="1" s="1"/>
  <c r="AC99" i="1" s="1"/>
  <c r="AA621" i="1"/>
  <c r="AB621" i="1" s="1"/>
  <c r="AC621" i="1" s="1"/>
  <c r="AA121" i="1"/>
  <c r="AB121" i="1" s="1"/>
  <c r="AC121" i="1" s="1"/>
  <c r="AA983" i="1"/>
  <c r="AB983" i="1" s="1"/>
  <c r="AC983" i="1" s="1"/>
  <c r="AA489" i="1"/>
  <c r="AB489" i="1" s="1"/>
  <c r="AC489" i="1" s="1"/>
  <c r="AA1253" i="1"/>
  <c r="AB1253" i="1" s="1"/>
  <c r="AC1253" i="1" s="1"/>
  <c r="AA556" i="1"/>
  <c r="AB556" i="1" s="1"/>
  <c r="AC556" i="1" s="1"/>
  <c r="AA656" i="1"/>
  <c r="AB656" i="1" s="1"/>
  <c r="AC656" i="1" s="1"/>
  <c r="AA723" i="1"/>
  <c r="AB723" i="1" s="1"/>
  <c r="AC723" i="1" s="1"/>
  <c r="AA1089" i="1"/>
  <c r="AA974" i="1"/>
  <c r="AB974" i="1" s="1"/>
  <c r="AC974" i="1" s="1"/>
  <c r="AA784" i="1"/>
  <c r="AB784" i="1" s="1"/>
  <c r="AC784" i="1" s="1"/>
  <c r="AA515" i="1"/>
  <c r="AB515" i="1" s="1"/>
  <c r="AC515" i="1" s="1"/>
  <c r="AA771" i="1"/>
  <c r="AB771" i="1" s="1"/>
  <c r="AC771" i="1" s="1"/>
  <c r="AA465" i="1"/>
  <c r="AB465" i="1" s="1"/>
  <c r="AD465" i="1" s="1"/>
  <c r="AA302" i="1"/>
  <c r="AB302" i="1" s="1"/>
  <c r="AC302" i="1" s="1"/>
  <c r="AA1078" i="1"/>
  <c r="AB1078" i="1" s="1"/>
  <c r="AC1078" i="1" s="1"/>
  <c r="AA1545" i="1"/>
  <c r="AA255" i="1"/>
  <c r="AB255" i="1" s="1"/>
  <c r="AC255" i="1" s="1"/>
  <c r="AA834" i="1"/>
  <c r="AB834" i="1" s="1"/>
  <c r="AC834" i="1" s="1"/>
  <c r="AA263" i="1"/>
  <c r="AB263" i="1" s="1"/>
  <c r="AC263" i="1" s="1"/>
  <c r="AA479" i="1"/>
  <c r="AB479" i="1" s="1"/>
  <c r="AC479" i="1" s="1"/>
  <c r="AA175" i="1"/>
  <c r="AB175" i="1" s="1"/>
  <c r="AC175" i="1" s="1"/>
  <c r="AA915" i="1"/>
  <c r="AB915" i="1" s="1"/>
  <c r="AC915" i="1" s="1"/>
  <c r="AA533" i="1"/>
  <c r="AB533" i="1" s="1"/>
  <c r="AC533" i="1" s="1"/>
  <c r="AA180" i="1"/>
  <c r="AB180" i="1" s="1"/>
  <c r="AD180" i="1" s="1"/>
  <c r="AA965" i="1"/>
  <c r="AB965" i="1" s="1"/>
  <c r="AC965" i="1" s="1"/>
  <c r="AA1036" i="1"/>
  <c r="AB1036" i="1" s="1"/>
  <c r="AC1036" i="1" s="1"/>
  <c r="AA866" i="1"/>
  <c r="AB866" i="1" s="1"/>
  <c r="AC866" i="1" s="1"/>
  <c r="AA922" i="1"/>
  <c r="AB922" i="1" s="1"/>
  <c r="AC922" i="1" s="1"/>
  <c r="AA589" i="1"/>
  <c r="AA756" i="1"/>
  <c r="AB756" i="1" s="1"/>
  <c r="AC756" i="1" s="1"/>
  <c r="AA895" i="1"/>
  <c r="AB895" i="1" s="1"/>
  <c r="AC895" i="1" s="1"/>
  <c r="AA1402" i="1"/>
  <c r="AB1402" i="1" s="1"/>
  <c r="AD1402" i="1" s="1"/>
  <c r="AA803" i="1"/>
  <c r="AB803" i="1" s="1"/>
  <c r="AC803" i="1" s="1"/>
  <c r="AA1161" i="1"/>
  <c r="AB1161" i="1" s="1"/>
  <c r="AC1161" i="1" s="1"/>
  <c r="AA930" i="1"/>
  <c r="AB930" i="1" s="1"/>
  <c r="AC930" i="1" s="1"/>
  <c r="AA777" i="1"/>
  <c r="AB777" i="1" s="1"/>
  <c r="AC777" i="1" s="1"/>
  <c r="AA1129" i="1"/>
  <c r="AB1129" i="1" s="1"/>
  <c r="AC1129" i="1" s="1"/>
  <c r="AA962" i="1"/>
  <c r="AB962" i="1" s="1"/>
  <c r="AC962" i="1" s="1"/>
  <c r="AA1292" i="1"/>
  <c r="AB1292" i="1" s="1"/>
  <c r="AC1292" i="1" s="1"/>
  <c r="AA1391" i="1"/>
  <c r="AB1391" i="1" s="1"/>
  <c r="AC1391" i="1" s="1"/>
  <c r="AA898" i="1"/>
  <c r="AB898" i="1" s="1"/>
  <c r="AC898" i="1" s="1"/>
  <c r="AA1315" i="1"/>
  <c r="AB1315" i="1" s="1"/>
  <c r="AC1315" i="1" s="1"/>
  <c r="AA1103" i="1"/>
  <c r="AB1103" i="1" s="1"/>
  <c r="AC1103" i="1" s="1"/>
  <c r="AA1438" i="1"/>
  <c r="AB1438" i="1" s="1"/>
  <c r="AC1438" i="1" s="1"/>
  <c r="AA481" i="1"/>
  <c r="AB481" i="1" s="1"/>
  <c r="AC481" i="1" s="1"/>
  <c r="AA1206" i="1"/>
  <c r="AB1206" i="1" s="1"/>
  <c r="AC1206" i="1" s="1"/>
  <c r="AA1497" i="1"/>
  <c r="AB1497" i="1" s="1"/>
  <c r="AC1497" i="1" s="1"/>
  <c r="AA1482" i="1"/>
  <c r="AB1482" i="1" s="1"/>
  <c r="AC1482" i="1" s="1"/>
  <c r="AA1196" i="1"/>
  <c r="AB1196" i="1" s="1"/>
  <c r="AC1196" i="1" s="1"/>
  <c r="AA1224" i="1"/>
  <c r="AB1224" i="1" s="1"/>
  <c r="AC1224" i="1" s="1"/>
  <c r="AA1076" i="1"/>
  <c r="AB1076" i="1" s="1"/>
  <c r="AC1076" i="1" s="1"/>
  <c r="AA925" i="1"/>
  <c r="AB925" i="1" s="1"/>
  <c r="AC925" i="1" s="1"/>
  <c r="AA1570" i="1"/>
  <c r="AB1570" i="1" s="1"/>
  <c r="AC1570" i="1" s="1"/>
  <c r="AA801" i="1"/>
  <c r="AB801" i="1" s="1"/>
  <c r="AC801" i="1" s="1"/>
  <c r="AA805" i="1"/>
  <c r="AB805" i="1" s="1"/>
  <c r="AC805" i="1" s="1"/>
  <c r="AA1222" i="1"/>
  <c r="AB1222" i="1" s="1"/>
  <c r="AC1222" i="1" s="1"/>
  <c r="AA1105" i="1"/>
  <c r="AB1105" i="1" s="1"/>
  <c r="AC1105" i="1" s="1"/>
  <c r="AA1354" i="1"/>
  <c r="AB1354" i="1" s="1"/>
  <c r="AC1354" i="1" s="1"/>
  <c r="AA1355" i="1"/>
  <c r="AB1355" i="1" s="1"/>
  <c r="AC1355" i="1" s="1"/>
  <c r="AA1310" i="1"/>
  <c r="AB1310" i="1" s="1"/>
  <c r="AC1310" i="1" s="1"/>
  <c r="AA1502" i="1"/>
  <c r="AB1502" i="1" s="1"/>
  <c r="AC1502" i="1" s="1"/>
  <c r="AA804" i="1"/>
  <c r="AB804" i="1" s="1"/>
  <c r="AC804" i="1" s="1"/>
  <c r="AA1491" i="1"/>
  <c r="AB1491" i="1" s="1"/>
  <c r="AC1491" i="1" s="1"/>
  <c r="AA1328" i="1"/>
  <c r="AB1328" i="1" s="1"/>
  <c r="AC1328" i="1" s="1"/>
  <c r="AA1329" i="1"/>
  <c r="AB1329" i="1" s="1"/>
  <c r="AC1329" i="1" s="1"/>
  <c r="AA1537" i="1"/>
  <c r="AB1537" i="1" s="1"/>
  <c r="AC1537" i="1" s="1"/>
  <c r="AA1538" i="1"/>
  <c r="AB1538" i="1" s="1"/>
  <c r="AC1538" i="1" s="1"/>
  <c r="AA1357" i="1"/>
  <c r="AB1357" i="1" s="1"/>
  <c r="AC1357" i="1" s="1"/>
  <c r="AA1470" i="1"/>
  <c r="AB1470" i="1" s="1"/>
  <c r="AC1470" i="1" s="1"/>
  <c r="AA1508" i="1"/>
  <c r="AB1508" i="1" s="1"/>
  <c r="AA665" i="1"/>
  <c r="AB665" i="1" s="1"/>
  <c r="AA1509" i="1"/>
  <c r="AB1509" i="1" s="1"/>
  <c r="AD1509" i="1" s="1"/>
  <c r="AA1514" i="1"/>
  <c r="AB1514" i="1" s="1"/>
  <c r="AC1514" i="1" s="1"/>
  <c r="AA754" i="1"/>
  <c r="AB754" i="1" s="1"/>
  <c r="AE754" i="1" s="1"/>
  <c r="AA1086" i="1"/>
  <c r="AB1086" i="1" s="1"/>
  <c r="AC1086" i="1" s="1"/>
  <c r="AA1593" i="1"/>
  <c r="AB1593" i="1" s="1"/>
  <c r="AH753" i="1" s="1"/>
  <c r="AA812" i="1"/>
  <c r="AB812" i="1" s="1"/>
  <c r="AC812" i="1" s="1"/>
  <c r="AA851" i="1"/>
  <c r="AB851" i="1" s="1"/>
  <c r="AA907" i="1"/>
  <c r="AB907" i="1" s="1"/>
  <c r="AC907" i="1" s="1"/>
  <c r="AA1622" i="1"/>
  <c r="AB1622" i="1" s="1"/>
  <c r="AH781" i="1" s="1"/>
  <c r="AA1623" i="1"/>
  <c r="AB1623" i="1" s="1"/>
  <c r="AC1623" i="1" s="1"/>
  <c r="AA1516" i="1"/>
  <c r="AB1516" i="1" s="1"/>
  <c r="AD1516" i="1" s="1"/>
  <c r="AA1581" i="1"/>
  <c r="AB1581" i="1" s="1"/>
  <c r="AA1639" i="1"/>
  <c r="AB1639" i="1" s="1"/>
  <c r="AD1639" i="1" s="1"/>
  <c r="AA1359" i="1"/>
  <c r="AB1359" i="1" s="1"/>
  <c r="AC1359" i="1" s="1"/>
  <c r="AA1422" i="1"/>
  <c r="AB1422" i="1" s="1"/>
  <c r="AH1422" i="1" s="1"/>
  <c r="AA1149" i="1"/>
  <c r="AB1149" i="1" s="1"/>
  <c r="AA407" i="1"/>
  <c r="AB407" i="1" s="1"/>
  <c r="AA1158" i="1"/>
  <c r="AB1158" i="1" s="1"/>
  <c r="AC1158" i="1" s="1"/>
  <c r="AA1015" i="1"/>
  <c r="AB1015" i="1" s="1"/>
  <c r="AA1017" i="1"/>
  <c r="AB1017" i="1" s="1"/>
  <c r="AC1017" i="1" s="1"/>
  <c r="AA816" i="1"/>
  <c r="AB816" i="1" s="1"/>
  <c r="AC816" i="1" s="1"/>
  <c r="AA1021" i="1"/>
  <c r="AA1023" i="1"/>
  <c r="AB1023" i="1" s="1"/>
  <c r="AA967" i="1"/>
  <c r="AB967" i="1" s="1"/>
  <c r="AC967" i="1" s="1"/>
  <c r="AA1026" i="1"/>
  <c r="AB1026" i="1" s="1"/>
  <c r="AC1026" i="1" s="1"/>
  <c r="AA455" i="1"/>
  <c r="AB455" i="1" s="1"/>
  <c r="AC455" i="1" s="1"/>
  <c r="AA661" i="1"/>
  <c r="AB661" i="1" s="1"/>
  <c r="AA874" i="1"/>
  <c r="AB874" i="1" s="1"/>
  <c r="AC874" i="1" s="1"/>
  <c r="AA1589" i="1"/>
  <c r="AB1589" i="1" s="1"/>
  <c r="AC1589" i="1" s="1"/>
  <c r="AA1458" i="1"/>
  <c r="AB1458" i="1" s="1"/>
  <c r="AC1458" i="1" s="1"/>
  <c r="AA1469" i="1"/>
  <c r="AB1469" i="1" s="1"/>
  <c r="AA979" i="1"/>
  <c r="AB979" i="1" s="1"/>
  <c r="AC979" i="1" s="1"/>
  <c r="AA1190" i="1"/>
  <c r="AB1190" i="1" s="1"/>
  <c r="AC1190" i="1" s="1"/>
  <c r="AA792" i="1"/>
  <c r="AB792" i="1" s="1"/>
  <c r="AC792" i="1" s="1"/>
  <c r="AA72" i="1"/>
  <c r="AB72" i="1" s="1"/>
  <c r="AD72" i="1" s="1"/>
  <c r="AA932" i="1"/>
  <c r="AB932" i="1" s="1"/>
  <c r="AC932" i="1" s="1"/>
  <c r="AA1631" i="1"/>
  <c r="AB1631" i="1" s="1"/>
  <c r="AC1631" i="1" s="1"/>
  <c r="AA1465" i="1"/>
  <c r="AB1465" i="1" s="1"/>
  <c r="AC1465" i="1" s="1"/>
  <c r="AA416" i="1"/>
  <c r="AB416" i="1" s="1"/>
  <c r="AC416" i="1" s="1"/>
  <c r="AA910" i="1"/>
  <c r="AB910" i="1" s="1"/>
  <c r="AC910" i="1" s="1"/>
  <c r="AA356" i="1"/>
  <c r="AB356" i="1" s="1"/>
  <c r="AC356" i="1" s="1"/>
  <c r="AA448" i="1"/>
  <c r="AB448" i="1" s="1"/>
  <c r="AC448" i="1" s="1"/>
  <c r="AA38" i="1"/>
  <c r="AA357" i="1"/>
  <c r="AB357" i="1" s="1"/>
  <c r="AC357" i="1" s="1"/>
  <c r="AA71" i="1"/>
  <c r="AB71" i="1" s="1"/>
  <c r="AC71" i="1" s="1"/>
  <c r="AA540" i="1"/>
  <c r="AB540" i="1" s="1"/>
  <c r="AC540" i="1" s="1"/>
  <c r="AA401" i="1"/>
  <c r="AB401" i="1" s="1"/>
  <c r="AC401" i="1" s="1"/>
  <c r="AA799" i="1"/>
  <c r="AB799" i="1" s="1"/>
  <c r="AC799" i="1" s="1"/>
  <c r="AA785" i="1"/>
  <c r="AB785" i="1" s="1"/>
  <c r="AC785" i="1" s="1"/>
  <c r="AA1342" i="1"/>
  <c r="AB1342" i="1" s="1"/>
  <c r="AC1342" i="1" s="1"/>
  <c r="AA430" i="1"/>
  <c r="AB430" i="1" s="1"/>
  <c r="AC430" i="1" s="1"/>
  <c r="AA1311" i="1"/>
  <c r="AB1311" i="1" s="1"/>
  <c r="AC1311" i="1" s="1"/>
  <c r="AA376" i="1"/>
  <c r="AB376" i="1" s="1"/>
  <c r="AC376" i="1" s="1"/>
  <c r="AA404" i="1"/>
  <c r="AA1416" i="1"/>
  <c r="AB1416" i="1" s="1"/>
  <c r="AC1416" i="1" s="1"/>
  <c r="AA844" i="1"/>
  <c r="AB844" i="1" s="1"/>
  <c r="AC844" i="1" s="1"/>
  <c r="AA1082" i="1"/>
  <c r="AB1082" i="1" s="1"/>
  <c r="AC1082" i="1" s="1"/>
  <c r="AA1384" i="1"/>
  <c r="AB1384" i="1" s="1"/>
  <c r="AC1384" i="1" s="1"/>
  <c r="AA1383" i="1"/>
  <c r="AB1383" i="1" s="1"/>
  <c r="AH322" i="1" s="1"/>
  <c r="AA926" i="1"/>
  <c r="AB926" i="1" s="1"/>
  <c r="AA1115" i="1"/>
  <c r="AB1115" i="1" s="1"/>
  <c r="AC1115" i="1" s="1"/>
  <c r="AA1468" i="1"/>
  <c r="AB1468" i="1" s="1"/>
  <c r="AC1468" i="1" s="1"/>
  <c r="AA69" i="1"/>
  <c r="AB69" i="1" s="1"/>
  <c r="AA678" i="1"/>
  <c r="AB678" i="1" s="1"/>
  <c r="AC678" i="1" s="1"/>
  <c r="AA716" i="1"/>
  <c r="AB716" i="1" s="1"/>
  <c r="AC716" i="1" s="1"/>
  <c r="AA935" i="1"/>
  <c r="AB935" i="1" s="1"/>
  <c r="AC935" i="1" s="1"/>
  <c r="AA858" i="1"/>
  <c r="AB858" i="1" s="1"/>
  <c r="AC858" i="1" s="1"/>
  <c r="AA818" i="1"/>
  <c r="AB818" i="1" s="1"/>
  <c r="AC818" i="1" s="1"/>
  <c r="AA870" i="1"/>
  <c r="AB870" i="1" s="1"/>
  <c r="AC870" i="1" s="1"/>
  <c r="AA1455" i="1"/>
  <c r="AB1455" i="1" s="1"/>
  <c r="AC1455" i="1" s="1"/>
  <c r="AA823" i="1"/>
  <c r="AB823" i="1" s="1"/>
  <c r="AC823" i="1" s="1"/>
  <c r="AA762" i="1"/>
  <c r="AB762" i="1" s="1"/>
  <c r="AC762" i="1" s="1"/>
  <c r="AA271" i="1"/>
  <c r="AB271" i="1" s="1"/>
  <c r="AC271" i="1" s="1"/>
  <c r="AA173" i="1"/>
  <c r="AB173" i="1" s="1"/>
  <c r="AC173" i="1" s="1"/>
  <c r="AA746" i="1"/>
  <c r="AB746" i="1" s="1"/>
  <c r="AC746" i="1" s="1"/>
  <c r="AA1219" i="1"/>
  <c r="AB1219" i="1" s="1"/>
  <c r="AC1219" i="1" s="1"/>
  <c r="AA630" i="1"/>
  <c r="AA1034" i="1"/>
  <c r="AB1034" i="1" s="1"/>
  <c r="AC1034" i="1" s="1"/>
  <c r="AA1565" i="1"/>
  <c r="AB1565" i="1" s="1"/>
  <c r="AC1565" i="1" s="1"/>
  <c r="AA1512" i="1"/>
  <c r="AB1512" i="1" s="1"/>
  <c r="AC1512" i="1" s="1"/>
  <c r="AA828" i="1"/>
  <c r="AB828" i="1" s="1"/>
  <c r="AC828" i="1" s="1"/>
  <c r="AA612" i="1"/>
  <c r="AB612" i="1" s="1"/>
  <c r="AC612" i="1" s="1"/>
  <c r="AA333" i="1"/>
  <c r="AB333" i="1" s="1"/>
  <c r="AC333" i="1" s="1"/>
  <c r="AA496" i="1"/>
  <c r="AB496" i="1" s="1"/>
  <c r="AC496" i="1" s="1"/>
  <c r="AA747" i="1"/>
  <c r="AB747" i="1" s="1"/>
  <c r="AC747" i="1" s="1"/>
  <c r="AA1285" i="1"/>
  <c r="AB1285" i="1" s="1"/>
  <c r="AC1285" i="1" s="1"/>
  <c r="AA884" i="1"/>
  <c r="AB884" i="1" s="1"/>
  <c r="AC884" i="1" s="1"/>
  <c r="AA1235" i="1"/>
  <c r="AB1235" i="1" s="1"/>
  <c r="AC1235" i="1" s="1"/>
  <c r="AA1361" i="1"/>
  <c r="AB1361" i="1" s="1"/>
  <c r="AC1361" i="1" s="1"/>
  <c r="AA519" i="1"/>
  <c r="AB519" i="1" s="1"/>
  <c r="AC519" i="1" s="1"/>
  <c r="AB339" i="1"/>
  <c r="AH339" i="1" s="1"/>
  <c r="AB174" i="1"/>
  <c r="AE174" i="1" s="1"/>
  <c r="AB544" i="1"/>
  <c r="AE544" i="1" s="1"/>
  <c r="AB86" i="1"/>
  <c r="AE86" i="1" s="1"/>
  <c r="AB748" i="1"/>
  <c r="AC748" i="1" s="1"/>
  <c r="AB1448" i="1"/>
  <c r="AC1448" i="1" s="1"/>
  <c r="AB1655" i="1"/>
  <c r="AC1655" i="1" s="1"/>
  <c r="AA187" i="1"/>
  <c r="AB187" i="1" s="1"/>
  <c r="AC187" i="1" s="1"/>
  <c r="AA96" i="1"/>
  <c r="AB96" i="1" s="1"/>
  <c r="AC96" i="1" s="1"/>
  <c r="AA642" i="1"/>
  <c r="AB642" i="1" s="1"/>
  <c r="AA679" i="1"/>
  <c r="AB679" i="1" s="1"/>
  <c r="AC679" i="1" s="1"/>
  <c r="AA428" i="1"/>
  <c r="AB428" i="1" s="1"/>
  <c r="AC428" i="1" s="1"/>
  <c r="AA1399" i="1"/>
  <c r="AB1399" i="1" s="1"/>
  <c r="AH1628" i="1" s="1"/>
  <c r="AA535" i="1"/>
  <c r="AB535" i="1" s="1"/>
  <c r="AC535" i="1" s="1"/>
  <c r="AA335" i="1"/>
  <c r="AB335" i="1" s="1"/>
  <c r="AC335" i="1" s="1"/>
  <c r="AA484" i="1"/>
  <c r="AB484" i="1" s="1"/>
  <c r="AC484" i="1" s="1"/>
  <c r="AA486" i="1"/>
  <c r="AB486" i="1" s="1"/>
  <c r="AC486" i="1" s="1"/>
  <c r="AA669" i="1"/>
  <c r="AB669" i="1" s="1"/>
  <c r="AC669" i="1" s="1"/>
  <c r="AA596" i="1"/>
  <c r="AB596" i="1" s="1"/>
  <c r="AC596" i="1" s="1"/>
  <c r="AA203" i="1"/>
  <c r="AB203" i="1" s="1"/>
  <c r="AH1296" i="1" s="1"/>
  <c r="AA56" i="1"/>
  <c r="AB56" i="1" s="1"/>
  <c r="AC56" i="1" s="1"/>
  <c r="AA413" i="1"/>
  <c r="AB413" i="1" s="1"/>
  <c r="AC413" i="1" s="1"/>
  <c r="AA690" i="1"/>
  <c r="AB690" i="1" s="1"/>
  <c r="AC690" i="1" s="1"/>
  <c r="AA1544" i="1"/>
  <c r="AB1544" i="1" s="1"/>
  <c r="AC1544" i="1" s="1"/>
  <c r="AA1122" i="1"/>
  <c r="AB1122" i="1" s="1"/>
  <c r="AC1122" i="1" s="1"/>
  <c r="AA1435" i="1"/>
  <c r="AB1435" i="1" s="1"/>
  <c r="AC1435" i="1" s="1"/>
  <c r="AA1369" i="1"/>
  <c r="AB1369" i="1" s="1"/>
  <c r="AC1369" i="1" s="1"/>
  <c r="AA275" i="1"/>
  <c r="AB275" i="1" s="1"/>
  <c r="AC275" i="1" s="1"/>
  <c r="AA24" i="1"/>
  <c r="AB24" i="1" s="1"/>
  <c r="AC24" i="1" s="1"/>
  <c r="AA1279" i="1"/>
  <c r="AB1279" i="1" s="1"/>
  <c r="AC1279" i="1" s="1"/>
  <c r="AA1287" i="1"/>
  <c r="AB1287" i="1" s="1"/>
  <c r="AC1287" i="1" s="1"/>
  <c r="AA921" i="1"/>
  <c r="AB921" i="1" s="1"/>
  <c r="AC921" i="1" s="1"/>
  <c r="AA573" i="1"/>
  <c r="AB573" i="1" s="1"/>
  <c r="AC573" i="1" s="1"/>
  <c r="AA705" i="1"/>
  <c r="AB705" i="1" s="1"/>
  <c r="AC705" i="1" s="1"/>
  <c r="AA409" i="1"/>
  <c r="AB409" i="1" s="1"/>
  <c r="AC409" i="1" s="1"/>
  <c r="AA825" i="1"/>
  <c r="AB825" i="1" s="1"/>
  <c r="AC825" i="1" s="1"/>
  <c r="AA575" i="1"/>
  <c r="AB575" i="1" s="1"/>
  <c r="AC575" i="1" s="1"/>
  <c r="AA666" i="1"/>
  <c r="AB666" i="1" s="1"/>
  <c r="AE666" i="1" s="1"/>
  <c r="AA185" i="1"/>
  <c r="AB185" i="1" s="1"/>
  <c r="AC185" i="1" s="1"/>
  <c r="AA477" i="1"/>
  <c r="AB477" i="1" s="1"/>
  <c r="AC477" i="1" s="1"/>
  <c r="AA172" i="1"/>
  <c r="AB172" i="1" s="1"/>
  <c r="AC172" i="1" s="1"/>
  <c r="AA469" i="1"/>
  <c r="AB469" i="1" s="1"/>
  <c r="AE469" i="1" s="1"/>
  <c r="AA969" i="1"/>
  <c r="AB969" i="1" s="1"/>
  <c r="AC969" i="1" s="1"/>
  <c r="AA283" i="1"/>
  <c r="AB283" i="1" s="1"/>
  <c r="AC283" i="1" s="1"/>
  <c r="AA295" i="1"/>
  <c r="AB295" i="1" s="1"/>
  <c r="AC295" i="1" s="1"/>
  <c r="AA476" i="1"/>
  <c r="AA342" i="1"/>
  <c r="AB342" i="1" s="1"/>
  <c r="AC342" i="1" s="1"/>
  <c r="AA447" i="1"/>
  <c r="AA81" i="1"/>
  <c r="AB81" i="1" s="1"/>
  <c r="AC81" i="1" s="1"/>
  <c r="AA1305" i="1"/>
  <c r="AA810" i="1"/>
  <c r="AB810" i="1" s="1"/>
  <c r="AC810" i="1" s="1"/>
  <c r="AA854" i="1"/>
  <c r="AB854" i="1" s="1"/>
  <c r="AC854" i="1" s="1"/>
  <c r="AA84" i="1"/>
  <c r="AA869" i="1"/>
  <c r="AB869" i="1" s="1"/>
  <c r="AH1390" i="1" s="1"/>
  <c r="AA1218" i="1"/>
  <c r="AB1218" i="1" s="1"/>
  <c r="AC1218" i="1" s="1"/>
  <c r="AA1220" i="1"/>
  <c r="AB1220" i="1" s="1"/>
  <c r="AC1220" i="1" s="1"/>
  <c r="AA1007" i="1"/>
  <c r="AB1007" i="1" s="1"/>
  <c r="AC1007" i="1" s="1"/>
  <c r="AA1648" i="1"/>
  <c r="AB1648" i="1" s="1"/>
  <c r="AC1648" i="1" s="1"/>
  <c r="AA1499" i="1"/>
  <c r="AB1499" i="1" s="1"/>
  <c r="AC1499" i="1" s="1"/>
  <c r="AA1427" i="1"/>
  <c r="AB1427" i="1" s="1"/>
  <c r="AC1427" i="1" s="1"/>
  <c r="AA1627" i="1"/>
  <c r="AB1627" i="1" s="1"/>
  <c r="AC1627" i="1" s="1"/>
  <c r="AA1237" i="1"/>
  <c r="AB1237" i="1" s="1"/>
  <c r="AC1237" i="1" s="1"/>
  <c r="AA1649" i="1"/>
  <c r="AB1649" i="1" s="1"/>
  <c r="AC1649" i="1" s="1"/>
  <c r="AA1396" i="1"/>
  <c r="AB1396" i="1" s="1"/>
  <c r="AC1396" i="1" s="1"/>
  <c r="AA920" i="1"/>
  <c r="AB920" i="1" s="1"/>
  <c r="AC920" i="1" s="1"/>
  <c r="AA580" i="1"/>
  <c r="AB580" i="1" s="1"/>
  <c r="AC580" i="1" s="1"/>
  <c r="AA1031" i="1"/>
  <c r="AB1031" i="1" s="1"/>
  <c r="AC1031" i="1" s="1"/>
  <c r="AA641" i="1"/>
  <c r="AB641" i="1" s="1"/>
  <c r="AC641" i="1" s="1"/>
  <c r="AA336" i="1"/>
  <c r="AB336" i="1" s="1"/>
  <c r="AC336" i="1" s="1"/>
  <c r="AA406" i="1"/>
  <c r="AB406" i="1" s="1"/>
  <c r="AC406" i="1" s="1"/>
  <c r="AA254" i="1"/>
  <c r="AB254" i="1" s="1"/>
  <c r="AC254" i="1" s="1"/>
  <c r="AA152" i="1"/>
  <c r="AB152" i="1" s="1"/>
  <c r="AC152" i="1" s="1"/>
  <c r="AA116" i="1"/>
  <c r="AB116" i="1" s="1"/>
  <c r="AC116" i="1" s="1"/>
  <c r="AA170" i="1"/>
  <c r="AB170" i="1" s="1"/>
  <c r="AC170" i="1" s="1"/>
  <c r="AA202" i="1"/>
  <c r="AB202" i="1" s="1"/>
  <c r="AC202" i="1" s="1"/>
  <c r="AA1443" i="1"/>
  <c r="AB1443" i="1" s="1"/>
  <c r="AC1443" i="1" s="1"/>
  <c r="AA601" i="1"/>
  <c r="AB601" i="1" s="1"/>
  <c r="AC601" i="1" s="1"/>
  <c r="AA883" i="1"/>
  <c r="AB883" i="1" s="1"/>
  <c r="AC883" i="1" s="1"/>
  <c r="AA600" i="1"/>
  <c r="AB600" i="1" s="1"/>
  <c r="AC600" i="1" s="1"/>
  <c r="AA876" i="1"/>
  <c r="AB876" i="1" s="1"/>
  <c r="AC876" i="1" s="1"/>
  <c r="AA111" i="1"/>
  <c r="AB111" i="1" s="1"/>
  <c r="AC111" i="1" s="1"/>
  <c r="AA272" i="1"/>
  <c r="AB272" i="1" s="1"/>
  <c r="AC272" i="1" s="1"/>
  <c r="AA240" i="1"/>
  <c r="AB240" i="1" s="1"/>
  <c r="AC240" i="1" s="1"/>
  <c r="AA417" i="1"/>
  <c r="AB417" i="1" s="1"/>
  <c r="AC417" i="1" s="1"/>
  <c r="AA360" i="1"/>
  <c r="AB360" i="1" s="1"/>
  <c r="AC360" i="1" s="1"/>
  <c r="AA92" i="1"/>
  <c r="AB92" i="1" s="1"/>
  <c r="AC92" i="1" s="1"/>
  <c r="AA689" i="1"/>
  <c r="AB689" i="1" s="1"/>
  <c r="AC689" i="1" s="1"/>
  <c r="AA1298" i="1"/>
  <c r="AB1298" i="1" s="1"/>
  <c r="AC1298" i="1" s="1"/>
  <c r="AA1199" i="1"/>
  <c r="AB1199" i="1" s="1"/>
  <c r="AC1199" i="1" s="1"/>
  <c r="AA1121" i="1"/>
  <c r="AB1121" i="1" s="1"/>
  <c r="AC1121" i="1" s="1"/>
  <c r="AA1431" i="1"/>
  <c r="AB1431" i="1" s="1"/>
  <c r="AC1431" i="1" s="1"/>
  <c r="AA1415" i="1"/>
  <c r="AB1415" i="1" s="1"/>
  <c r="AC1415" i="1" s="1"/>
  <c r="AA1323" i="1"/>
  <c r="AB1323" i="1" s="1"/>
  <c r="AC1323" i="1" s="1"/>
  <c r="AA551" i="1"/>
  <c r="AB551" i="1" s="1"/>
  <c r="AC551" i="1" s="1"/>
  <c r="AA300" i="1"/>
  <c r="AB300" i="1" s="1"/>
  <c r="AC300" i="1" s="1"/>
  <c r="AA1332" i="1"/>
  <c r="AB1332" i="1" s="1"/>
  <c r="AC1332" i="1" s="1"/>
  <c r="AA1172" i="1"/>
  <c r="AB1172" i="1" s="1"/>
  <c r="AC1172" i="1" s="1"/>
  <c r="AB1226" i="1"/>
  <c r="AC1226" i="1" s="1"/>
  <c r="AA945" i="1"/>
  <c r="AB945" i="1" s="1"/>
  <c r="AC945" i="1" s="1"/>
  <c r="AA1182" i="1"/>
  <c r="AB1182" i="1" s="1"/>
  <c r="AE1182" i="1" s="1"/>
  <c r="AA363" i="1"/>
  <c r="AB363" i="1" s="1"/>
  <c r="AD363" i="1" s="1"/>
  <c r="AA102" i="1"/>
  <c r="AB102" i="1" s="1"/>
  <c r="AC102" i="1" s="1"/>
  <c r="AA248" i="1"/>
  <c r="AB248" i="1" s="1"/>
  <c r="AC248" i="1" s="1"/>
  <c r="AA473" i="1"/>
  <c r="AB473" i="1" s="1"/>
  <c r="AC473" i="1" s="1"/>
  <c r="AA213" i="1"/>
  <c r="AB213" i="1" s="1"/>
  <c r="AC213" i="1" s="1"/>
  <c r="AA347" i="1"/>
  <c r="AB347" i="1" s="1"/>
  <c r="AH347" i="1" s="1"/>
  <c r="AA184" i="1"/>
  <c r="AB184" i="1" s="1"/>
  <c r="AC184" i="1" s="1"/>
  <c r="AA576" i="1"/>
  <c r="AB576" i="1" s="1"/>
  <c r="AC576" i="1" s="1"/>
  <c r="AA970" i="1"/>
  <c r="AB970" i="1" s="1"/>
  <c r="AC970" i="1" s="1"/>
  <c r="AA475" i="1"/>
  <c r="AB475" i="1" s="1"/>
  <c r="AD475" i="1" s="1"/>
  <c r="AA474" i="1"/>
  <c r="AB474" i="1" s="1"/>
  <c r="AC474" i="1" s="1"/>
  <c r="AA362" i="1"/>
  <c r="AB362" i="1" s="1"/>
  <c r="AC362" i="1" s="1"/>
  <c r="AA345" i="1"/>
  <c r="AB345" i="1" s="1"/>
  <c r="AC345" i="1" s="1"/>
  <c r="AA952" i="1"/>
  <c r="AB952" i="1" s="1"/>
  <c r="AE952" i="1" s="1"/>
  <c r="AA990" i="1"/>
  <c r="AB990" i="1" s="1"/>
  <c r="AC990" i="1" s="1"/>
  <c r="AA115" i="1"/>
  <c r="AB115" i="1" s="1"/>
  <c r="AC115" i="1" s="1"/>
  <c r="AA201" i="1"/>
  <c r="AB201" i="1" s="1"/>
  <c r="AC201" i="1" s="1"/>
  <c r="AA222" i="1"/>
  <c r="AB222" i="1" s="1"/>
  <c r="AC222" i="1" s="1"/>
  <c r="AA134" i="1"/>
  <c r="AB134" i="1" s="1"/>
  <c r="AC134" i="1" s="1"/>
  <c r="AA41" i="1"/>
  <c r="AB41" i="1" s="1"/>
  <c r="AC41" i="1" s="1"/>
  <c r="AA64" i="1"/>
  <c r="AB64" i="1" s="1"/>
  <c r="AC64" i="1" s="1"/>
  <c r="AA1297" i="1"/>
  <c r="AB1297" i="1" s="1"/>
  <c r="AC1297" i="1" s="1"/>
  <c r="AA1304" i="1"/>
  <c r="AB1304" i="1" s="1"/>
  <c r="AC1304" i="1" s="1"/>
  <c r="AA1166" i="1"/>
  <c r="AB1166" i="1" s="1"/>
  <c r="AC1166" i="1" s="1"/>
  <c r="AA1432" i="1"/>
  <c r="AB1432" i="1" s="1"/>
  <c r="AC1432" i="1" s="1"/>
  <c r="AA1365" i="1"/>
  <c r="AB1365" i="1" s="1"/>
  <c r="AC1365" i="1" s="1"/>
  <c r="AA293" i="1"/>
  <c r="AB293" i="1" s="1"/>
  <c r="AC293" i="1" s="1"/>
  <c r="AA996" i="1"/>
  <c r="AB996" i="1" s="1"/>
  <c r="AC996" i="1" s="1"/>
  <c r="AA29" i="1"/>
  <c r="AB29" i="1" s="1"/>
  <c r="AC29" i="1" s="1"/>
  <c r="AA1319" i="1"/>
  <c r="AB1319" i="1" s="1"/>
  <c r="AC1319" i="1" s="1"/>
  <c r="AA729" i="1"/>
  <c r="AB729" i="1" s="1"/>
  <c r="AC729" i="1" s="1"/>
  <c r="AA860" i="1"/>
  <c r="AB860" i="1" s="1"/>
  <c r="AC860" i="1" s="1"/>
  <c r="AA237" i="1"/>
  <c r="AB237" i="1" s="1"/>
  <c r="AC237" i="1" s="1"/>
  <c r="AA216" i="1"/>
  <c r="AB216" i="1" s="1"/>
  <c r="AC216" i="1" s="1"/>
  <c r="AA539" i="1"/>
  <c r="AB539" i="1" s="1"/>
  <c r="AC539" i="1" s="1"/>
  <c r="AA1420" i="1"/>
  <c r="AB1420" i="1" s="1"/>
  <c r="AC1420" i="1" s="1"/>
  <c r="AA796" i="1"/>
  <c r="AB796" i="1" s="1"/>
  <c r="AC796" i="1" s="1"/>
  <c r="AA1418" i="1"/>
  <c r="AB1418" i="1" s="1"/>
  <c r="AC1418" i="1" s="1"/>
  <c r="AA977" i="1"/>
  <c r="AB977" i="1" s="1"/>
  <c r="AC977" i="1" s="1"/>
  <c r="AA976" i="1"/>
  <c r="AB976" i="1" s="1"/>
  <c r="AC976" i="1" s="1"/>
  <c r="AA139" i="1"/>
  <c r="AB139" i="1" s="1"/>
  <c r="AC139" i="1" s="1"/>
  <c r="AA1123" i="1"/>
  <c r="AB1123" i="1" s="1"/>
  <c r="AA1446" i="1"/>
  <c r="AB1446" i="1" s="1"/>
  <c r="AC1446" i="1" s="1"/>
  <c r="AA1590" i="1"/>
  <c r="AB1590" i="1" s="1"/>
  <c r="AC1590" i="1" s="1"/>
  <c r="AA880" i="1"/>
  <c r="AB880" i="1" s="1"/>
  <c r="AC880" i="1" s="1"/>
  <c r="AA610" i="1"/>
  <c r="AB610" i="1" s="1"/>
  <c r="AC610" i="1" s="1"/>
  <c r="AA658" i="1"/>
  <c r="AB658" i="1" s="1"/>
  <c r="AC658" i="1" s="1"/>
  <c r="AA900" i="1"/>
  <c r="AB900" i="1" s="1"/>
  <c r="AA1128" i="1"/>
  <c r="AB1128" i="1" s="1"/>
  <c r="AC1128" i="1" s="1"/>
  <c r="AA1390" i="1"/>
  <c r="AB1390" i="1" s="1"/>
  <c r="AC1390" i="1" s="1"/>
  <c r="AA875" i="1"/>
  <c r="AB875" i="1" s="1"/>
  <c r="AC875" i="1" s="1"/>
  <c r="AA1500" i="1"/>
  <c r="AB1500" i="1" s="1"/>
  <c r="AC1500" i="1" s="1"/>
  <c r="AA1501" i="1"/>
  <c r="AB1501" i="1" s="1"/>
  <c r="AC1501" i="1" s="1"/>
  <c r="AA1519" i="1"/>
  <c r="AB1519" i="1" s="1"/>
  <c r="AC1519" i="1" s="1"/>
  <c r="AA95" i="1"/>
  <c r="AB95" i="1" s="1"/>
  <c r="AC95" i="1" s="1"/>
  <c r="AA46" i="1"/>
  <c r="AB46" i="1" s="1"/>
  <c r="AC46" i="1" s="1"/>
  <c r="AA685" i="1"/>
  <c r="AB685" i="1" s="1"/>
  <c r="AC685" i="1" s="1"/>
  <c r="AA1464" i="1"/>
  <c r="AB1464" i="1" s="1"/>
  <c r="AC1464" i="1" s="1"/>
  <c r="AA1009" i="1"/>
  <c r="AB1009" i="1" s="1"/>
  <c r="AC1009" i="1" s="1"/>
  <c r="AA738" i="1"/>
  <c r="AB738" i="1" s="1"/>
  <c r="AC738" i="1" s="1"/>
  <c r="AA871" i="1"/>
  <c r="AB871" i="1" s="1"/>
  <c r="AC871" i="1" s="1"/>
  <c r="AA1117" i="1"/>
  <c r="AB1117" i="1" s="1"/>
  <c r="AC1117" i="1" s="1"/>
  <c r="AA171" i="1"/>
  <c r="AB171" i="1" s="1"/>
  <c r="AC171" i="1" s="1"/>
  <c r="AA1395" i="1"/>
  <c r="AB1395" i="1" s="1"/>
  <c r="AC1395" i="1" s="1"/>
  <c r="AA1314" i="1"/>
  <c r="AB1314" i="1" s="1"/>
  <c r="AC1314" i="1" s="1"/>
  <c r="AE1374" i="1"/>
  <c r="AD1374" i="1"/>
  <c r="AE1339" i="1"/>
  <c r="AD1339" i="1"/>
  <c r="AE1370" i="1"/>
  <c r="AD1370" i="1"/>
  <c r="AH41" i="1"/>
  <c r="AH52" i="1"/>
  <c r="AE604" i="1"/>
  <c r="AD604" i="1"/>
  <c r="AE795" i="1"/>
  <c r="AD795" i="1"/>
  <c r="AE1132" i="1"/>
  <c r="AD1132" i="1"/>
  <c r="AH76" i="1"/>
  <c r="AE426" i="1"/>
  <c r="AD426" i="1"/>
  <c r="AH96" i="1"/>
  <c r="AE1510" i="1"/>
  <c r="AD1510" i="1"/>
  <c r="AE1524" i="1"/>
  <c r="AD1524" i="1"/>
  <c r="AE711" i="1"/>
  <c r="AD711" i="1"/>
  <c r="AE953" i="1"/>
  <c r="AD953" i="1"/>
  <c r="AH156" i="1"/>
  <c r="AE1049" i="1"/>
  <c r="AD1049" i="1"/>
  <c r="AH250" i="1"/>
  <c r="AE562" i="1"/>
  <c r="AD562" i="1"/>
  <c r="AH184" i="1"/>
  <c r="AE459" i="1"/>
  <c r="AD459" i="1"/>
  <c r="AE1150" i="1"/>
  <c r="AD1150" i="1"/>
  <c r="AH234" i="1"/>
  <c r="AH265" i="1"/>
  <c r="AH299" i="1"/>
  <c r="AE1060" i="1"/>
  <c r="AH377" i="1"/>
  <c r="AE1334" i="1"/>
  <c r="AD1334" i="1"/>
  <c r="AH413" i="1"/>
  <c r="AE1520" i="1"/>
  <c r="AE1411" i="1"/>
  <c r="AD1411" i="1"/>
  <c r="AE1077" i="1"/>
  <c r="AH591" i="1"/>
  <c r="AE1640" i="1"/>
  <c r="AD1393" i="1"/>
  <c r="AE1663" i="1"/>
  <c r="AE1669" i="1"/>
  <c r="AD1669" i="1"/>
  <c r="AH774" i="1"/>
  <c r="AE1576" i="1"/>
  <c r="AD1576" i="1"/>
  <c r="AH788" i="1"/>
  <c r="AD1056" i="1"/>
  <c r="AH797" i="1"/>
  <c r="AE1056" i="1"/>
  <c r="AE725" i="1"/>
  <c r="AD725" i="1"/>
  <c r="AH17" i="1"/>
  <c r="AE722" i="1"/>
  <c r="AH22" i="1"/>
  <c r="AH51" i="1"/>
  <c r="AE374" i="1"/>
  <c r="AD374" i="1"/>
  <c r="AE549" i="1"/>
  <c r="AD549" i="1"/>
  <c r="AE1268" i="1"/>
  <c r="AD1268" i="1"/>
  <c r="AE1525" i="1"/>
  <c r="AD1525" i="1"/>
  <c r="AE992" i="1"/>
  <c r="AD992" i="1"/>
  <c r="AH180" i="1"/>
  <c r="AE736" i="1"/>
  <c r="AD736" i="1"/>
  <c r="AH206" i="1"/>
  <c r="AE1011" i="1"/>
  <c r="AD1011" i="1"/>
  <c r="AH341" i="1"/>
  <c r="AH370" i="1"/>
  <c r="AE993" i="1"/>
  <c r="AD1547" i="1"/>
  <c r="AH440" i="1"/>
  <c r="AH446" i="1"/>
  <c r="AE1555" i="1"/>
  <c r="AH486" i="1"/>
  <c r="AE1606" i="1"/>
  <c r="AD1606" i="1"/>
  <c r="AH590" i="1"/>
  <c r="AD1629" i="1"/>
  <c r="AH707" i="1"/>
  <c r="AD1687" i="1"/>
  <c r="AD1617" i="1"/>
  <c r="AA18" i="1"/>
  <c r="AB18" i="1" s="1"/>
  <c r="AC18" i="1" s="1"/>
  <c r="AA1055" i="1"/>
  <c r="AB1055" i="1" s="1"/>
  <c r="AC1055" i="1" s="1"/>
  <c r="AA1057" i="1"/>
  <c r="AB1057" i="1" s="1"/>
  <c r="AC1057" i="1" s="1"/>
  <c r="AA1343" i="1"/>
  <c r="AB1343" i="1" s="1"/>
  <c r="AC1343" i="1" s="1"/>
  <c r="AA1109" i="1"/>
  <c r="AB1109" i="1" s="1"/>
  <c r="AC1109" i="1" s="1"/>
  <c r="AA1108" i="1"/>
  <c r="AB1108" i="1" s="1"/>
  <c r="AC1108" i="1" s="1"/>
  <c r="AA1642" i="1"/>
  <c r="AB1642" i="1" s="1"/>
  <c r="AC1642" i="1" s="1"/>
  <c r="AA1255" i="1"/>
  <c r="AB1255" i="1" s="1"/>
  <c r="AC1255" i="1" s="1"/>
  <c r="AA688" i="1"/>
  <c r="AB688" i="1" s="1"/>
  <c r="AC688" i="1" s="1"/>
  <c r="AA1522" i="1"/>
  <c r="AB1522" i="1" s="1"/>
  <c r="AC1522" i="1" s="1"/>
  <c r="AH336" i="1"/>
  <c r="AD922" i="1"/>
  <c r="AH799" i="1"/>
  <c r="AH657" i="1"/>
  <c r="AH364" i="1"/>
  <c r="AE695" i="1"/>
  <c r="AD695" i="1"/>
  <c r="AH594" i="1"/>
  <c r="AE1612" i="1"/>
  <c r="AD1612" i="1"/>
  <c r="AH253" i="1"/>
  <c r="AE670" i="1"/>
  <c r="AE1403" i="1"/>
  <c r="AE1407" i="1"/>
  <c r="AD1407" i="1"/>
  <c r="AD390" i="1"/>
  <c r="AE647" i="1"/>
  <c r="AH142" i="1"/>
  <c r="AH177" i="1"/>
  <c r="AE419" i="1"/>
  <c r="AD419" i="1"/>
  <c r="AH401" i="1"/>
  <c r="AE1477" i="1"/>
  <c r="AD1477" i="1"/>
  <c r="AE1456" i="1"/>
  <c r="AE1585" i="1"/>
  <c r="AD1585" i="1"/>
  <c r="AH744" i="1"/>
  <c r="AD1658" i="1"/>
  <c r="AH31" i="1"/>
  <c r="AE793" i="1"/>
  <c r="AD793" i="1"/>
  <c r="AE168" i="1"/>
  <c r="AE59" i="1"/>
  <c r="AD59" i="1"/>
  <c r="AH77" i="1"/>
  <c r="AE308" i="1"/>
  <c r="AE1440" i="1"/>
  <c r="AD1440" i="1"/>
  <c r="AD228" i="1"/>
  <c r="AH132" i="1"/>
  <c r="AE150" i="1"/>
  <c r="AD150" i="1"/>
  <c r="AE368" i="1"/>
  <c r="AD368" i="1"/>
  <c r="AH134" i="1"/>
  <c r="AH171" i="1"/>
  <c r="AE39" i="1"/>
  <c r="AD39" i="1"/>
  <c r="AH199" i="1"/>
  <c r="AE61" i="1"/>
  <c r="AD61" i="1"/>
  <c r="AE1484" i="1"/>
  <c r="AD1484" i="1"/>
  <c r="AE523" i="1"/>
  <c r="AD523" i="1"/>
  <c r="AE245" i="1"/>
  <c r="AE1313" i="1"/>
  <c r="AD1313" i="1"/>
  <c r="AH262" i="1"/>
  <c r="AE396" i="1"/>
  <c r="AD396" i="1"/>
  <c r="AE113" i="1"/>
  <c r="AD113" i="1"/>
  <c r="AD258" i="1"/>
  <c r="AH309" i="1"/>
  <c r="AH349" i="1"/>
  <c r="AE846" i="1"/>
  <c r="AH385" i="1"/>
  <c r="AD776" i="1"/>
  <c r="AE776" i="1"/>
  <c r="AH397" i="1"/>
  <c r="AH592" i="1"/>
  <c r="AE1125" i="1"/>
  <c r="AD1643" i="1"/>
  <c r="AD1489" i="1"/>
  <c r="AD718" i="1"/>
  <c r="AE768" i="1"/>
  <c r="AD768" i="1"/>
  <c r="AH468" i="1"/>
  <c r="AE1258" i="1"/>
  <c r="AD1258" i="1"/>
  <c r="AH596" i="1"/>
  <c r="AH674" i="1"/>
  <c r="AE22" i="1"/>
  <c r="AD22" i="1"/>
  <c r="AH102" i="1"/>
  <c r="AD619" i="1"/>
  <c r="AE1406" i="1"/>
  <c r="AD1406" i="1"/>
  <c r="AH388" i="1"/>
  <c r="AE942" i="1"/>
  <c r="AD942" i="1"/>
  <c r="AE68" i="1"/>
  <c r="AE583" i="1"/>
  <c r="AD583" i="1"/>
  <c r="AH219" i="1"/>
  <c r="AD1050" i="1"/>
  <c r="AE645" i="1"/>
  <c r="AD645" i="1"/>
  <c r="AH454" i="1"/>
  <c r="AE1239" i="1"/>
  <c r="AD1239" i="1"/>
  <c r="AH523" i="1"/>
  <c r="AH672" i="1"/>
  <c r="AE1586" i="1"/>
  <c r="AD1586" i="1"/>
  <c r="AE773" i="1"/>
  <c r="AE1265" i="1"/>
  <c r="AD1265" i="1"/>
  <c r="AH43" i="1"/>
  <c r="AE280" i="1"/>
  <c r="AD280" i="1"/>
  <c r="AE321" i="1"/>
  <c r="AH100" i="1"/>
  <c r="AD1088" i="1"/>
  <c r="AE167" i="1"/>
  <c r="AD167" i="1"/>
  <c r="AH143" i="1"/>
  <c r="AE215" i="1"/>
  <c r="AD215" i="1"/>
  <c r="AH161" i="1"/>
  <c r="AE40" i="1"/>
  <c r="AD40" i="1"/>
  <c r="AE44" i="1"/>
  <c r="AD44" i="1"/>
  <c r="AH175" i="1"/>
  <c r="AE314" i="1"/>
  <c r="AD314" i="1"/>
  <c r="AH191" i="1"/>
  <c r="AE709" i="1"/>
  <c r="AD709" i="1"/>
  <c r="AH207" i="1"/>
  <c r="AH221" i="1"/>
  <c r="AE632" i="1"/>
  <c r="AH223" i="1"/>
  <c r="AH233" i="1"/>
  <c r="AE286" i="1"/>
  <c r="AD286" i="1"/>
  <c r="AH251" i="1"/>
  <c r="AE354" i="1"/>
  <c r="AD354" i="1"/>
  <c r="AH276" i="1"/>
  <c r="AD872" i="1"/>
  <c r="AE872" i="1"/>
  <c r="AD1138" i="1"/>
  <c r="AH316" i="1"/>
  <c r="AE1138" i="1"/>
  <c r="AD886" i="1"/>
  <c r="AE886" i="1"/>
  <c r="AH319" i="1"/>
  <c r="AD951" i="1"/>
  <c r="AH331" i="1"/>
  <c r="AD1143" i="1"/>
  <c r="AE1143" i="1"/>
  <c r="AH351" i="1"/>
  <c r="AD1144" i="1"/>
  <c r="AE1144" i="1"/>
  <c r="AD1039" i="1"/>
  <c r="AE1039" i="1"/>
  <c r="AH390" i="1"/>
  <c r="AD1413" i="1"/>
  <c r="AE1413" i="1"/>
  <c r="AD1125" i="1"/>
  <c r="AA107" i="1"/>
  <c r="AB107" i="1" s="1"/>
  <c r="AC107" i="1" s="1"/>
  <c r="AA1487" i="1"/>
  <c r="AB1487" i="1" s="1"/>
  <c r="AC1487" i="1" s="1"/>
  <c r="AD1044" i="1"/>
  <c r="AA1635" i="1"/>
  <c r="AB1635" i="1" s="1"/>
  <c r="AC1635" i="1" s="1"/>
  <c r="AD1573" i="1"/>
  <c r="AD490" i="1"/>
  <c r="AD1099" i="1"/>
  <c r="AD775" i="1"/>
  <c r="AE775" i="1"/>
  <c r="AH354" i="1"/>
  <c r="AE865" i="1"/>
  <c r="AH368" i="1"/>
  <c r="AD588" i="1"/>
  <c r="AE588" i="1"/>
  <c r="AD1139" i="1"/>
  <c r="AE1139" i="1"/>
  <c r="AE923" i="1"/>
  <c r="AH423" i="1"/>
  <c r="AD787" i="1"/>
  <c r="AE787" i="1"/>
  <c r="AH448" i="1"/>
  <c r="AE517" i="1"/>
  <c r="AH449" i="1"/>
  <c r="AD548" i="1"/>
  <c r="AE548" i="1"/>
  <c r="AD987" i="1"/>
  <c r="AH478" i="1"/>
  <c r="AE1382" i="1"/>
  <c r="AH485" i="1"/>
  <c r="AE1135" i="1"/>
  <c r="AD1135" i="1"/>
  <c r="AH509" i="1"/>
  <c r="AD1250" i="1"/>
  <c r="AD902" i="1"/>
  <c r="AH512" i="1"/>
  <c r="AE902" i="1"/>
  <c r="AH532" i="1"/>
  <c r="AE1223" i="1"/>
  <c r="AD1223" i="1"/>
  <c r="AD350" i="1"/>
  <c r="AE350" i="1"/>
  <c r="AH547" i="1"/>
  <c r="AE731" i="1"/>
  <c r="AD904" i="1"/>
  <c r="AD1535" i="1"/>
  <c r="AH568" i="1"/>
  <c r="AE1535" i="1"/>
  <c r="AD1536" i="1"/>
  <c r="AH582" i="1"/>
  <c r="AE1536" i="1"/>
  <c r="AH607" i="1"/>
  <c r="AE1356" i="1"/>
  <c r="AD1356" i="1"/>
  <c r="AD701" i="1"/>
  <c r="AH623" i="1"/>
  <c r="AE701" i="1"/>
  <c r="AH638" i="1"/>
  <c r="AE1173" i="1"/>
  <c r="AE1634" i="1"/>
  <c r="AD1634" i="1"/>
  <c r="AD1350" i="1"/>
  <c r="AE1350" i="1"/>
  <c r="AH664" i="1"/>
  <c r="AE527" i="1"/>
  <c r="AD527" i="1"/>
  <c r="AE543" i="1"/>
  <c r="AD1106" i="1"/>
  <c r="AE1106" i="1"/>
  <c r="AE1608" i="1"/>
  <c r="AD1608" i="1"/>
  <c r="AD662" i="1"/>
  <c r="AD1086" i="1"/>
  <c r="AE851" i="1"/>
  <c r="AD1623" i="1"/>
  <c r="AD407" i="1"/>
  <c r="AH431" i="1"/>
  <c r="AD1101" i="1"/>
  <c r="AH451" i="1"/>
  <c r="AE1101" i="1"/>
  <c r="AD1102" i="1"/>
  <c r="AD1272" i="1"/>
  <c r="AH495" i="1"/>
  <c r="AE1272" i="1"/>
  <c r="AD1674" i="1"/>
  <c r="AH489" i="1"/>
  <c r="AE1674" i="1"/>
  <c r="AH518" i="1"/>
  <c r="AD1353" i="1"/>
  <c r="AH537" i="1"/>
  <c r="AE1353" i="1"/>
  <c r="AH548" i="1"/>
  <c r="AD1533" i="1"/>
  <c r="AE1533" i="1"/>
  <c r="AE369" i="1"/>
  <c r="AD369" i="1"/>
  <c r="AH560" i="1"/>
  <c r="AD1312" i="1"/>
  <c r="AE1312" i="1"/>
  <c r="AD1114" i="1"/>
  <c r="AD692" i="1"/>
  <c r="AH615" i="1"/>
  <c r="AD919" i="1"/>
  <c r="AE919" i="1"/>
  <c r="AD856" i="1"/>
  <c r="AE856" i="1"/>
  <c r="AH245" i="1"/>
  <c r="AH419" i="1"/>
  <c r="AD1025" i="1"/>
  <c r="AE1025" i="1"/>
  <c r="AH519" i="1"/>
  <c r="AD1345" i="1"/>
  <c r="AE1345" i="1"/>
  <c r="AH800" i="1"/>
  <c r="AD894" i="1"/>
  <c r="AE894" i="1"/>
  <c r="AH119" i="1"/>
  <c r="AD791" i="1"/>
  <c r="AE791" i="1"/>
  <c r="AD1291" i="1"/>
  <c r="AH445" i="1"/>
  <c r="AH452" i="1"/>
  <c r="AH458" i="1"/>
  <c r="AD1134" i="1"/>
  <c r="AD460" i="1"/>
  <c r="AH492" i="1"/>
  <c r="AE867" i="1"/>
  <c r="AD868" i="1"/>
  <c r="AE868" i="1"/>
  <c r="AE1205" i="1"/>
  <c r="AD1145" i="1"/>
  <c r="AD1326" i="1"/>
  <c r="AE1326" i="1"/>
  <c r="AE677" i="1"/>
  <c r="AD677" i="1"/>
  <c r="AE1599" i="1"/>
  <c r="AD1599" i="1"/>
  <c r="AE1566" i="1"/>
  <c r="AH751" i="1"/>
  <c r="AD1566" i="1"/>
  <c r="AE1621" i="1"/>
  <c r="AD1621" i="1"/>
  <c r="AD878" i="1"/>
  <c r="AE966" i="1"/>
  <c r="AH779" i="1"/>
  <c r="AD966" i="1"/>
  <c r="AE1594" i="1"/>
  <c r="AE1600" i="1"/>
  <c r="AD1600" i="1"/>
  <c r="AH818" i="1"/>
  <c r="AE176" i="1"/>
  <c r="AD176" i="1"/>
  <c r="AE266" i="1"/>
  <c r="AH170" i="1"/>
  <c r="AD266" i="1"/>
  <c r="AD660" i="1"/>
  <c r="AE660" i="1"/>
  <c r="AE1296" i="1"/>
  <c r="AH469" i="1"/>
  <c r="AD42" i="1"/>
  <c r="AE42" i="1"/>
  <c r="AD545" i="1"/>
  <c r="AH880" i="1"/>
  <c r="AE545" i="1"/>
  <c r="AD326" i="1"/>
  <c r="AH900" i="1"/>
  <c r="AE326" i="1"/>
  <c r="AD492" i="1"/>
  <c r="AH908" i="1"/>
  <c r="AE492" i="1"/>
  <c r="AE242" i="1"/>
  <c r="AD1189" i="1"/>
  <c r="AH930" i="1"/>
  <c r="AD908" i="1"/>
  <c r="AH937" i="1"/>
  <c r="AE908" i="1"/>
  <c r="AH974" i="1"/>
  <c r="AD614" i="1"/>
  <c r="AE614" i="1"/>
  <c r="AD1344" i="1"/>
  <c r="AE1344" i="1"/>
  <c r="AH1002" i="1"/>
  <c r="AD1378" i="1"/>
  <c r="AE1378" i="1"/>
  <c r="AH1017" i="1"/>
  <c r="AH1025" i="1"/>
  <c r="AH383" i="1"/>
  <c r="AH803" i="1"/>
  <c r="AH340" i="1"/>
  <c r="AE1190" i="1"/>
  <c r="AH857" i="1"/>
  <c r="AE1308" i="1"/>
  <c r="AH876" i="1"/>
  <c r="AD439" i="1"/>
  <c r="AE439" i="1"/>
  <c r="AH891" i="1"/>
  <c r="AE393" i="1"/>
  <c r="AE416" i="1"/>
  <c r="AE253" i="1"/>
  <c r="AE707" i="1"/>
  <c r="AD707" i="1"/>
  <c r="AH1054" i="1"/>
  <c r="AE1662" i="1"/>
  <c r="AE1352" i="1"/>
  <c r="AD1352" i="1"/>
  <c r="AE122" i="1"/>
  <c r="AE138" i="1"/>
  <c r="AD138" i="1"/>
  <c r="AD65" i="1"/>
  <c r="AE65" i="1"/>
  <c r="AE605" i="1"/>
  <c r="AD605" i="1"/>
  <c r="AD509" i="1"/>
  <c r="AD105" i="1"/>
  <c r="AH911" i="1"/>
  <c r="AH922" i="1"/>
  <c r="AH925" i="1"/>
  <c r="AE259" i="1"/>
  <c r="AD259" i="1"/>
  <c r="AH950" i="1"/>
  <c r="AH952" i="1"/>
  <c r="AE861" i="1"/>
  <c r="AH970" i="1"/>
  <c r="AE403" i="1"/>
  <c r="AD403" i="1"/>
  <c r="AD538" i="1"/>
  <c r="AH979" i="1"/>
  <c r="AE538" i="1"/>
  <c r="AH986" i="1"/>
  <c r="AE988" i="1"/>
  <c r="AD1046" i="1"/>
  <c r="AD1208" i="1"/>
  <c r="AH1005" i="1"/>
  <c r="AE1208" i="1"/>
  <c r="AH1010" i="1"/>
  <c r="AE835" i="1"/>
  <c r="AD835" i="1"/>
  <c r="AD1067" i="1"/>
  <c r="AE1067" i="1"/>
  <c r="AD1646" i="1"/>
  <c r="AH1050" i="1"/>
  <c r="AE1646" i="1"/>
  <c r="AD1349" i="1"/>
  <c r="AH1059" i="1"/>
  <c r="AE1349" i="1"/>
  <c r="AA1040" i="1"/>
  <c r="AB1040" i="1" s="1"/>
  <c r="AC1040" i="1" s="1"/>
  <c r="AA1609" i="1"/>
  <c r="AB1609" i="1" s="1"/>
  <c r="AC1609" i="1" s="1"/>
  <c r="AA1358" i="1"/>
  <c r="AB1358" i="1" s="1"/>
  <c r="AC1358" i="1" s="1"/>
  <c r="AA1666" i="1"/>
  <c r="AB1666" i="1" s="1"/>
  <c r="AC1666" i="1" s="1"/>
  <c r="AA753" i="1"/>
  <c r="AB753" i="1" s="1"/>
  <c r="AC753" i="1" s="1"/>
  <c r="AA1529" i="1"/>
  <c r="AB1529" i="1" s="1"/>
  <c r="AC1529" i="1" s="1"/>
  <c r="AA765" i="1"/>
  <c r="AB765" i="1" s="1"/>
  <c r="AC765" i="1" s="1"/>
  <c r="AA1492" i="1"/>
  <c r="AB1492" i="1" s="1"/>
  <c r="AC1492" i="1" s="1"/>
  <c r="AA1532" i="1"/>
  <c r="AB1532" i="1" s="1"/>
  <c r="AC1532" i="1" s="1"/>
  <c r="AA1107" i="1"/>
  <c r="AB1107" i="1" s="1"/>
  <c r="AC1107" i="1" s="1"/>
  <c r="AA1483" i="1"/>
  <c r="AB1483" i="1" s="1"/>
  <c r="AC1483" i="1" s="1"/>
  <c r="AA1462" i="1"/>
  <c r="AB1462" i="1" s="1"/>
  <c r="AC1462" i="1" s="1"/>
  <c r="AA1553" i="1"/>
  <c r="AA1657" i="1"/>
  <c r="AB1657" i="1" s="1"/>
  <c r="AC1657" i="1" s="1"/>
  <c r="AA1392" i="1"/>
  <c r="AB1392" i="1" s="1"/>
  <c r="AC1392" i="1" s="1"/>
  <c r="AA1493" i="1"/>
  <c r="AB1493" i="1" s="1"/>
  <c r="AC1493" i="1" s="1"/>
  <c r="AA972" i="1"/>
  <c r="AB972" i="1" s="1"/>
  <c r="AC972" i="1" s="1"/>
  <c r="AA1678" i="1"/>
  <c r="AB1678" i="1" s="1"/>
  <c r="AC1678" i="1" s="1"/>
  <c r="AA1660" i="1"/>
  <c r="AB1660" i="1" s="1"/>
  <c r="AC1660" i="1" s="1"/>
  <c r="AA1554" i="1"/>
  <c r="AB1554" i="1" s="1"/>
  <c r="AC1554" i="1" s="1"/>
  <c r="AA1515" i="1"/>
  <c r="AB1515" i="1" s="1"/>
  <c r="AC1515" i="1" s="1"/>
  <c r="AA1518" i="1"/>
  <c r="AB1518" i="1" s="1"/>
  <c r="AC1518" i="1" s="1"/>
  <c r="AA1531" i="1"/>
  <c r="AB1531" i="1" s="1"/>
  <c r="AC1531" i="1" s="1"/>
  <c r="AA1582" i="1"/>
  <c r="AB1582" i="1" s="1"/>
  <c r="AC1582" i="1" s="1"/>
  <c r="AA1506" i="1"/>
  <c r="AB1506" i="1" s="1"/>
  <c r="AC1506" i="1" s="1"/>
  <c r="AA1624" i="1"/>
  <c r="AB1624" i="1" s="1"/>
  <c r="AC1624" i="1" s="1"/>
  <c r="AA1625" i="1"/>
  <c r="AB1625" i="1" s="1"/>
  <c r="AC1625" i="1" s="1"/>
  <c r="AA1601" i="1"/>
  <c r="AB1601" i="1" s="1"/>
  <c r="AC1601" i="1" s="1"/>
  <c r="AA1414" i="1"/>
  <c r="AB1414" i="1" s="1"/>
  <c r="AC1414" i="1" s="1"/>
  <c r="AA1148" i="1"/>
  <c r="AB1148" i="1" s="1"/>
  <c r="AC1148" i="1" s="1"/>
  <c r="AA405" i="1"/>
  <c r="AB405" i="1" s="1"/>
  <c r="AC405" i="1" s="1"/>
  <c r="AA1436" i="1"/>
  <c r="AB1436" i="1" s="1"/>
  <c r="AC1436" i="1" s="1"/>
  <c r="AA1288" i="1"/>
  <c r="AB1288" i="1" s="1"/>
  <c r="AC1288" i="1" s="1"/>
  <c r="AA442" i="1"/>
  <c r="AB442" i="1" s="1"/>
  <c r="AC442" i="1" s="1"/>
  <c r="AA715" i="1"/>
  <c r="AB715" i="1" s="1"/>
  <c r="AC715" i="1" s="1"/>
  <c r="AA422" i="1"/>
  <c r="AB422" i="1" s="1"/>
  <c r="AC422" i="1" s="1"/>
  <c r="AA425" i="1"/>
  <c r="AB425" i="1" s="1"/>
  <c r="AC425" i="1" s="1"/>
  <c r="AD816" i="1"/>
  <c r="AH403" i="1"/>
  <c r="AA1020" i="1"/>
  <c r="AB1020" i="1" s="1"/>
  <c r="AC1020" i="1" s="1"/>
  <c r="AA1444" i="1"/>
  <c r="AB1444" i="1" s="1"/>
  <c r="AC1444" i="1" s="1"/>
  <c r="AA968" i="1"/>
  <c r="AB968" i="1" s="1"/>
  <c r="AC968" i="1" s="1"/>
  <c r="AD661" i="1"/>
  <c r="AA1451" i="1"/>
  <c r="AB1451" i="1" s="1"/>
  <c r="AC1451" i="1" s="1"/>
  <c r="AD1589" i="1"/>
  <c r="AA1682" i="1"/>
  <c r="AB1682" i="1" s="1"/>
  <c r="AC1682" i="1" s="1"/>
  <c r="AD1469" i="1"/>
  <c r="AA1037" i="1"/>
  <c r="AB1037" i="1" s="1"/>
  <c r="AC1037" i="1" s="1"/>
  <c r="AD1190" i="1"/>
  <c r="AH112" i="1"/>
  <c r="AE1153" i="1"/>
  <c r="AA1486" i="1"/>
  <c r="AB1486" i="1" s="1"/>
  <c r="AC1486" i="1" s="1"/>
  <c r="AH59" i="1"/>
  <c r="AE480" i="1"/>
  <c r="AA1270" i="1"/>
  <c r="AB1270" i="1" s="1"/>
  <c r="AC1270" i="1" s="1"/>
  <c r="AD1631" i="1"/>
  <c r="AD569" i="1"/>
  <c r="AD1308" i="1"/>
  <c r="AH887" i="1"/>
  <c r="AD393" i="1"/>
  <c r="AH977" i="1"/>
  <c r="AE1062" i="1"/>
  <c r="AH991" i="1"/>
  <c r="AE1233" i="1"/>
  <c r="AD1233" i="1"/>
  <c r="AD839" i="1"/>
  <c r="AH855" i="1"/>
  <c r="AE839" i="1"/>
  <c r="AH870" i="1"/>
  <c r="AE579" i="1"/>
  <c r="AD579" i="1"/>
  <c r="AE532" i="1"/>
  <c r="AD532" i="1"/>
  <c r="AE423" i="1"/>
  <c r="AD97" i="1"/>
  <c r="AE97" i="1"/>
  <c r="AH910" i="1"/>
  <c r="AH905" i="1"/>
  <c r="AH918" i="1"/>
  <c r="AE235" i="1"/>
  <c r="AD235" i="1"/>
  <c r="AH929" i="1"/>
  <c r="AE165" i="1"/>
  <c r="AD165" i="1"/>
  <c r="AD389" i="1"/>
  <c r="AH934" i="1"/>
  <c r="AE840" i="1"/>
  <c r="AH962" i="1"/>
  <c r="AE574" i="1"/>
  <c r="AD574" i="1"/>
  <c r="AH1023" i="1"/>
  <c r="AE495" i="1"/>
  <c r="AD411" i="1"/>
  <c r="AD1193" i="1"/>
  <c r="AE1193" i="1"/>
  <c r="AE696" i="1"/>
  <c r="AD696" i="1"/>
  <c r="AH1027" i="1"/>
  <c r="AH1037" i="1"/>
  <c r="AD1539" i="1"/>
  <c r="AH884" i="1"/>
  <c r="AE934" i="1"/>
  <c r="AA1439" i="1"/>
  <c r="AB1439" i="1" s="1"/>
  <c r="AC1439" i="1" s="1"/>
  <c r="AA1001" i="1"/>
  <c r="AB1001" i="1" s="1"/>
  <c r="AC1001" i="1" s="1"/>
  <c r="AA1052" i="1"/>
  <c r="AA1447" i="1"/>
  <c r="AB1447" i="1" s="1"/>
  <c r="AC1447" i="1" s="1"/>
  <c r="AA1264" i="1"/>
  <c r="AB1264" i="1" s="1"/>
  <c r="AC1264" i="1" s="1"/>
  <c r="AA719" i="1"/>
  <c r="AB719" i="1" s="1"/>
  <c r="AC719" i="1" s="1"/>
  <c r="AA1170" i="1"/>
  <c r="AB1170" i="1" s="1"/>
  <c r="AC1170" i="1" s="1"/>
  <c r="AD1153" i="1"/>
  <c r="AD480" i="1"/>
  <c r="AA1567" i="1"/>
  <c r="AB1567" i="1" s="1"/>
  <c r="AC1567" i="1" s="1"/>
  <c r="AE1384" i="1"/>
  <c r="AH1031" i="1"/>
  <c r="AD69" i="1"/>
  <c r="AE945" i="1"/>
  <c r="AD945" i="1"/>
  <c r="AE248" i="1"/>
  <c r="AH1379" i="1"/>
  <c r="AH1014" i="1"/>
  <c r="AE1162" i="1"/>
  <c r="AH1022" i="1"/>
  <c r="AE1360" i="1"/>
  <c r="AH1030" i="1"/>
  <c r="AE1372" i="1"/>
  <c r="AE1513" i="1"/>
  <c r="AH1051" i="1"/>
  <c r="AE1424" i="1"/>
  <c r="AH843" i="1"/>
  <c r="AH924" i="1"/>
  <c r="AE514" i="1"/>
  <c r="AD514" i="1"/>
  <c r="AE697" i="1"/>
  <c r="AD697" i="1"/>
  <c r="AD1068" i="1"/>
  <c r="AH1048" i="1"/>
  <c r="AE896" i="1"/>
  <c r="AD896" i="1"/>
  <c r="AE1091" i="1"/>
  <c r="AD1091" i="1"/>
  <c r="AH1259" i="1"/>
  <c r="AH1061" i="1"/>
  <c r="AE193" i="1"/>
  <c r="AD193" i="1"/>
  <c r="AD415" i="1"/>
  <c r="AE355" i="1"/>
  <c r="AD355" i="1"/>
  <c r="AH1588" i="1"/>
  <c r="AE837" i="1"/>
  <c r="AD837" i="1"/>
  <c r="AH1680" i="1"/>
  <c r="AH1676" i="1"/>
  <c r="AE1591" i="1"/>
  <c r="AD1591" i="1"/>
  <c r="AH1261" i="1"/>
  <c r="AE829" i="1"/>
  <c r="AD829" i="1"/>
  <c r="AE591" i="1"/>
  <c r="AD591" i="1"/>
  <c r="AH1069" i="1"/>
  <c r="AE1494" i="1"/>
  <c r="AD1494" i="1"/>
  <c r="AE305" i="1"/>
  <c r="AH1265" i="1"/>
  <c r="AE613" i="1"/>
  <c r="AD613" i="1"/>
  <c r="AD1146" i="1"/>
  <c r="AH1619" i="1"/>
  <c r="AE1014" i="1"/>
  <c r="AD1014" i="1"/>
  <c r="AH1516" i="1"/>
  <c r="AE884" i="1"/>
  <c r="AD884" i="1"/>
  <c r="AH1598" i="1"/>
  <c r="AE1184" i="1"/>
  <c r="AD1184" i="1"/>
  <c r="AE1235" i="1"/>
  <c r="AH1562" i="1"/>
  <c r="AE1225" i="1"/>
  <c r="AD1225" i="1"/>
  <c r="AH1266" i="1"/>
  <c r="AE519" i="1"/>
  <c r="AE1236" i="1"/>
  <c r="AD1236" i="1"/>
  <c r="AD890" i="1"/>
  <c r="AD938" i="1"/>
  <c r="AE507" i="1"/>
  <c r="AE299" i="1"/>
  <c r="AD299" i="1"/>
  <c r="AD599" i="1"/>
  <c r="AE446" i="1"/>
  <c r="AD446" i="1"/>
  <c r="AE940" i="1"/>
  <c r="AD940" i="1"/>
  <c r="AH1684" i="1"/>
  <c r="AE1197" i="1"/>
  <c r="AD1197" i="1"/>
  <c r="AH1082" i="1"/>
  <c r="AH1376" i="1"/>
  <c r="AD739" i="1"/>
  <c r="AD558" i="1"/>
  <c r="AE558" i="1"/>
  <c r="AH1378" i="1"/>
  <c r="AD584" i="1"/>
  <c r="AE584" i="1"/>
  <c r="AH1580" i="1"/>
  <c r="AE149" i="1"/>
  <c r="AE1130" i="1"/>
  <c r="AD1130" i="1"/>
  <c r="AH1085" i="1"/>
  <c r="AE96" i="1"/>
  <c r="AD1162" i="1"/>
  <c r="AD1360" i="1"/>
  <c r="AE843" i="1"/>
  <c r="AD1372" i="1"/>
  <c r="AE638" i="1"/>
  <c r="AH1045" i="1"/>
  <c r="AE1373" i="1"/>
  <c r="AD1424" i="1"/>
  <c r="AD858" i="1"/>
  <c r="AE858" i="1"/>
  <c r="AH1006" i="1"/>
  <c r="AE818" i="1"/>
  <c r="AD870" i="1"/>
  <c r="AH1047" i="1"/>
  <c r="AE870" i="1"/>
  <c r="AE1455" i="1"/>
  <c r="AH1370" i="1"/>
  <c r="AD271" i="1"/>
  <c r="AH1062" i="1"/>
  <c r="AE271" i="1"/>
  <c r="AD173" i="1"/>
  <c r="AH1474" i="1"/>
  <c r="AE1219" i="1"/>
  <c r="AD1034" i="1"/>
  <c r="AD1565" i="1"/>
  <c r="AH1686" i="1"/>
  <c r="AE1565" i="1"/>
  <c r="AH1688" i="1"/>
  <c r="AE1512" i="1"/>
  <c r="AD828" i="1"/>
  <c r="AH1262" i="1"/>
  <c r="AH1263" i="1"/>
  <c r="AE333" i="1"/>
  <c r="AH1434" i="1"/>
  <c r="AE1269" i="1"/>
  <c r="AE607" i="1"/>
  <c r="AD292" i="1"/>
  <c r="AH1264" i="1"/>
  <c r="AE292" i="1"/>
  <c r="AD1227" i="1"/>
  <c r="AE1227" i="1"/>
  <c r="AD1013" i="1"/>
  <c r="AH1517" i="1"/>
  <c r="AE1013" i="1"/>
  <c r="AD1348" i="1"/>
  <c r="AE1348" i="1"/>
  <c r="AD1127" i="1"/>
  <c r="AH1372" i="1"/>
  <c r="AE1127" i="1"/>
  <c r="AD1361" i="1"/>
  <c r="AH1661" i="1"/>
  <c r="AE1361" i="1"/>
  <c r="AE778" i="1"/>
  <c r="AD778" i="1"/>
  <c r="AE443" i="1"/>
  <c r="AD443" i="1"/>
  <c r="AE1183" i="1"/>
  <c r="AD1183" i="1"/>
  <c r="AE444" i="1"/>
  <c r="AD444" i="1"/>
  <c r="AE891" i="1"/>
  <c r="AH1480" i="1"/>
  <c r="AD891" i="1"/>
  <c r="AE1085" i="1"/>
  <c r="AD1085" i="1"/>
  <c r="AE1338" i="1"/>
  <c r="AH1481" i="1"/>
  <c r="AD1338" i="1"/>
  <c r="AE807" i="1"/>
  <c r="AH1666" i="1"/>
  <c r="AD807" i="1"/>
  <c r="AE298" i="1"/>
  <c r="AH1268" i="1"/>
  <c r="AD298" i="1"/>
  <c r="AE721" i="1"/>
  <c r="AD721" i="1"/>
  <c r="AE1228" i="1"/>
  <c r="AD1228" i="1"/>
  <c r="AE686" i="1"/>
  <c r="AD686" i="1"/>
  <c r="AE936" i="1"/>
  <c r="AH1657" i="1"/>
  <c r="AD936" i="1"/>
  <c r="AE178" i="1"/>
  <c r="AH1079" i="1"/>
  <c r="AD178" i="1"/>
  <c r="AE571" i="1"/>
  <c r="AH1083" i="1"/>
  <c r="AD571" i="1"/>
  <c r="AE454" i="1"/>
  <c r="AD454" i="1"/>
  <c r="AE450" i="1"/>
  <c r="AH1269" i="1"/>
  <c r="AD450" i="1"/>
  <c r="AD743" i="1"/>
  <c r="AE743" i="1"/>
  <c r="AD163" i="1"/>
  <c r="AE163" i="1"/>
  <c r="AH1273" i="1"/>
  <c r="AD247" i="1"/>
  <c r="AH1091" i="1"/>
  <c r="AH1094" i="1"/>
  <c r="AH1382" i="1"/>
  <c r="AH1097" i="1"/>
  <c r="AD528" i="1"/>
  <c r="AH1098" i="1"/>
  <c r="AD347" i="1"/>
  <c r="AD184" i="1"/>
  <c r="AH1100" i="1"/>
  <c r="AE184" i="1"/>
  <c r="AH1606" i="1"/>
  <c r="AE385" i="1"/>
  <c r="AD385" i="1"/>
  <c r="AH1388" i="1"/>
  <c r="AD485" i="1"/>
  <c r="AE566" i="1"/>
  <c r="AD566" i="1"/>
  <c r="AH1521" i="1"/>
  <c r="AE506" i="1"/>
  <c r="AD506" i="1"/>
  <c r="AH1102" i="1"/>
  <c r="AE457" i="1"/>
  <c r="AD457" i="1"/>
  <c r="AH1547" i="1"/>
  <c r="AD50" i="1"/>
  <c r="AE50" i="1"/>
  <c r="AH1294" i="1"/>
  <c r="AH1442" i="1"/>
  <c r="AE497" i="1"/>
  <c r="AE655" i="1"/>
  <c r="AE288" i="1"/>
  <c r="AH1087" i="1"/>
  <c r="AE290" i="1"/>
  <c r="AH1090" i="1"/>
  <c r="AH1563" i="1"/>
  <c r="AE499" i="1"/>
  <c r="AH1276" i="1"/>
  <c r="AE226" i="1"/>
  <c r="AD226" i="1"/>
  <c r="AD330" i="1"/>
  <c r="AE330" i="1"/>
  <c r="AH1383" i="1"/>
  <c r="AE552" i="1"/>
  <c r="AD552" i="1"/>
  <c r="AE529" i="1"/>
  <c r="AH1612" i="1"/>
  <c r="AE429" i="1"/>
  <c r="AD429" i="1"/>
  <c r="AD557" i="1"/>
  <c r="AH1384" i="1"/>
  <c r="AE557" i="1"/>
  <c r="AH1386" i="1"/>
  <c r="AH1520" i="1"/>
  <c r="AD991" i="1"/>
  <c r="AD734" i="1"/>
  <c r="AH1387" i="1"/>
  <c r="AE734" i="1"/>
  <c r="AH1285" i="1"/>
  <c r="AE530" i="1"/>
  <c r="AD530" i="1"/>
  <c r="AD714" i="1"/>
  <c r="AH1672" i="1"/>
  <c r="AE714" i="1"/>
  <c r="AH1441" i="1"/>
  <c r="AE500" i="1"/>
  <c r="AD500" i="1"/>
  <c r="AE410" i="1"/>
  <c r="AH1287" i="1"/>
  <c r="AE464" i="1"/>
  <c r="AD464" i="1"/>
  <c r="AD512" i="1"/>
  <c r="AH1546" i="1"/>
  <c r="AE512" i="1"/>
  <c r="AE578" i="1"/>
  <c r="AD578" i="1"/>
  <c r="AH1488" i="1"/>
  <c r="AD451" i="1"/>
  <c r="AH1292" i="1"/>
  <c r="AE451" i="1"/>
  <c r="AD269" i="1"/>
  <c r="AH1655" i="1"/>
  <c r="AE269" i="1"/>
  <c r="AD26" i="1"/>
  <c r="AE26" i="1"/>
  <c r="AD497" i="1"/>
  <c r="AD655" i="1"/>
  <c r="AD288" i="1"/>
  <c r="AD462" i="1"/>
  <c r="AD290" i="1"/>
  <c r="AD499" i="1"/>
  <c r="AD412" i="1"/>
  <c r="AE597" i="1"/>
  <c r="AD597" i="1"/>
  <c r="AH1095" i="1"/>
  <c r="AH1096" i="1"/>
  <c r="AE1110" i="1"/>
  <c r="AD1110" i="1"/>
  <c r="AD1399" i="1"/>
  <c r="AH1623" i="1"/>
  <c r="AE1002" i="1"/>
  <c r="AD1002" i="1"/>
  <c r="AH1607" i="1"/>
  <c r="AD484" i="1"/>
  <c r="AH1613" i="1"/>
  <c r="AE971" i="1"/>
  <c r="AD486" i="1"/>
  <c r="AH1522" i="1"/>
  <c r="AH1591" i="1"/>
  <c r="AE383" i="1"/>
  <c r="AD383" i="1"/>
  <c r="AH1103" i="1"/>
  <c r="AE669" i="1"/>
  <c r="AH1288" i="1"/>
  <c r="AE380" i="1"/>
  <c r="AD380" i="1"/>
  <c r="AH1524" i="1"/>
  <c r="AD346" i="1"/>
  <c r="AD943" i="1"/>
  <c r="AE943" i="1"/>
  <c r="AD596" i="1"/>
  <c r="AH1293" i="1"/>
  <c r="AE596" i="1"/>
  <c r="AE488" i="1"/>
  <c r="AD119" i="1"/>
  <c r="AH1092" i="1"/>
  <c r="AE119" i="1"/>
  <c r="AE825" i="1"/>
  <c r="AD276" i="1"/>
  <c r="AE276" i="1"/>
  <c r="AE575" i="1"/>
  <c r="AD575" i="1"/>
  <c r="AH1485" i="1"/>
  <c r="AH1280" i="1"/>
  <c r="AD341" i="1"/>
  <c r="AH1282" i="1"/>
  <c r="AE341" i="1"/>
  <c r="AH1101" i="1"/>
  <c r="AE185" i="1"/>
  <c r="AD185" i="1"/>
  <c r="AD735" i="1"/>
  <c r="AH1440" i="1"/>
  <c r="AE735" i="1"/>
  <c r="AD531" i="1"/>
  <c r="AH1582" i="1"/>
  <c r="AE531" i="1"/>
  <c r="AH1286" i="1"/>
  <c r="AD382" i="1"/>
  <c r="AE382" i="1"/>
  <c r="AH1487" i="1"/>
  <c r="AE337" i="1"/>
  <c r="AH1290" i="1"/>
  <c r="AD81" i="1"/>
  <c r="AE81" i="1"/>
  <c r="AH1678" i="1"/>
  <c r="AH1116" i="1"/>
  <c r="AE349" i="1"/>
  <c r="AE594" i="1"/>
  <c r="AH1113" i="1"/>
  <c r="AE115" i="1"/>
  <c r="AD201" i="1"/>
  <c r="AE201" i="1"/>
  <c r="AD222" i="1"/>
  <c r="AE222" i="1"/>
  <c r="AD134" i="1"/>
  <c r="AE134" i="1"/>
  <c r="AH1154" i="1"/>
  <c r="AH1316" i="1"/>
  <c r="AH1630" i="1"/>
  <c r="AE342" i="1"/>
  <c r="AH1115" i="1"/>
  <c r="AE440" i="1"/>
  <c r="AH1633" i="1"/>
  <c r="AE1006" i="1"/>
  <c r="AD1006" i="1"/>
  <c r="AE1008" i="1"/>
  <c r="AD1008" i="1"/>
  <c r="AE1448" i="1"/>
  <c r="AD1448" i="1"/>
  <c r="AE1616" i="1"/>
  <c r="AD1616" i="1"/>
  <c r="AH1298" i="1"/>
  <c r="AE1655" i="1"/>
  <c r="AD1655" i="1"/>
  <c r="AH1526" i="1"/>
  <c r="AE909" i="1"/>
  <c r="AD909" i="1"/>
  <c r="AH1629" i="1"/>
  <c r="AE1496" i="1"/>
  <c r="AD1496" i="1"/>
  <c r="AH1679" i="1"/>
  <c r="AE1362" i="1"/>
  <c r="AD1362" i="1"/>
  <c r="AH1118" i="1"/>
  <c r="AE654" i="1"/>
  <c r="AD654" i="1"/>
  <c r="AH1527" i="1"/>
  <c r="AE788" i="1"/>
  <c r="AD788" i="1"/>
  <c r="AH1600" i="1"/>
  <c r="AE978" i="1"/>
  <c r="AD978" i="1"/>
  <c r="AE1168" i="1"/>
  <c r="AD1168" i="1"/>
  <c r="AE297" i="1"/>
  <c r="AD297" i="1"/>
  <c r="AE265" i="1"/>
  <c r="AD265" i="1"/>
  <c r="AE278" i="1"/>
  <c r="AD278" i="1"/>
  <c r="AH1124" i="1"/>
  <c r="AE198" i="1"/>
  <c r="AD198" i="1"/>
  <c r="AE239" i="1"/>
  <c r="AD239" i="1"/>
  <c r="AE129" i="1"/>
  <c r="AD129" i="1"/>
  <c r="AH1445" i="1"/>
  <c r="AE316" i="1"/>
  <c r="AD316" i="1"/>
  <c r="AE877" i="1"/>
  <c r="AD877" i="1"/>
  <c r="AH1528" i="1"/>
  <c r="AE1111" i="1"/>
  <c r="AD1111" i="1"/>
  <c r="AE602" i="1"/>
  <c r="AD602" i="1"/>
  <c r="AH1584" i="1"/>
  <c r="AE1090" i="1"/>
  <c r="AD1090" i="1"/>
  <c r="AH1495" i="1"/>
  <c r="AE627" i="1"/>
  <c r="AD627" i="1"/>
  <c r="AH1303" i="1"/>
  <c r="AE491" i="1"/>
  <c r="AD491" i="1"/>
  <c r="AH1134" i="1"/>
  <c r="AE179" i="1"/>
  <c r="AD179" i="1"/>
  <c r="AH1135" i="1"/>
  <c r="AE241" i="1"/>
  <c r="AD241" i="1"/>
  <c r="AH1304" i="1"/>
  <c r="AE225" i="1"/>
  <c r="AD225" i="1"/>
  <c r="AH1139" i="1"/>
  <c r="AE256" i="1"/>
  <c r="AD256" i="1"/>
  <c r="AD310" i="1"/>
  <c r="AE310" i="1"/>
  <c r="AH1114" i="1"/>
  <c r="AE1154" i="1"/>
  <c r="AD58" i="1"/>
  <c r="AE58" i="1"/>
  <c r="AD224" i="1"/>
  <c r="AH1142" i="1"/>
  <c r="AE224" i="1"/>
  <c r="AD199" i="1"/>
  <c r="AE199" i="1"/>
  <c r="AH1393" i="1"/>
  <c r="AD88" i="1"/>
  <c r="AE88" i="1"/>
  <c r="AD349" i="1"/>
  <c r="AH1106" i="1"/>
  <c r="AD342" i="1"/>
  <c r="AD440" i="1"/>
  <c r="AA431" i="1"/>
  <c r="AB431" i="1" s="1"/>
  <c r="AC431" i="1" s="1"/>
  <c r="AE1155" i="1"/>
  <c r="AD1007" i="1"/>
  <c r="AH1634" i="1"/>
  <c r="AE1007" i="1"/>
  <c r="AD1648" i="1"/>
  <c r="AD1499" i="1"/>
  <c r="AE1499" i="1"/>
  <c r="AH1683" i="1"/>
  <c r="AH1687" i="1"/>
  <c r="AD580" i="1"/>
  <c r="AH1392" i="1"/>
  <c r="AE580" i="1"/>
  <c r="AD1031" i="1"/>
  <c r="AH1494" i="1"/>
  <c r="AE1031" i="1"/>
  <c r="AH1121" i="1"/>
  <c r="AD336" i="1"/>
  <c r="AE336" i="1"/>
  <c r="AH1125" i="1"/>
  <c r="AH1127" i="1"/>
  <c r="AH1129" i="1"/>
  <c r="AH1130" i="1"/>
  <c r="AD601" i="1"/>
  <c r="AH1302" i="1"/>
  <c r="AE601" i="1"/>
  <c r="AD883" i="1"/>
  <c r="AH1567" i="1"/>
  <c r="AD600" i="1"/>
  <c r="AH1131" i="1"/>
  <c r="AE600" i="1"/>
  <c r="AH1446" i="1"/>
  <c r="AH1132" i="1"/>
  <c r="AH1133" i="1"/>
  <c r="AE240" i="1"/>
  <c r="AH1140" i="1"/>
  <c r="AD159" i="1"/>
  <c r="AE159" i="1"/>
  <c r="AH1448" i="1"/>
  <c r="AE57" i="1"/>
  <c r="AH1144" i="1"/>
  <c r="AE232" i="1"/>
  <c r="AH1307" i="1"/>
  <c r="AE323" i="1"/>
  <c r="AH1152" i="1"/>
  <c r="AE157" i="1"/>
  <c r="AD318" i="1"/>
  <c r="AE33" i="1"/>
  <c r="AD33" i="1"/>
  <c r="AH1157" i="1"/>
  <c r="AD74" i="1"/>
  <c r="AE76" i="1"/>
  <c r="AD76" i="1"/>
  <c r="AH1497" i="1"/>
  <c r="AH1164" i="1"/>
  <c r="AE615" i="1"/>
  <c r="AD615" i="1"/>
  <c r="AH1168" i="1"/>
  <c r="AE726" i="1"/>
  <c r="AD726" i="1"/>
  <c r="AH1173" i="1"/>
  <c r="AE87" i="1"/>
  <c r="AD87" i="1"/>
  <c r="AH1174" i="1"/>
  <c r="AE625" i="1"/>
  <c r="AD625" i="1"/>
  <c r="AH1586" i="1"/>
  <c r="AE358" i="1"/>
  <c r="AD232" i="1"/>
  <c r="AH1449" i="1"/>
  <c r="AE114" i="1"/>
  <c r="AD323" i="1"/>
  <c r="AH1309" i="1"/>
  <c r="AE197" i="1"/>
  <c r="AD157" i="1"/>
  <c r="AE318" i="1"/>
  <c r="AE75" i="1"/>
  <c r="AD75" i="1"/>
  <c r="AE78" i="1"/>
  <c r="AH1318" i="1"/>
  <c r="AD78" i="1"/>
  <c r="AE1385" i="1"/>
  <c r="AD1385" i="1"/>
  <c r="AE313" i="1"/>
  <c r="AH1320" i="1"/>
  <c r="AD313" i="1"/>
  <c r="AE306" i="1"/>
  <c r="AH1167" i="1"/>
  <c r="AD306" i="1"/>
  <c r="AE1257" i="1"/>
  <c r="AH1170" i="1"/>
  <c r="AD1257" i="1"/>
  <c r="AE110" i="1"/>
  <c r="AH1172" i="1"/>
  <c r="AD110" i="1"/>
  <c r="AE328" i="1"/>
  <c r="AH1323" i="1"/>
  <c r="AD328" i="1"/>
  <c r="AE60" i="1"/>
  <c r="AD60" i="1"/>
  <c r="AH1569" i="1"/>
  <c r="AD57" i="1"/>
  <c r="AA210" i="1"/>
  <c r="AB210" i="1" s="1"/>
  <c r="AC210" i="1" s="1"/>
  <c r="AH1146" i="1"/>
  <c r="AE156" i="1"/>
  <c r="AD114" i="1"/>
  <c r="AA133" i="1"/>
  <c r="AB133" i="1" s="1"/>
  <c r="AC133" i="1" s="1"/>
  <c r="AD197" i="1"/>
  <c r="AA106" i="1"/>
  <c r="AB106" i="1" s="1"/>
  <c r="AC106" i="1" s="1"/>
  <c r="AH1312" i="1"/>
  <c r="AA103" i="1"/>
  <c r="AB103" i="1" s="1"/>
  <c r="AC103" i="1" s="1"/>
  <c r="AD112" i="1"/>
  <c r="AA838" i="1"/>
  <c r="AB838" i="1" s="1"/>
  <c r="AC838" i="1" s="1"/>
  <c r="AH1317" i="1"/>
  <c r="AE142" i="1"/>
  <c r="AD142" i="1"/>
  <c r="AH1162" i="1"/>
  <c r="AE83" i="1"/>
  <c r="AD83" i="1"/>
  <c r="AE1394" i="1"/>
  <c r="AH1450" i="1"/>
  <c r="AH1166" i="1"/>
  <c r="AH1322" i="1"/>
  <c r="AH1176" i="1"/>
  <c r="AE51" i="1"/>
  <c r="AD51" i="1"/>
  <c r="AE126" i="1"/>
  <c r="AD126" i="1"/>
  <c r="AH1178" i="1"/>
  <c r="AE413" i="1"/>
  <c r="AD413" i="1"/>
  <c r="AH1183" i="1"/>
  <c r="AE301" i="1"/>
  <c r="AD358" i="1"/>
  <c r="AA148" i="1"/>
  <c r="AB148" i="1" s="1"/>
  <c r="AC148" i="1" s="1"/>
  <c r="AD156" i="1"/>
  <c r="AE207" i="1"/>
  <c r="AA392" i="1"/>
  <c r="AB392" i="1" s="1"/>
  <c r="AC392" i="1" s="1"/>
  <c r="AH1311" i="1"/>
  <c r="AE317" i="1"/>
  <c r="AA136" i="1"/>
  <c r="AB136" i="1" s="1"/>
  <c r="AC136" i="1" s="1"/>
  <c r="AA101" i="1"/>
  <c r="AB101" i="1" s="1"/>
  <c r="AC101" i="1" s="1"/>
  <c r="AH1153" i="1"/>
  <c r="AE1030" i="1"/>
  <c r="AE220" i="1"/>
  <c r="AH1158" i="1"/>
  <c r="AD220" i="1"/>
  <c r="AE77" i="1"/>
  <c r="AH1161" i="1"/>
  <c r="AD77" i="1"/>
  <c r="AH1319" i="1"/>
  <c r="AE593" i="1"/>
  <c r="AH1163" i="1"/>
  <c r="AD593" i="1"/>
  <c r="AE561" i="1"/>
  <c r="AH1169" i="1"/>
  <c r="AD561" i="1"/>
  <c r="AE191" i="1"/>
  <c r="AD191" i="1"/>
  <c r="AE89" i="1"/>
  <c r="AH1175" i="1"/>
  <c r="AD89" i="1"/>
  <c r="AE231" i="1"/>
  <c r="AD231" i="1"/>
  <c r="AH1324" i="1"/>
  <c r="AE92" i="1"/>
  <c r="AD92" i="1"/>
  <c r="AH1568" i="1"/>
  <c r="AH1326" i="1"/>
  <c r="AE783" i="1"/>
  <c r="AD783" i="1"/>
  <c r="AE1297" i="1"/>
  <c r="AH1639" i="1"/>
  <c r="AE1271" i="1"/>
  <c r="AD1271" i="1"/>
  <c r="AH1571" i="1"/>
  <c r="AH1500" i="1"/>
  <c r="AE1428" i="1"/>
  <c r="AD1428" i="1"/>
  <c r="AE1365" i="1"/>
  <c r="AD1365" i="1"/>
  <c r="AH1603" i="1"/>
  <c r="AE1367" i="1"/>
  <c r="AD1367" i="1"/>
  <c r="AH1331" i="1"/>
  <c r="AE293" i="1"/>
  <c r="AD293" i="1"/>
  <c r="AH1190" i="1"/>
  <c r="AE29" i="1"/>
  <c r="AD29" i="1"/>
  <c r="AH1650" i="1"/>
  <c r="AH1648" i="1"/>
  <c r="AE921" i="1"/>
  <c r="AH1587" i="1"/>
  <c r="AA1377" i="1"/>
  <c r="AB1377" i="1" s="1"/>
  <c r="AC1377" i="1" s="1"/>
  <c r="AA879" i="1"/>
  <c r="AB879" i="1" s="1"/>
  <c r="AC879" i="1" s="1"/>
  <c r="AA663" i="1"/>
  <c r="AB663" i="1" s="1"/>
  <c r="AC663" i="1" s="1"/>
  <c r="AH1532" i="1"/>
  <c r="AE691" i="1"/>
  <c r="AD691" i="1"/>
  <c r="AH1186" i="1"/>
  <c r="AE1301" i="1"/>
  <c r="AD1301" i="1"/>
  <c r="AH1398" i="1"/>
  <c r="AE815" i="1"/>
  <c r="AD815" i="1"/>
  <c r="AE1164" i="1"/>
  <c r="AD1164" i="1"/>
  <c r="AE1120" i="1"/>
  <c r="AD1120" i="1"/>
  <c r="AH1535" i="1"/>
  <c r="AE1434" i="1"/>
  <c r="AD1434" i="1"/>
  <c r="AE1366" i="1"/>
  <c r="AH1608" i="1"/>
  <c r="AH1610" i="1"/>
  <c r="AE1368" i="1"/>
  <c r="AD1368" i="1"/>
  <c r="AE324" i="1"/>
  <c r="AD324" i="1"/>
  <c r="AH1325" i="1"/>
  <c r="AE264" i="1"/>
  <c r="AE204" i="1"/>
  <c r="AE811" i="1"/>
  <c r="AE109" i="1"/>
  <c r="AH1585" i="1"/>
  <c r="AE93" i="1"/>
  <c r="AH1182" i="1"/>
  <c r="AE63" i="1"/>
  <c r="AE30" i="1"/>
  <c r="AH1396" i="1"/>
  <c r="AE452" i="1"/>
  <c r="AE690" i="1"/>
  <c r="AD690" i="1"/>
  <c r="AE1299" i="1"/>
  <c r="AD1299" i="1"/>
  <c r="AH1674" i="1"/>
  <c r="AE1198" i="1"/>
  <c r="AD1198" i="1"/>
  <c r="AH1400" i="1"/>
  <c r="AE1435" i="1"/>
  <c r="AD1435" i="1"/>
  <c r="AH1646" i="1"/>
  <c r="AE1429" i="1"/>
  <c r="AD1429" i="1"/>
  <c r="AE1369" i="1"/>
  <c r="AD1369" i="1"/>
  <c r="AH1631" i="1"/>
  <c r="AH1401" i="1"/>
  <c r="AE1200" i="1"/>
  <c r="AD1200" i="1"/>
  <c r="AD275" i="1"/>
  <c r="AE24" i="1"/>
  <c r="AH1189" i="1"/>
  <c r="AD24" i="1"/>
  <c r="AH1671" i="1"/>
  <c r="AE1322" i="1"/>
  <c r="AH1665" i="1"/>
  <c r="AD1322" i="1"/>
  <c r="AD1323" i="1"/>
  <c r="AH1193" i="1"/>
  <c r="AD264" i="1"/>
  <c r="AD811" i="1"/>
  <c r="AD109" i="1"/>
  <c r="AD93" i="1"/>
  <c r="AD63" i="1"/>
  <c r="AD30" i="1"/>
  <c r="AD452" i="1"/>
  <c r="AE689" i="1"/>
  <c r="AD689" i="1"/>
  <c r="AE1298" i="1"/>
  <c r="AH1570" i="1"/>
  <c r="AE1302" i="1"/>
  <c r="AD1302" i="1"/>
  <c r="AE1167" i="1"/>
  <c r="AD1167" i="1"/>
  <c r="AH1602" i="1"/>
  <c r="AE1431" i="1"/>
  <c r="AH1536" i="1"/>
  <c r="AE1364" i="1"/>
  <c r="AD1364" i="1"/>
  <c r="AD573" i="1"/>
  <c r="AE1176" i="1"/>
  <c r="AH1198" i="1"/>
  <c r="AE764" i="1"/>
  <c r="AE1065" i="1"/>
  <c r="AH1456" i="1"/>
  <c r="AH1199" i="1"/>
  <c r="AH1643" i="1"/>
  <c r="AE398" i="1"/>
  <c r="AD398" i="1"/>
  <c r="AH1458" i="1"/>
  <c r="AH1203" i="1"/>
  <c r="AD1420" i="1"/>
  <c r="AH1205" i="1"/>
  <c r="AE1420" i="1"/>
  <c r="AD1070" i="1"/>
  <c r="AH1558" i="1"/>
  <c r="AE1070" i="1"/>
  <c r="AE1321" i="1"/>
  <c r="AE1324" i="1"/>
  <c r="AE16" i="1"/>
  <c r="AE798" i="1"/>
  <c r="AE377" i="1"/>
  <c r="AE237" i="1"/>
  <c r="AE1032" i="1"/>
  <c r="AH1404" i="1"/>
  <c r="AH1644" i="1"/>
  <c r="AE685" i="1"/>
  <c r="AD685" i="1"/>
  <c r="AD1464" i="1"/>
  <c r="AH1339" i="1"/>
  <c r="AE1464" i="1"/>
  <c r="AE796" i="1"/>
  <c r="AD796" i="1"/>
  <c r="AH1640" i="1"/>
  <c r="AH1406" i="1"/>
  <c r="AH1407" i="1"/>
  <c r="AE738" i="1"/>
  <c r="AD1321" i="1"/>
  <c r="AD16" i="1"/>
  <c r="AD798" i="1"/>
  <c r="AD377" i="1"/>
  <c r="AD1032" i="1"/>
  <c r="AH1617" i="1"/>
  <c r="AE432" i="1"/>
  <c r="AD432" i="1"/>
  <c r="AH1538" i="1"/>
  <c r="AD1418" i="1"/>
  <c r="AH1208" i="1"/>
  <c r="AE1418" i="1"/>
  <c r="AD977" i="1"/>
  <c r="AH1210" i="1"/>
  <c r="AD824" i="1"/>
  <c r="AH1632" i="1"/>
  <c r="AE824" i="1"/>
  <c r="AD1332" i="1"/>
  <c r="AH1197" i="1"/>
  <c r="AA673" i="1"/>
  <c r="AB673" i="1" s="1"/>
  <c r="AC673" i="1" s="1"/>
  <c r="AA1177" i="1"/>
  <c r="AB1177" i="1" s="1"/>
  <c r="AC1177" i="1" s="1"/>
  <c r="AA1041" i="1"/>
  <c r="AB1041" i="1" s="1"/>
  <c r="AC1041" i="1" s="1"/>
  <c r="AA1066" i="1"/>
  <c r="AB1066" i="1" s="1"/>
  <c r="AC1066" i="1" s="1"/>
  <c r="AA706" i="1"/>
  <c r="AB706" i="1" s="1"/>
  <c r="AC706" i="1" s="1"/>
  <c r="AA704" i="1"/>
  <c r="AB704" i="1" s="1"/>
  <c r="AC704" i="1" s="1"/>
  <c r="AH1596" i="1"/>
  <c r="AE468" i="1"/>
  <c r="AD468" i="1"/>
  <c r="AE794" i="1"/>
  <c r="AD794" i="1"/>
  <c r="AH1201" i="1"/>
  <c r="AD797" i="1"/>
  <c r="AH1647" i="1"/>
  <c r="AE797" i="1"/>
  <c r="AE889" i="1"/>
  <c r="AD889" i="1"/>
  <c r="AA554" i="1"/>
  <c r="AB554" i="1" s="1"/>
  <c r="AC554" i="1" s="1"/>
  <c r="AA311" i="1"/>
  <c r="AB311" i="1" s="1"/>
  <c r="AC311" i="1" s="1"/>
  <c r="AA912" i="1"/>
  <c r="AB912" i="1" s="1"/>
  <c r="AC912" i="1" s="1"/>
  <c r="AA48" i="1"/>
  <c r="AB48" i="1" s="1"/>
  <c r="AC48" i="1" s="1"/>
  <c r="AA190" i="1"/>
  <c r="AB190" i="1" s="1"/>
  <c r="AC190" i="1" s="1"/>
  <c r="AA763" i="1"/>
  <c r="AB763" i="1" s="1"/>
  <c r="AC763" i="1" s="1"/>
  <c r="AA1276" i="1"/>
  <c r="AB1276" i="1" s="1"/>
  <c r="AC1276" i="1" s="1"/>
  <c r="AA505" i="1"/>
  <c r="AB505" i="1" s="1"/>
  <c r="AC505" i="1" s="1"/>
  <c r="AA244" i="1"/>
  <c r="AB244" i="1" s="1"/>
  <c r="AC244" i="1" s="1"/>
  <c r="AA1156" i="1"/>
  <c r="AB1156" i="1" s="1"/>
  <c r="AC1156" i="1" s="1"/>
  <c r="AA899" i="1"/>
  <c r="AB899" i="1" s="1"/>
  <c r="AC899" i="1" s="1"/>
  <c r="AA151" i="1"/>
  <c r="AB151" i="1" s="1"/>
  <c r="AC151" i="1" s="1"/>
  <c r="AA52" i="1"/>
  <c r="AB52" i="1" s="1"/>
  <c r="AC52" i="1" s="1"/>
  <c r="AA287" i="1"/>
  <c r="AB287" i="1" s="1"/>
  <c r="AC287" i="1" s="1"/>
  <c r="AA1300" i="1"/>
  <c r="AB1300" i="1" s="1"/>
  <c r="AC1300" i="1" s="1"/>
  <c r="AA995" i="1"/>
  <c r="AB995" i="1" s="1"/>
  <c r="AC995" i="1" s="1"/>
  <c r="AA906" i="1"/>
  <c r="AB906" i="1" s="1"/>
  <c r="AC906" i="1" s="1"/>
  <c r="AD1397" i="1"/>
  <c r="AD892" i="1"/>
  <c r="AE1226" i="1"/>
  <c r="AD1226" i="1"/>
  <c r="AH1415" i="1"/>
  <c r="AE94" i="1"/>
  <c r="AD94" i="1"/>
  <c r="AH1224" i="1"/>
  <c r="AH1421" i="1"/>
  <c r="AE1172" i="1"/>
  <c r="AD1172" i="1"/>
  <c r="AE595" i="1"/>
  <c r="AD595" i="1"/>
  <c r="AD1157" i="1"/>
  <c r="AE1157" i="1"/>
  <c r="AH1216" i="1"/>
  <c r="AD693" i="1"/>
  <c r="AH1417" i="1"/>
  <c r="AE693" i="1"/>
  <c r="AD1680" i="1"/>
  <c r="AH1670" i="1"/>
  <c r="AE1680" i="1"/>
  <c r="AD541" i="1"/>
  <c r="AH1217" i="1"/>
  <c r="AE541" i="1"/>
  <c r="AD1679" i="1"/>
  <c r="AH1503" i="1"/>
  <c r="AE1679" i="1"/>
  <c r="AD1159" i="1"/>
  <c r="AE1159" i="1"/>
  <c r="AD166" i="1"/>
  <c r="AH1220" i="1"/>
  <c r="AE166" i="1"/>
  <c r="AH1350" i="1"/>
  <c r="AD1059" i="1"/>
  <c r="AH1418" i="1"/>
  <c r="AE1059" i="1"/>
  <c r="AH1462" i="1"/>
  <c r="AD853" i="1"/>
  <c r="AH1352" i="1"/>
  <c r="AE853" i="1"/>
  <c r="AE436" i="1"/>
  <c r="AD436" i="1"/>
  <c r="AH1504" i="1"/>
  <c r="AH1409" i="1"/>
  <c r="AH1411" i="1"/>
  <c r="AD516" i="1"/>
  <c r="AH1412" i="1"/>
  <c r="AE516" i="1"/>
  <c r="AH1413" i="1"/>
  <c r="AA1112" i="1"/>
  <c r="AB1112" i="1" s="1"/>
  <c r="AC1112" i="1" s="1"/>
  <c r="AA366" i="1"/>
  <c r="AB366" i="1" s="1"/>
  <c r="AC366" i="1" s="1"/>
  <c r="AA212" i="1"/>
  <c r="AB212" i="1" s="1"/>
  <c r="AC212" i="1" s="1"/>
  <c r="AA1244" i="1"/>
  <c r="AB1244" i="1" s="1"/>
  <c r="AC1244" i="1" s="1"/>
  <c r="AA513" i="1"/>
  <c r="AB513" i="1" s="1"/>
  <c r="AC513" i="1" s="1"/>
  <c r="AA687" i="1"/>
  <c r="AB687" i="1" s="1"/>
  <c r="AC687" i="1" s="1"/>
  <c r="AA399" i="1"/>
  <c r="AB399" i="1" s="1"/>
  <c r="AC399" i="1" s="1"/>
  <c r="AA381" i="1"/>
  <c r="AB381" i="1" s="1"/>
  <c r="AC381" i="1" s="1"/>
  <c r="AA1038" i="1"/>
  <c r="AB1038" i="1" s="1"/>
  <c r="AC1038" i="1" s="1"/>
  <c r="AA913" i="1"/>
  <c r="AB913" i="1" s="1"/>
  <c r="AC913" i="1" s="1"/>
  <c r="AA1201" i="1"/>
  <c r="AB1201" i="1" s="1"/>
  <c r="AC1201" i="1" s="1"/>
  <c r="AE1501" i="1"/>
  <c r="AH1654" i="1"/>
  <c r="AE737" i="1"/>
  <c r="AD737" i="1"/>
  <c r="AE1290" i="1"/>
  <c r="AH1560" i="1"/>
  <c r="AH1618" i="1"/>
  <c r="AH1223" i="1"/>
  <c r="AH1540" i="1"/>
  <c r="AH1420" i="1"/>
  <c r="AE400" i="1"/>
  <c r="AD400" i="1"/>
  <c r="AH1353" i="1"/>
  <c r="AD1500" i="1"/>
  <c r="AD1501" i="1"/>
  <c r="AD1290" i="1"/>
  <c r="AD1252" i="1"/>
  <c r="AE1252" i="1"/>
  <c r="AD209" i="1"/>
  <c r="AD437" i="1"/>
  <c r="AD421" i="1"/>
  <c r="AD609" i="1"/>
  <c r="AH1225" i="1"/>
  <c r="AD780" i="1"/>
  <c r="AH1622" i="1"/>
  <c r="AD1282" i="1"/>
  <c r="AH1226" i="1"/>
  <c r="AD158" i="1"/>
  <c r="AA980" i="1"/>
  <c r="AB980" i="1" s="1"/>
  <c r="AC980" i="1" s="1"/>
  <c r="AE1540" i="1"/>
  <c r="AD1540" i="1"/>
  <c r="AA1671" i="1"/>
  <c r="AB1671" i="1" s="1"/>
  <c r="AC1671" i="1" s="1"/>
  <c r="AE1229" i="1"/>
  <c r="AD1229" i="1"/>
  <c r="AD1654" i="1"/>
  <c r="AD1123" i="1"/>
  <c r="AE209" i="1"/>
  <c r="AE437" i="1"/>
  <c r="AE421" i="1"/>
  <c r="AE609" i="1"/>
  <c r="AE780" i="1"/>
  <c r="AE1282" i="1"/>
  <c r="AE158" i="1"/>
  <c r="AH1355" i="1"/>
  <c r="AE441" i="1"/>
  <c r="AD441" i="1"/>
  <c r="AH1542" i="1"/>
  <c r="AE1401" i="1"/>
  <c r="AH1543" i="1"/>
  <c r="AE1241" i="1"/>
  <c r="AD1241" i="1"/>
  <c r="AE814" i="1"/>
  <c r="AD814" i="1"/>
  <c r="AD623" i="1"/>
  <c r="AH1465" i="1"/>
  <c r="AE827" i="1"/>
  <c r="AD827" i="1"/>
  <c r="AD206" i="1"/>
  <c r="AH1356" i="1"/>
  <c r="AE146" i="1"/>
  <c r="AD146" i="1"/>
  <c r="AD189" i="1"/>
  <c r="AE145" i="1"/>
  <c r="AD145" i="1"/>
  <c r="AD1192" i="1"/>
  <c r="AH1506" i="1"/>
  <c r="AE1337" i="1"/>
  <c r="AD1337" i="1"/>
  <c r="AD744" i="1"/>
  <c r="AH1508" i="1"/>
  <c r="AE1441" i="1"/>
  <c r="AD1441" i="1"/>
  <c r="AD1186" i="1"/>
  <c r="AH1425" i="1"/>
  <c r="AE1140" i="1"/>
  <c r="AD1140" i="1"/>
  <c r="AD826" i="1"/>
  <c r="AE1005" i="1"/>
  <c r="AD1005" i="1"/>
  <c r="AD1650" i="1"/>
  <c r="AD1401" i="1"/>
  <c r="AH1464" i="1"/>
  <c r="AE623" i="1"/>
  <c r="AH1561" i="1"/>
  <c r="AE206" i="1"/>
  <c r="AH1357" i="1"/>
  <c r="AE189" i="1"/>
  <c r="AH1358" i="1"/>
  <c r="AE1192" i="1"/>
  <c r="AH1507" i="1"/>
  <c r="AE744" i="1"/>
  <c r="AE1186" i="1"/>
  <c r="AH1426" i="1"/>
  <c r="AE826" i="1"/>
  <c r="AE1650" i="1"/>
  <c r="AH1360" i="1"/>
  <c r="AH1428" i="1"/>
  <c r="AH1469" i="1"/>
  <c r="AE1047" i="1"/>
  <c r="AD1047" i="1"/>
  <c r="AH1664" i="1"/>
  <c r="AE1628" i="1"/>
  <c r="AD1446" i="1"/>
  <c r="AH1237" i="1"/>
  <c r="AD144" i="1"/>
  <c r="AH1361" i="1"/>
  <c r="AD66" i="1"/>
  <c r="AH1362" i="1"/>
  <c r="AD47" i="1"/>
  <c r="AH1363" i="1"/>
  <c r="AD62" i="1"/>
  <c r="AH1511" i="1"/>
  <c r="AD364" i="1"/>
  <c r="AH1513" i="1"/>
  <c r="AE643" i="1"/>
  <c r="AD643" i="1"/>
  <c r="AH1514" i="1"/>
  <c r="AE603" i="1"/>
  <c r="AD603" i="1"/>
  <c r="AD1128" i="1"/>
  <c r="AE1128" i="1"/>
  <c r="AH1247" i="1"/>
  <c r="AE144" i="1"/>
  <c r="AE66" i="1"/>
  <c r="AE62" i="1"/>
  <c r="AE364" i="1"/>
  <c r="AE699" i="1"/>
  <c r="AD699" i="1"/>
  <c r="AD700" i="1"/>
  <c r="AH1472" i="1"/>
  <c r="AE881" i="1"/>
  <c r="AD881" i="1"/>
  <c r="AH1240" i="1"/>
  <c r="AA712" i="1"/>
  <c r="AB712" i="1" s="1"/>
  <c r="AC712" i="1" s="1"/>
  <c r="AA981" i="1"/>
  <c r="AB981" i="1" s="1"/>
  <c r="AC981" i="1" s="1"/>
  <c r="AA997" i="1"/>
  <c r="AB997" i="1" s="1"/>
  <c r="AC997" i="1" s="1"/>
  <c r="AA822" i="1"/>
  <c r="AB822" i="1" s="1"/>
  <c r="AC822" i="1" s="1"/>
  <c r="AA1251" i="1"/>
  <c r="AB1251" i="1" s="1"/>
  <c r="AC1251" i="1" s="1"/>
  <c r="AA982" i="1"/>
  <c r="AB982" i="1" s="1"/>
  <c r="AC982" i="1" s="1"/>
  <c r="AA1564" i="1"/>
  <c r="AB1564" i="1" s="1"/>
  <c r="AC1564" i="1" s="1"/>
  <c r="AE1117" i="1"/>
  <c r="AE143" i="1"/>
  <c r="AD143" i="1"/>
  <c r="AH1236" i="1"/>
  <c r="AE141" i="1"/>
  <c r="AD141" i="1"/>
  <c r="AH1470" i="1"/>
  <c r="AE46" i="1"/>
  <c r="AD46" i="1"/>
  <c r="AH1238" i="1"/>
  <c r="AH1512" i="1"/>
  <c r="AE1590" i="1"/>
  <c r="AH1364" i="1"/>
  <c r="AH1473" i="1"/>
  <c r="AE900" i="1"/>
  <c r="AH1248" i="1"/>
  <c r="AE658" i="1"/>
  <c r="AH1246" i="1"/>
  <c r="AE504" i="1"/>
  <c r="AD260" i="1"/>
  <c r="AH1251" i="1"/>
  <c r="AE260" i="1"/>
  <c r="AD55" i="1"/>
  <c r="AH1368" i="1"/>
  <c r="AE55" i="1"/>
  <c r="AD322" i="1"/>
  <c r="AH1253" i="1"/>
  <c r="AE322" i="1"/>
  <c r="AD169" i="1"/>
  <c r="AH1256" i="1"/>
  <c r="AE169" i="1"/>
  <c r="AD132" i="1"/>
  <c r="AE132" i="1"/>
  <c r="AE610" i="1"/>
  <c r="AD658" i="1"/>
  <c r="AA192" i="1"/>
  <c r="AB192" i="1" s="1"/>
  <c r="AC192" i="1" s="1"/>
  <c r="AD504" i="1"/>
  <c r="AD610" i="1"/>
  <c r="AA652" i="1"/>
  <c r="AB652" i="1" s="1"/>
  <c r="AC652" i="1" s="1"/>
  <c r="AE999" i="1"/>
  <c r="AA897" i="1"/>
  <c r="AB897" i="1" s="1"/>
  <c r="AC897" i="1" s="1"/>
  <c r="AH1250" i="1"/>
  <c r="AE200" i="1"/>
  <c r="AD200" i="1"/>
  <c r="AH1252" i="1"/>
  <c r="AE117" i="1"/>
  <c r="AD117" i="1"/>
  <c r="AH1367" i="1"/>
  <c r="AE257" i="1"/>
  <c r="AD257" i="1"/>
  <c r="AE1171" i="1"/>
  <c r="AD1171" i="1"/>
  <c r="AH1255" i="1"/>
  <c r="AE162" i="1"/>
  <c r="AD162" i="1"/>
  <c r="AH1369" i="1"/>
  <c r="AE418" i="1"/>
  <c r="AD418" i="1"/>
  <c r="AE223" i="1"/>
  <c r="AD223" i="1"/>
  <c r="AC1611" i="1" l="1"/>
  <c r="AH1611" i="1"/>
  <c r="AC1160" i="1"/>
  <c r="AH1160" i="1"/>
  <c r="AC852" i="1"/>
  <c r="AE852" i="1"/>
  <c r="AD852" i="1"/>
  <c r="AC1242" i="1"/>
  <c r="AH1242" i="1"/>
  <c r="AC28" i="1"/>
  <c r="AE28" i="1"/>
  <c r="AD28" i="1"/>
  <c r="AC1579" i="1"/>
  <c r="AD1579" i="1"/>
  <c r="AH1579" i="1"/>
  <c r="AD581" i="1"/>
  <c r="AE1267" i="1"/>
  <c r="AD539" i="1"/>
  <c r="AD508" i="1"/>
  <c r="AD1590" i="1"/>
  <c r="AE1519" i="1"/>
  <c r="AD332" i="1"/>
  <c r="AE1673" i="1"/>
  <c r="AH1575" i="1"/>
  <c r="AE1122" i="1"/>
  <c r="AD1366" i="1"/>
  <c r="AE1341" i="1"/>
  <c r="AH1306" i="1"/>
  <c r="AH1548" i="1"/>
  <c r="AD971" i="1"/>
  <c r="AD409" i="1"/>
  <c r="AD667" i="1"/>
  <c r="AE213" i="1"/>
  <c r="AH1437" i="1"/>
  <c r="AD1051" i="1"/>
  <c r="AD507" i="1"/>
  <c r="AD542" i="1"/>
  <c r="AH536" i="1"/>
  <c r="AD1351" i="1"/>
  <c r="AH218" i="1"/>
  <c r="AE1231" i="1"/>
  <c r="AE1523" i="1"/>
  <c r="AE1043" i="1"/>
  <c r="AD722" i="1"/>
  <c r="AH18" i="1"/>
  <c r="AH1635" i="1"/>
  <c r="AD365" i="1"/>
  <c r="AH1515" i="1"/>
  <c r="AH1572" i="1"/>
  <c r="AH1187" i="1"/>
  <c r="AH1177" i="1"/>
  <c r="AE941" i="1"/>
  <c r="AD295" i="1"/>
  <c r="AH1300" i="1"/>
  <c r="AE1218" i="1"/>
  <c r="AH1490" i="1"/>
  <c r="AH1578" i="1"/>
  <c r="AE938" i="1"/>
  <c r="AD956" i="1"/>
  <c r="AH528" i="1"/>
  <c r="AE565" i="1"/>
  <c r="AH716" i="1"/>
  <c r="AH365" i="1"/>
  <c r="AD1306" i="1"/>
  <c r="AH360" i="1"/>
  <c r="AH411" i="1"/>
  <c r="AH56" i="1"/>
  <c r="AH1123" i="1"/>
  <c r="AH563" i="1"/>
  <c r="AH1137" i="1"/>
  <c r="AH1626" i="1"/>
  <c r="AH87" i="1"/>
  <c r="AD941" i="1"/>
  <c r="AE365" i="1"/>
  <c r="AE95" i="1"/>
  <c r="AE581" i="1"/>
  <c r="AE700" i="1"/>
  <c r="AH1214" i="1"/>
  <c r="AD1267" i="1"/>
  <c r="AH1403" i="1"/>
  <c r="AE300" i="1"/>
  <c r="AE360" i="1"/>
  <c r="AH1554" i="1"/>
  <c r="AD202" i="1"/>
  <c r="AH1599" i="1"/>
  <c r="AD1218" i="1"/>
  <c r="AE335" i="1"/>
  <c r="AE307" i="1"/>
  <c r="AH1267" i="1"/>
  <c r="AD708" i="1"/>
  <c r="AH1590" i="1"/>
  <c r="AH1433" i="1"/>
  <c r="AD733" i="1"/>
  <c r="AH1041" i="1"/>
  <c r="AE956" i="1"/>
  <c r="AD1662" i="1"/>
  <c r="AH990" i="1"/>
  <c r="AD565" i="1"/>
  <c r="AD236" i="1"/>
  <c r="AH427" i="1"/>
  <c r="AD1245" i="1"/>
  <c r="AH1414" i="1"/>
  <c r="AH642" i="1"/>
  <c r="AD360" i="1"/>
  <c r="AH1523" i="1"/>
  <c r="AE170" i="1"/>
  <c r="AE501" i="1"/>
  <c r="AE733" i="1"/>
  <c r="AE534" i="1"/>
  <c r="AE1042" i="1"/>
  <c r="AH763" i="1"/>
  <c r="AH705" i="1"/>
  <c r="AE1245" i="1"/>
  <c r="AH72" i="1"/>
  <c r="AH1366" i="1"/>
  <c r="AH1435" i="1"/>
  <c r="AH1544" i="1"/>
  <c r="AB1084" i="1"/>
  <c r="AH1084" i="1" s="1"/>
  <c r="AE202" i="1"/>
  <c r="AE528" i="1"/>
  <c r="AE411" i="1"/>
  <c r="AD1432" i="1"/>
  <c r="AE409" i="1"/>
  <c r="AH1519" i="1"/>
  <c r="AD217" i="1"/>
  <c r="AD1042" i="1"/>
  <c r="AH622" i="1"/>
  <c r="AH236" i="1"/>
  <c r="AD268" i="1"/>
  <c r="AD1572" i="1"/>
  <c r="AH1439" i="1"/>
  <c r="AD25" i="1"/>
  <c r="AE739" i="1"/>
  <c r="AE236" i="1"/>
  <c r="AD307" i="1"/>
  <c r="AE708" i="1"/>
  <c r="AD300" i="1"/>
  <c r="AE1432" i="1"/>
  <c r="AH1141" i="1"/>
  <c r="AH1254" i="1"/>
  <c r="AD880" i="1"/>
  <c r="AE379" i="1"/>
  <c r="AE1243" i="1"/>
  <c r="AD705" i="1"/>
  <c r="AE1433" i="1"/>
  <c r="AH1609" i="1"/>
  <c r="AH1454" i="1"/>
  <c r="AE813" i="1"/>
  <c r="AD170" i="1"/>
  <c r="AE748" i="1"/>
  <c r="AH1492" i="1"/>
  <c r="AE295" i="1"/>
  <c r="AE25" i="1"/>
  <c r="AD501" i="1"/>
  <c r="AE535" i="1"/>
  <c r="AE990" i="1"/>
  <c r="AH1660" i="1"/>
  <c r="AD1263" i="1"/>
  <c r="AH1638" i="1"/>
  <c r="AE678" i="1"/>
  <c r="AH1689" i="1"/>
  <c r="AE563" i="1"/>
  <c r="AE553" i="1"/>
  <c r="AH983" i="1"/>
  <c r="AD208" i="1"/>
  <c r="AH551" i="1"/>
  <c r="AE1114" i="1"/>
  <c r="AH133" i="1"/>
  <c r="AD757" i="1"/>
  <c r="AH399" i="1"/>
  <c r="AE268" i="1"/>
  <c r="AD1474" i="1"/>
  <c r="AH106" i="1"/>
  <c r="AD456" i="1"/>
  <c r="AH71" i="1"/>
  <c r="AH679" i="1"/>
  <c r="AH573" i="1"/>
  <c r="AH49" i="1"/>
  <c r="AH1148" i="1"/>
  <c r="AH1314" i="1"/>
  <c r="AH1078" i="1"/>
  <c r="AE539" i="1"/>
  <c r="AD1433" i="1"/>
  <c r="AE508" i="1"/>
  <c r="AH1395" i="1"/>
  <c r="AH1564" i="1"/>
  <c r="AD335" i="1"/>
  <c r="AD379" i="1"/>
  <c r="AE332" i="1"/>
  <c r="AD216" i="1"/>
  <c r="AE705" i="1"/>
  <c r="AH1601" i="1"/>
  <c r="AE1166" i="1"/>
  <c r="AH1156" i="1"/>
  <c r="AE920" i="1"/>
  <c r="AD535" i="1"/>
  <c r="AE1263" i="1"/>
  <c r="AH1436" i="1"/>
  <c r="AH913" i="1"/>
  <c r="AH879" i="1"/>
  <c r="AD1204" i="1"/>
  <c r="AH957" i="1"/>
  <c r="AD130" i="1"/>
  <c r="AH810" i="1"/>
  <c r="AE542" i="1"/>
  <c r="AE1359" i="1"/>
  <c r="AH652" i="1"/>
  <c r="AH608" i="1"/>
  <c r="AE757" i="1"/>
  <c r="AH406" i="1"/>
  <c r="AE487" i="1"/>
  <c r="AE1351" i="1"/>
  <c r="AD789" i="1"/>
  <c r="AH838" i="1"/>
  <c r="AH248" i="1"/>
  <c r="AE456" i="1"/>
  <c r="AH1537" i="1"/>
  <c r="AH1191" i="1"/>
  <c r="AD813" i="1"/>
  <c r="AH1122" i="1"/>
  <c r="AH1244" i="1"/>
  <c r="AE880" i="1"/>
  <c r="AD1519" i="1"/>
  <c r="AD1243" i="1"/>
  <c r="AD1673" i="1"/>
  <c r="AE216" i="1"/>
  <c r="AD1122" i="1"/>
  <c r="AD1341" i="1"/>
  <c r="AD920" i="1"/>
  <c r="AD990" i="1"/>
  <c r="AH1055" i="1"/>
  <c r="AH871" i="1"/>
  <c r="AD496" i="1"/>
  <c r="AE1051" i="1"/>
  <c r="AE389" i="1"/>
  <c r="AE1204" i="1"/>
  <c r="AD563" i="1"/>
  <c r="AD553" i="1"/>
  <c r="AH875" i="1"/>
  <c r="AH972" i="1"/>
  <c r="AH540" i="1"/>
  <c r="AH572" i="1"/>
  <c r="AH556" i="1"/>
  <c r="AH771" i="1"/>
  <c r="AH216" i="1"/>
  <c r="AD1523" i="1"/>
  <c r="AD1231" i="1"/>
  <c r="AH456" i="1"/>
  <c r="AH202" i="1"/>
  <c r="AC1004" i="1"/>
  <c r="AH701" i="1"/>
  <c r="AE340" i="1"/>
  <c r="AH1365" i="1"/>
  <c r="AC1568" i="1"/>
  <c r="AH137" i="1"/>
  <c r="AE267" i="1"/>
  <c r="AH1438" i="1"/>
  <c r="AD372" i="1"/>
  <c r="AH1333" i="1"/>
  <c r="AC230" i="1"/>
  <c r="AH1476" i="1"/>
  <c r="AC131" i="1"/>
  <c r="AE131" i="1"/>
  <c r="AH1576" i="1"/>
  <c r="AD131" i="1"/>
  <c r="AC1592" i="1"/>
  <c r="AE1592" i="1"/>
  <c r="AH111" i="1"/>
  <c r="AC986" i="1"/>
  <c r="AD986" i="1"/>
  <c r="AE56" i="1"/>
  <c r="AE474" i="1"/>
  <c r="AD149" i="1"/>
  <c r="AE732" i="1"/>
  <c r="AD147" i="1"/>
  <c r="AE147" i="1"/>
  <c r="AH1230" i="1"/>
  <c r="AD758" i="1"/>
  <c r="AD635" i="1"/>
  <c r="AD1081" i="1"/>
  <c r="AE23" i="1"/>
  <c r="AE758" i="1"/>
  <c r="AH1423" i="1"/>
  <c r="AE937" i="1"/>
  <c r="AE637" i="1"/>
  <c r="AD1431" i="1"/>
  <c r="AH1533" i="1"/>
  <c r="AD1376" i="1"/>
  <c r="AH1501" i="1"/>
  <c r="AE1430" i="1"/>
  <c r="AD1287" i="1"/>
  <c r="AD108" i="1"/>
  <c r="AD1394" i="1"/>
  <c r="AH1117" i="1"/>
  <c r="AH1551" i="1"/>
  <c r="AH1120" i="1"/>
  <c r="AH1620" i="1"/>
  <c r="AE462" i="1"/>
  <c r="AE234" i="1"/>
  <c r="AE828" i="1"/>
  <c r="AD823" i="1"/>
  <c r="AE1495" i="1"/>
  <c r="AH999" i="1"/>
  <c r="AD1383" i="1"/>
  <c r="AE1238" i="1"/>
  <c r="AE1019" i="1"/>
  <c r="AD861" i="1"/>
  <c r="AD634" i="1"/>
  <c r="AE1189" i="1"/>
  <c r="AH722" i="1"/>
  <c r="AE847" i="1"/>
  <c r="AD928" i="1"/>
  <c r="AD68" i="1"/>
  <c r="AH407" i="1"/>
  <c r="AE1684" i="1"/>
  <c r="AE1620" i="1"/>
  <c r="AH212" i="1"/>
  <c r="AH27" i="1"/>
  <c r="AH821" i="1"/>
  <c r="AH711" i="1"/>
  <c r="AH557" i="1"/>
  <c r="AH289" i="1"/>
  <c r="AD937" i="1"/>
  <c r="AD1636" i="1"/>
  <c r="AE243" i="1"/>
  <c r="AE74" i="1"/>
  <c r="AH1475" i="1"/>
  <c r="AE470" i="1"/>
  <c r="AH704" i="1"/>
  <c r="AH1258" i="1"/>
  <c r="AH1471" i="1"/>
  <c r="AE672" i="1"/>
  <c r="AE47" i="1"/>
  <c r="AH1231" i="1"/>
  <c r="AH1348" i="1"/>
  <c r="AE1636" i="1"/>
  <c r="AH1594" i="1"/>
  <c r="AD1303" i="1"/>
  <c r="AD1319" i="1"/>
  <c r="AH1593" i="1"/>
  <c r="AE254" i="1"/>
  <c r="AE1627" i="1"/>
  <c r="AE339" i="1"/>
  <c r="AH1150" i="1"/>
  <c r="AH1278" i="1"/>
  <c r="AH1275" i="1"/>
  <c r="AH1272" i="1"/>
  <c r="AH1077" i="1"/>
  <c r="AH1064" i="1"/>
  <c r="AH1597" i="1"/>
  <c r="AD470" i="1"/>
  <c r="AD914" i="1"/>
  <c r="AD1092" i="1"/>
  <c r="AE251" i="1"/>
  <c r="AH886" i="1"/>
  <c r="AD253" i="1"/>
  <c r="AE924" i="1"/>
  <c r="AD1296" i="1"/>
  <c r="AH110" i="1"/>
  <c r="AE1181" i="1"/>
  <c r="AD1063" i="1"/>
  <c r="AH611" i="1"/>
  <c r="AH550" i="1"/>
  <c r="AE1548" i="1"/>
  <c r="AE1584" i="1"/>
  <c r="AE1340" i="1"/>
  <c r="AD846" i="1"/>
  <c r="AH201" i="1"/>
  <c r="AH154" i="1"/>
  <c r="AE228" i="1"/>
  <c r="AH33" i="1"/>
  <c r="AE724" i="1"/>
  <c r="AH683" i="1"/>
  <c r="AE756" i="1"/>
  <c r="AE1637" i="1"/>
  <c r="AE1280" i="1"/>
  <c r="AD1467" i="1"/>
  <c r="AH57" i="1"/>
  <c r="AH23" i="1"/>
  <c r="AH583" i="1"/>
  <c r="AE346" i="1"/>
  <c r="AD445" i="1"/>
  <c r="AD1019" i="1"/>
  <c r="AE1617" i="1"/>
  <c r="AD1280" i="1"/>
  <c r="AH1502" i="1"/>
  <c r="AE1665" i="1"/>
  <c r="AE203" i="1"/>
  <c r="AD679" i="1"/>
  <c r="AD474" i="1"/>
  <c r="AH1018" i="1"/>
  <c r="AH1627" i="1"/>
  <c r="AD227" i="1"/>
  <c r="AE1207" i="1"/>
  <c r="AE1092" i="1"/>
  <c r="AH845" i="1"/>
  <c r="AH820" i="1"/>
  <c r="AD327" i="1"/>
  <c r="AD1029" i="1"/>
  <c r="AD628" i="1"/>
  <c r="AE1216" i="1"/>
  <c r="AH715" i="1"/>
  <c r="AD1560" i="1"/>
  <c r="AH727" i="1"/>
  <c r="AE1467" i="1"/>
  <c r="AH899" i="1"/>
  <c r="AD1637" i="1"/>
  <c r="AH1468" i="1"/>
  <c r="AH1659" i="1"/>
  <c r="AD738" i="1"/>
  <c r="AH1453" i="1"/>
  <c r="AD1165" i="1"/>
  <c r="AE21" i="1"/>
  <c r="AD111" i="1"/>
  <c r="AH1451" i="1"/>
  <c r="AD204" i="1"/>
  <c r="AD1279" i="1"/>
  <c r="AH1531" i="1"/>
  <c r="AE1319" i="1"/>
  <c r="AE1165" i="1"/>
  <c r="AE108" i="1"/>
  <c r="AH1155" i="1"/>
  <c r="AD254" i="1"/>
  <c r="AD1627" i="1"/>
  <c r="AE730" i="1"/>
  <c r="AE331" i="1"/>
  <c r="AH1484" i="1"/>
  <c r="AE227" i="1"/>
  <c r="AH896" i="1"/>
  <c r="AD251" i="1"/>
  <c r="AH882" i="1"/>
  <c r="AD924" i="1"/>
  <c r="AD1552" i="1"/>
  <c r="AH493" i="1"/>
  <c r="AD1181" i="1"/>
  <c r="AH708" i="1"/>
  <c r="AE1029" i="1"/>
  <c r="AH226" i="1"/>
  <c r="AE164" i="1"/>
  <c r="AH246" i="1"/>
  <c r="AE628" i="1"/>
  <c r="AD1574" i="1"/>
  <c r="AD274" i="1"/>
  <c r="AD672" i="1"/>
  <c r="AH1071" i="1"/>
  <c r="AH1026" i="1"/>
  <c r="AH973" i="1"/>
  <c r="AH724" i="1"/>
  <c r="AD1584" i="1"/>
  <c r="AD845" i="1"/>
  <c r="AE1303" i="1"/>
  <c r="AD56" i="1"/>
  <c r="AE1081" i="1"/>
  <c r="AD1665" i="1"/>
  <c r="AH1332" i="1"/>
  <c r="AD976" i="1"/>
  <c r="AD888" i="1"/>
  <c r="AD1121" i="1"/>
  <c r="AD680" i="1"/>
  <c r="AH1321" i="1"/>
  <c r="AE406" i="1"/>
  <c r="AH1566" i="1"/>
  <c r="AH1641" i="1"/>
  <c r="AE246" i="1"/>
  <c r="AH1478" i="1"/>
  <c r="AD124" i="1"/>
  <c r="AH1518" i="1"/>
  <c r="AD294" i="1"/>
  <c r="AE1115" i="1"/>
  <c r="AH1057" i="1"/>
  <c r="AD284" i="1"/>
  <c r="AD32" i="1"/>
  <c r="AH315" i="1"/>
  <c r="AH187" i="1"/>
  <c r="AD164" i="1"/>
  <c r="AH585" i="1"/>
  <c r="AE408" i="1"/>
  <c r="AH453" i="1"/>
  <c r="AE915" i="1"/>
  <c r="AD1641" i="1"/>
  <c r="AD555" i="1"/>
  <c r="AE1574" i="1"/>
  <c r="AH441" i="1"/>
  <c r="AE274" i="1"/>
  <c r="AE327" i="1"/>
  <c r="AD724" i="1"/>
  <c r="AE885" i="1"/>
  <c r="AH1682" i="1"/>
  <c r="AH1461" i="1"/>
  <c r="AE888" i="1"/>
  <c r="AE1121" i="1"/>
  <c r="AD683" i="1"/>
  <c r="AE1279" i="1"/>
  <c r="AH1455" i="1"/>
  <c r="AD23" i="1"/>
  <c r="AD729" i="1"/>
  <c r="AD550" i="1"/>
  <c r="AE112" i="1"/>
  <c r="AH1299" i="1"/>
  <c r="AH1656" i="1"/>
  <c r="AE810" i="1"/>
  <c r="AE1087" i="1"/>
  <c r="AD730" i="1"/>
  <c r="AH1093" i="1"/>
  <c r="AH1112" i="1"/>
  <c r="AD331" i="1"/>
  <c r="AH1381" i="1"/>
  <c r="AE612" i="1"/>
  <c r="AE762" i="1"/>
  <c r="AD1513" i="1"/>
  <c r="AE124" i="1"/>
  <c r="AH1374" i="1"/>
  <c r="AD1293" i="1"/>
  <c r="AE294" i="1"/>
  <c r="AH1042" i="1"/>
  <c r="AH989" i="1"/>
  <c r="AH1029" i="1"/>
  <c r="AE284" i="1"/>
  <c r="AE229" i="1"/>
  <c r="AE1552" i="1"/>
  <c r="AH729" i="1"/>
  <c r="AE1527" i="1"/>
  <c r="AH805" i="1"/>
  <c r="AE1044" i="1"/>
  <c r="AD915" i="1"/>
  <c r="AE1641" i="1"/>
  <c r="AH481" i="1"/>
  <c r="AH720" i="1"/>
  <c r="AH1359" i="1"/>
  <c r="AD637" i="1"/>
  <c r="AE1287" i="1"/>
  <c r="AE991" i="1"/>
  <c r="AD1548" i="1"/>
  <c r="AE976" i="1"/>
  <c r="AE845" i="1"/>
  <c r="AD732" i="1"/>
  <c r="AH1559" i="1"/>
  <c r="AH1192" i="1"/>
  <c r="AH1171" i="1"/>
  <c r="AE680" i="1"/>
  <c r="AE550" i="1"/>
  <c r="AH1313" i="1"/>
  <c r="AD64" i="1"/>
  <c r="AD406" i="1"/>
  <c r="AH1662" i="1"/>
  <c r="AH1068" i="1"/>
  <c r="AE1293" i="1"/>
  <c r="AD1115" i="1"/>
  <c r="AH935" i="1"/>
  <c r="AH963" i="1"/>
  <c r="AD849" i="1"/>
  <c r="AH381" i="1"/>
  <c r="AE928" i="1"/>
  <c r="AD100" i="1"/>
  <c r="AD819" i="1"/>
  <c r="AH661" i="1"/>
  <c r="AE427" i="1"/>
  <c r="AD373" i="1"/>
  <c r="AH678" i="1"/>
  <c r="AH835" i="1"/>
  <c r="AE1376" i="1"/>
  <c r="AE111" i="1"/>
  <c r="AD172" i="1"/>
  <c r="AE679" i="1"/>
  <c r="AH1260" i="1"/>
  <c r="AE1390" i="1"/>
  <c r="AH1637" i="1"/>
  <c r="AD1390" i="1"/>
  <c r="AH1239" i="1"/>
  <c r="AD885" i="1"/>
  <c r="AH1541" i="1"/>
  <c r="AE635" i="1"/>
  <c r="AH1663" i="1"/>
  <c r="AE683" i="1"/>
  <c r="AH1181" i="1"/>
  <c r="AD1430" i="1"/>
  <c r="AE729" i="1"/>
  <c r="AD243" i="1"/>
  <c r="AD21" i="1"/>
  <c r="AE64" i="1"/>
  <c r="AE883" i="1"/>
  <c r="AE1648" i="1"/>
  <c r="AH1297" i="1"/>
  <c r="AD810" i="1"/>
  <c r="AD1087" i="1"/>
  <c r="AD669" i="1"/>
  <c r="AD234" i="1"/>
  <c r="AD612" i="1"/>
  <c r="AH1036" i="1"/>
  <c r="AD1495" i="1"/>
  <c r="AD1238" i="1"/>
  <c r="AH888" i="1"/>
  <c r="AH859" i="1"/>
  <c r="AH877" i="1"/>
  <c r="AD229" i="1"/>
  <c r="AH786" i="1"/>
  <c r="AD1527" i="1"/>
  <c r="AD847" i="1"/>
  <c r="AD1622" i="1"/>
  <c r="AH535" i="1"/>
  <c r="AH291" i="1"/>
  <c r="AE100" i="1"/>
  <c r="AH140" i="1"/>
  <c r="AD427" i="1"/>
  <c r="AH263" i="1"/>
  <c r="AH244" i="1"/>
  <c r="AH186" i="1"/>
  <c r="AE373" i="1"/>
  <c r="AD1684" i="1"/>
  <c r="AH1109" i="1"/>
  <c r="AC817" i="1"/>
  <c r="AE817" i="1"/>
  <c r="AD817" i="1"/>
  <c r="AH444" i="1"/>
  <c r="AC1398" i="1"/>
  <c r="AH1385" i="1"/>
  <c r="AE1398" i="1"/>
  <c r="AD1398" i="1"/>
  <c r="AC522" i="1"/>
  <c r="AE522" i="1"/>
  <c r="AD522" i="1"/>
  <c r="AH155" i="1"/>
  <c r="AE503" i="1"/>
  <c r="AD503" i="1"/>
  <c r="AC713" i="1"/>
  <c r="AD713" i="1"/>
  <c r="AH904" i="1"/>
  <c r="AE713" i="1"/>
  <c r="AC1528" i="1"/>
  <c r="AH654" i="1"/>
  <c r="AE1528" i="1"/>
  <c r="AD1528" i="1"/>
  <c r="AC611" i="1"/>
  <c r="AE611" i="1"/>
  <c r="AD611" i="1"/>
  <c r="AH893" i="1"/>
  <c r="AE214" i="1"/>
  <c r="AD214" i="1"/>
  <c r="AC950" i="1"/>
  <c r="AH703" i="1"/>
  <c r="AE950" i="1"/>
  <c r="AD950" i="1"/>
  <c r="AC836" i="1"/>
  <c r="AE836" i="1"/>
  <c r="AC918" i="1"/>
  <c r="AE918" i="1"/>
  <c r="AD918" i="1"/>
  <c r="AC1210" i="1"/>
  <c r="AE1210" i="1"/>
  <c r="AH840" i="1"/>
  <c r="AC927" i="1"/>
  <c r="AH277" i="1"/>
  <c r="AD927" i="1"/>
  <c r="AE927" i="1"/>
  <c r="AD1026" i="1"/>
  <c r="AE1134" i="1"/>
  <c r="AD1004" i="1"/>
  <c r="AD681" i="1"/>
  <c r="AH321" i="1"/>
  <c r="AH99" i="1"/>
  <c r="AE1036" i="1"/>
  <c r="AD1546" i="1"/>
  <c r="AH472" i="1"/>
  <c r="AE1004" i="1"/>
  <c r="AE490" i="1"/>
  <c r="AH600" i="1"/>
  <c r="AD240" i="1"/>
  <c r="AE428" i="1"/>
  <c r="AE345" i="1"/>
  <c r="AE746" i="1"/>
  <c r="AD248" i="1"/>
  <c r="AH949" i="1"/>
  <c r="AH980" i="1"/>
  <c r="AD122" i="1"/>
  <c r="AE1546" i="1"/>
  <c r="AE1102" i="1"/>
  <c r="AD375" i="1"/>
  <c r="AD1478" i="1"/>
  <c r="AD1638" i="1"/>
  <c r="AH1215" i="1"/>
  <c r="AH1431" i="1"/>
  <c r="AD871" i="1"/>
  <c r="AE1500" i="1"/>
  <c r="AH1196" i="1"/>
  <c r="AE272" i="1"/>
  <c r="AE36" i="1"/>
  <c r="AH1483" i="1"/>
  <c r="AH1289" i="1"/>
  <c r="AE1285" i="1"/>
  <c r="AH1067" i="1"/>
  <c r="AH967" i="1"/>
  <c r="AD564" i="1"/>
  <c r="AH942" i="1"/>
  <c r="AD1062" i="1"/>
  <c r="AE472" i="1"/>
  <c r="AE1046" i="1"/>
  <c r="AH626" i="1"/>
  <c r="AD1158" i="1"/>
  <c r="AE987" i="1"/>
  <c r="AE375" i="1"/>
  <c r="AE1306" i="1"/>
  <c r="AE755" i="1"/>
  <c r="AE1478" i="1"/>
  <c r="AE1638" i="1"/>
  <c r="AE892" i="1"/>
  <c r="AH1424" i="1"/>
  <c r="AH1227" i="1"/>
  <c r="AE871" i="1"/>
  <c r="AH1354" i="1"/>
  <c r="AD237" i="1"/>
  <c r="AE573" i="1"/>
  <c r="AH1636" i="1"/>
  <c r="AD629" i="1"/>
  <c r="AH1447" i="1"/>
  <c r="AH1108" i="1"/>
  <c r="AD529" i="1"/>
  <c r="AH1482" i="1"/>
  <c r="AH1477" i="1"/>
  <c r="AD746" i="1"/>
  <c r="AD935" i="1"/>
  <c r="AE564" i="1"/>
  <c r="AH995" i="1"/>
  <c r="AD53" i="1"/>
  <c r="AD893" i="1"/>
  <c r="AH506" i="1"/>
  <c r="AD755" i="1"/>
  <c r="AD1333" i="1"/>
  <c r="AH95" i="1"/>
  <c r="AH1234" i="1"/>
  <c r="AD745" i="1"/>
  <c r="AE860" i="1"/>
  <c r="AD1119" i="1"/>
  <c r="AD1304" i="1"/>
  <c r="AE629" i="1"/>
  <c r="AD272" i="1"/>
  <c r="AD969" i="1"/>
  <c r="AD36" i="1"/>
  <c r="AE747" i="1"/>
  <c r="AE716" i="1"/>
  <c r="AE1579" i="1"/>
  <c r="AD472" i="1"/>
  <c r="AE53" i="1"/>
  <c r="AE1026" i="1"/>
  <c r="AE208" i="1"/>
  <c r="AD812" i="1"/>
  <c r="AE1250" i="1"/>
  <c r="AH174" i="1"/>
  <c r="AD1071" i="1"/>
  <c r="AE1333" i="1"/>
  <c r="AH425" i="1"/>
  <c r="AH634" i="1"/>
  <c r="AD1246" i="1"/>
  <c r="AD1630" i="1"/>
  <c r="AD137" i="1"/>
  <c r="AE1323" i="1"/>
  <c r="AD1117" i="1"/>
  <c r="AE745" i="1"/>
  <c r="AH1342" i="1"/>
  <c r="AE1119" i="1"/>
  <c r="AE1304" i="1"/>
  <c r="AE116" i="1"/>
  <c r="AD854" i="1"/>
  <c r="AE969" i="1"/>
  <c r="AH926" i="1"/>
  <c r="AH747" i="1"/>
  <c r="AH856" i="1"/>
  <c r="AH945" i="1"/>
  <c r="AE1422" i="1"/>
  <c r="AD1593" i="1"/>
  <c r="AD864" i="1"/>
  <c r="AE1071" i="1"/>
  <c r="AH677" i="1"/>
  <c r="AH614" i="1"/>
  <c r="AD1490" i="1"/>
  <c r="AE1246" i="1"/>
  <c r="AE137" i="1"/>
  <c r="AH1195" i="1"/>
  <c r="AD139" i="1"/>
  <c r="AH1126" i="1"/>
  <c r="AH1681" i="1"/>
  <c r="AD747" i="1"/>
  <c r="AD716" i="1"/>
  <c r="AE904" i="1"/>
  <c r="AH115" i="1"/>
  <c r="AD487" i="1"/>
  <c r="AE1490" i="1"/>
  <c r="AB1126" i="1"/>
  <c r="AD1126" i="1" s="1"/>
  <c r="AE139" i="1"/>
  <c r="AD1297" i="1"/>
  <c r="AD116" i="1"/>
  <c r="AD647" i="1"/>
  <c r="AH279" i="1"/>
  <c r="AC466" i="1"/>
  <c r="AE466" i="1"/>
  <c r="AD466" i="1"/>
  <c r="AD970" i="1"/>
  <c r="AH1088" i="1"/>
  <c r="AE1468" i="1"/>
  <c r="AH1015" i="1"/>
  <c r="AD1514" i="1"/>
  <c r="AC802" i="1"/>
  <c r="AE802" i="1"/>
  <c r="AD802" i="1"/>
  <c r="AC1419" i="1"/>
  <c r="AH982" i="1"/>
  <c r="AE674" i="1"/>
  <c r="AD674" i="1"/>
  <c r="AC70" i="1"/>
  <c r="AE70" i="1"/>
  <c r="AD70" i="1"/>
  <c r="AH103" i="1"/>
  <c r="AC577" i="1"/>
  <c r="AE577" i="1"/>
  <c r="AD577" i="1"/>
  <c r="AH85" i="1"/>
  <c r="AC1380" i="1"/>
  <c r="AH1327" i="1"/>
  <c r="AE1380" i="1"/>
  <c r="AD1380" i="1"/>
  <c r="AC1084" i="1"/>
  <c r="AH1012" i="1"/>
  <c r="AE1084" i="1"/>
  <c r="AD1084" i="1"/>
  <c r="AE363" i="1"/>
  <c r="AE1158" i="1"/>
  <c r="AE1514" i="1"/>
  <c r="AH280" i="1"/>
  <c r="AB1371" i="1"/>
  <c r="AH1105" i="1"/>
  <c r="AH1394" i="1"/>
  <c r="AH1110" i="1"/>
  <c r="AE172" i="1"/>
  <c r="AH1279" i="1"/>
  <c r="AE486" i="1"/>
  <c r="AH1525" i="1"/>
  <c r="AE970" i="1"/>
  <c r="AD1285" i="1"/>
  <c r="AE1034" i="1"/>
  <c r="AE173" i="1"/>
  <c r="AD1455" i="1"/>
  <c r="AE935" i="1"/>
  <c r="AD96" i="1"/>
  <c r="AH1086" i="1"/>
  <c r="AD1468" i="1"/>
  <c r="AD1384" i="1"/>
  <c r="AE1539" i="1"/>
  <c r="AH1019" i="1"/>
  <c r="AD495" i="1"/>
  <c r="AH872" i="1"/>
  <c r="AE1465" i="1"/>
  <c r="AH209" i="1"/>
  <c r="AH791" i="1"/>
  <c r="AE812" i="1"/>
  <c r="AH737" i="1"/>
  <c r="AH318" i="1"/>
  <c r="AE789" i="1"/>
  <c r="AH734" i="1"/>
  <c r="AH584" i="1"/>
  <c r="AD1403" i="1"/>
  <c r="AD1216" i="1"/>
  <c r="AE1161" i="1"/>
  <c r="AD1036" i="1"/>
  <c r="AE302" i="1"/>
  <c r="AB1180" i="1"/>
  <c r="AH1180" i="1" s="1"/>
  <c r="AB1147" i="1"/>
  <c r="AH1147" i="1" s="1"/>
  <c r="AB1295" i="1"/>
  <c r="AC1295" i="1" s="1"/>
  <c r="AB989" i="1"/>
  <c r="AC989" i="1" s="1"/>
  <c r="AC1626" i="1"/>
  <c r="AH832" i="1"/>
  <c r="AE1626" i="1"/>
  <c r="AC1104" i="1"/>
  <c r="AD1104" i="1"/>
  <c r="AH605" i="1"/>
  <c r="AE1104" i="1"/>
  <c r="AC1381" i="1"/>
  <c r="AH517" i="1"/>
  <c r="AE1381" i="1"/>
  <c r="AD1381" i="1"/>
  <c r="AE869" i="1"/>
  <c r="AD333" i="1"/>
  <c r="AE823" i="1"/>
  <c r="AH988" i="1"/>
  <c r="AE102" i="1"/>
  <c r="AD934" i="1"/>
  <c r="AD534" i="1"/>
  <c r="AH985" i="1"/>
  <c r="AE309" i="1"/>
  <c r="AD416" i="1"/>
  <c r="AE130" i="1"/>
  <c r="AD433" i="1"/>
  <c r="AH529" i="1"/>
  <c r="AE536" i="1"/>
  <c r="AD756" i="1"/>
  <c r="AH1056" i="1"/>
  <c r="AE1275" i="1"/>
  <c r="AB1505" i="1"/>
  <c r="AD1505" i="1" s="1"/>
  <c r="AB916" i="1"/>
  <c r="AB91" i="1"/>
  <c r="AB1330" i="1"/>
  <c r="AB570" i="1"/>
  <c r="AH570" i="1" s="1"/>
  <c r="AB946" i="1"/>
  <c r="AB1185" i="1"/>
  <c r="AH520" i="1" s="1"/>
  <c r="AB1277" i="1"/>
  <c r="AD1277" i="1" s="1"/>
  <c r="AB1645" i="1"/>
  <c r="AH1645" i="1" s="1"/>
  <c r="AB631" i="1"/>
  <c r="AC631" i="1" s="1"/>
  <c r="AB1452" i="1"/>
  <c r="AH267" i="1" s="1"/>
  <c r="AB830" i="1"/>
  <c r="AH830" i="1" s="1"/>
  <c r="AD345" i="1"/>
  <c r="AD213" i="1"/>
  <c r="AD519" i="1"/>
  <c r="AD1465" i="1"/>
  <c r="AD1359" i="1"/>
  <c r="AE1623" i="1"/>
  <c r="AH759" i="1"/>
  <c r="AB424" i="1"/>
  <c r="AC424" i="1" s="1"/>
  <c r="AB153" i="1"/>
  <c r="AB698" i="1"/>
  <c r="AE698" i="1" s="1"/>
  <c r="AE1631" i="1"/>
  <c r="AE1589" i="1"/>
  <c r="AE816" i="1"/>
  <c r="AC303" i="1"/>
  <c r="AD303" i="1"/>
  <c r="AH940" i="1"/>
  <c r="AC35" i="1"/>
  <c r="AD35" i="1"/>
  <c r="AH862" i="1"/>
  <c r="AE1633" i="1"/>
  <c r="AD1633" i="1"/>
  <c r="AC585" i="1"/>
  <c r="AH269" i="1"/>
  <c r="AH1430" i="1"/>
  <c r="AH1677" i="1"/>
  <c r="AD996" i="1"/>
  <c r="AE417" i="1"/>
  <c r="AD641" i="1"/>
  <c r="AE576" i="1"/>
  <c r="AD473" i="1"/>
  <c r="AC1587" i="1"/>
  <c r="AH827" i="1"/>
  <c r="AC1450" i="1"/>
  <c r="AH668" i="1"/>
  <c r="AE1450" i="1"/>
  <c r="AC1386" i="1"/>
  <c r="AE1386" i="1"/>
  <c r="AD1386" i="1"/>
  <c r="AC438" i="1"/>
  <c r="AH211" i="1"/>
  <c r="AC568" i="1"/>
  <c r="AD568" i="1"/>
  <c r="AH101" i="1"/>
  <c r="AC619" i="1"/>
  <c r="AH514" i="1"/>
  <c r="AC1215" i="1"/>
  <c r="AE1215" i="1"/>
  <c r="AC1048" i="1"/>
  <c r="AD1048" i="1"/>
  <c r="AH562" i="1"/>
  <c r="AC1572" i="1"/>
  <c r="AH710" i="1"/>
  <c r="AC1124" i="1"/>
  <c r="AE1124" i="1"/>
  <c r="AC939" i="1"/>
  <c r="AE939" i="1"/>
  <c r="AH1408" i="1"/>
  <c r="AC217" i="1"/>
  <c r="AH1065" i="1"/>
  <c r="AC270" i="1"/>
  <c r="AD270" i="1"/>
  <c r="AC592" i="1"/>
  <c r="AE592" i="1"/>
  <c r="AD592" i="1"/>
  <c r="AC242" i="1"/>
  <c r="AD242" i="1"/>
  <c r="AC338" i="1"/>
  <c r="AE338" i="1"/>
  <c r="AD338" i="1"/>
  <c r="AC161" i="1"/>
  <c r="AH927" i="1"/>
  <c r="AE161" i="1"/>
  <c r="AD161" i="1"/>
  <c r="AC841" i="1"/>
  <c r="AE841" i="1"/>
  <c r="AC1498" i="1"/>
  <c r="AH671" i="1"/>
  <c r="AC953" i="1"/>
  <c r="AH151" i="1"/>
  <c r="AC634" i="1"/>
  <c r="AH1035" i="1"/>
  <c r="AC696" i="1"/>
  <c r="AH998" i="1"/>
  <c r="AC520" i="1"/>
  <c r="AE520" i="1"/>
  <c r="AD520" i="1"/>
  <c r="AC1309" i="1"/>
  <c r="AE1309" i="1"/>
  <c r="AD1309" i="1"/>
  <c r="AC1640" i="1"/>
  <c r="AD1640" i="1"/>
  <c r="AC1557" i="1"/>
  <c r="AH343" i="1"/>
  <c r="AE1557" i="1"/>
  <c r="AC1393" i="1"/>
  <c r="AH639" i="1"/>
  <c r="AE1393" i="1"/>
  <c r="AH640" i="1"/>
  <c r="AC1074" i="1"/>
  <c r="AE1074" i="1"/>
  <c r="AC1556" i="1"/>
  <c r="AH490" i="1"/>
  <c r="AC1126" i="1"/>
  <c r="AE1126" i="1"/>
  <c r="AC1543" i="1"/>
  <c r="AD1543" i="1"/>
  <c r="AH477" i="1"/>
  <c r="AC692" i="1"/>
  <c r="AE692" i="1"/>
  <c r="AB806" i="1"/>
  <c r="AC806" i="1" s="1"/>
  <c r="AC905" i="1"/>
  <c r="AE905" i="1"/>
  <c r="AC1669" i="1"/>
  <c r="AH713" i="1"/>
  <c r="AC321" i="1"/>
  <c r="AD321" i="1"/>
  <c r="AH88" i="1"/>
  <c r="AC1277" i="1"/>
  <c r="AC830" i="1"/>
  <c r="AD830" i="1"/>
  <c r="AC105" i="1"/>
  <c r="AE105" i="1"/>
  <c r="AC1054" i="1"/>
  <c r="AE1054" i="1"/>
  <c r="AD1054" i="1"/>
  <c r="AH1241" i="1"/>
  <c r="AE1446" i="1"/>
  <c r="AH1573" i="1"/>
  <c r="AD1544" i="1"/>
  <c r="AD1443" i="1"/>
  <c r="AD1396" i="1"/>
  <c r="AE1220" i="1"/>
  <c r="AD477" i="1"/>
  <c r="AD362" i="1"/>
  <c r="AD1307" i="1"/>
  <c r="AC926" i="1"/>
  <c r="AE926" i="1"/>
  <c r="AC1149" i="1"/>
  <c r="AH79" i="1"/>
  <c r="AC1581" i="1"/>
  <c r="AH816" i="1"/>
  <c r="AD1581" i="1"/>
  <c r="AC665" i="1"/>
  <c r="AD665" i="1"/>
  <c r="AC985" i="1"/>
  <c r="AE985" i="1"/>
  <c r="AC334" i="1"/>
  <c r="AE334" i="1"/>
  <c r="AC582" i="1"/>
  <c r="AD582" i="1"/>
  <c r="AH906" i="1"/>
  <c r="AC657" i="1"/>
  <c r="AH912" i="1"/>
  <c r="AC1024" i="1"/>
  <c r="AH436" i="1"/>
  <c r="AC1145" i="1"/>
  <c r="AH539" i="1"/>
  <c r="AE1145" i="1"/>
  <c r="AC1595" i="1"/>
  <c r="AH471" i="1"/>
  <c r="AE1595" i="1"/>
  <c r="AC1061" i="1"/>
  <c r="AD1061" i="1"/>
  <c r="AC674" i="1"/>
  <c r="AH188" i="1"/>
  <c r="AC759" i="1"/>
  <c r="AE759" i="1"/>
  <c r="AD759" i="1"/>
  <c r="AC624" i="1"/>
  <c r="AE624" i="1"/>
  <c r="AD624" i="1"/>
  <c r="AC1603" i="1"/>
  <c r="AE1603" i="1"/>
  <c r="AC1247" i="1"/>
  <c r="AH141" i="1"/>
  <c r="AC833" i="1"/>
  <c r="AE833" i="1"/>
  <c r="AD833" i="1"/>
  <c r="AC461" i="1"/>
  <c r="AE461" i="1"/>
  <c r="AC388" i="1"/>
  <c r="AE388" i="1"/>
  <c r="AD388" i="1"/>
  <c r="AC27" i="1"/>
  <c r="AH117" i="1"/>
  <c r="AD171" i="1"/>
  <c r="AH1235" i="1"/>
  <c r="AH1649" i="1"/>
  <c r="AE977" i="1"/>
  <c r="AD836" i="1"/>
  <c r="AD860" i="1"/>
  <c r="AD1415" i="1"/>
  <c r="AH1329" i="1"/>
  <c r="AE1544" i="1"/>
  <c r="AD921" i="1"/>
  <c r="AE996" i="1"/>
  <c r="AH1499" i="1"/>
  <c r="AD174" i="1"/>
  <c r="AD417" i="1"/>
  <c r="AH1391" i="1"/>
  <c r="AH1550" i="1"/>
  <c r="AH1111" i="1"/>
  <c r="AE854" i="1"/>
  <c r="AD41" i="1"/>
  <c r="AD115" i="1"/>
  <c r="AD283" i="1"/>
  <c r="AE477" i="1"/>
  <c r="AE484" i="1"/>
  <c r="AD428" i="1"/>
  <c r="AH1486" i="1"/>
  <c r="AE445" i="1"/>
  <c r="AD1269" i="1"/>
  <c r="AD1512" i="1"/>
  <c r="AD1219" i="1"/>
  <c r="AD762" i="1"/>
  <c r="AD818" i="1"/>
  <c r="AD678" i="1"/>
  <c r="AD187" i="1"/>
  <c r="AE599" i="1"/>
  <c r="AE890" i="1"/>
  <c r="AE496" i="1"/>
  <c r="AD1278" i="1"/>
  <c r="AD1419" i="1"/>
  <c r="AD926" i="1"/>
  <c r="AH994" i="1"/>
  <c r="AH455" i="1"/>
  <c r="AE303" i="1"/>
  <c r="AE657" i="1"/>
  <c r="AE559" i="1"/>
  <c r="AH865" i="1"/>
  <c r="AH920" i="1"/>
  <c r="AE1061" i="1"/>
  <c r="AD1498" i="1"/>
  <c r="AD1596" i="1"/>
  <c r="AH480" i="1"/>
  <c r="AH776" i="1"/>
  <c r="AD1587" i="1"/>
  <c r="AD1450" i="1"/>
  <c r="AE438" i="1"/>
  <c r="AE568" i="1"/>
  <c r="AE619" i="1"/>
  <c r="AD1215" i="1"/>
  <c r="AE1048" i="1"/>
  <c r="AH264" i="1"/>
  <c r="AE1247" i="1"/>
  <c r="AH74" i="1"/>
  <c r="AD1556" i="1"/>
  <c r="AC69" i="1"/>
  <c r="AH852" i="1"/>
  <c r="AE69" i="1"/>
  <c r="AC1383" i="1"/>
  <c r="AH1024" i="1"/>
  <c r="AE1383" i="1"/>
  <c r="AB38" i="1"/>
  <c r="AC72" i="1"/>
  <c r="AH34" i="1"/>
  <c r="AE72" i="1"/>
  <c r="AC1469" i="1"/>
  <c r="AH498" i="1"/>
  <c r="AE1469" i="1"/>
  <c r="AC661" i="1"/>
  <c r="AH712" i="1"/>
  <c r="AE661" i="1"/>
  <c r="AC1023" i="1"/>
  <c r="AH435" i="1"/>
  <c r="AD1023" i="1"/>
  <c r="AE1023" i="1"/>
  <c r="AC1015" i="1"/>
  <c r="AH255" i="1"/>
  <c r="AD1015" i="1"/>
  <c r="AE1015" i="1"/>
  <c r="AC1422" i="1"/>
  <c r="AD1422" i="1"/>
  <c r="AC1516" i="1"/>
  <c r="AE1516" i="1"/>
  <c r="AC851" i="1"/>
  <c r="AH765" i="1"/>
  <c r="AD851" i="1"/>
  <c r="AC754" i="1"/>
  <c r="AH741" i="1"/>
  <c r="AD754" i="1"/>
  <c r="AC1508" i="1"/>
  <c r="AE1508" i="1"/>
  <c r="AD1508" i="1"/>
  <c r="AC493" i="1"/>
  <c r="AE493" i="1"/>
  <c r="AD493" i="1"/>
  <c r="AC1116" i="1"/>
  <c r="AH286" i="1"/>
  <c r="AE1116" i="1"/>
  <c r="AC1643" i="1"/>
  <c r="AE1643" i="1"/>
  <c r="AC1687" i="1"/>
  <c r="AE1687" i="1"/>
  <c r="AC1668" i="1"/>
  <c r="AD1668" i="1"/>
  <c r="AH637" i="1"/>
  <c r="AC1571" i="1"/>
  <c r="AE1571" i="1"/>
  <c r="AD1571" i="1"/>
  <c r="AC1560" i="1"/>
  <c r="AH346" i="1"/>
  <c r="AC1291" i="1"/>
  <c r="AE1291" i="1"/>
  <c r="AH148" i="1"/>
  <c r="AC1018" i="1"/>
  <c r="AE1018" i="1"/>
  <c r="AH372" i="1"/>
  <c r="AC569" i="1"/>
  <c r="AH854" i="1"/>
  <c r="AE569" i="1"/>
  <c r="AC543" i="1"/>
  <c r="AD543" i="1"/>
  <c r="AH670" i="1"/>
  <c r="AC684" i="1"/>
  <c r="AD684" i="1"/>
  <c r="AC731" i="1"/>
  <c r="AD731" i="1"/>
  <c r="AC1382" i="1"/>
  <c r="AD1382" i="1"/>
  <c r="AC1028" i="1"/>
  <c r="AD1028" i="1"/>
  <c r="AE1028" i="1"/>
  <c r="AC291" i="1"/>
  <c r="AE291" i="1"/>
  <c r="AD291" i="1"/>
  <c r="AE79" i="1"/>
  <c r="AD79" i="1"/>
  <c r="AH63" i="1"/>
  <c r="AE502" i="1"/>
  <c r="AB1652" i="1"/>
  <c r="AC1630" i="1"/>
  <c r="AH610" i="1"/>
  <c r="AC1077" i="1"/>
  <c r="AD1077" i="1"/>
  <c r="AC1562" i="1"/>
  <c r="AE1562" i="1"/>
  <c r="AD1562" i="1"/>
  <c r="AC626" i="1"/>
  <c r="AE626" i="1"/>
  <c r="AD626" i="1"/>
  <c r="AC1517" i="1"/>
  <c r="AD1517" i="1"/>
  <c r="AH283" i="1"/>
  <c r="AC988" i="1"/>
  <c r="AD988" i="1"/>
  <c r="AE1549" i="1"/>
  <c r="AD1549" i="1"/>
  <c r="AC1307" i="1"/>
  <c r="AE1307" i="1"/>
  <c r="AC1217" i="1"/>
  <c r="AE1217" i="1"/>
  <c r="AD1217" i="1"/>
  <c r="AC779" i="1"/>
  <c r="AD779" i="1"/>
  <c r="AH965" i="1"/>
  <c r="AE1009" i="1"/>
  <c r="AH1188" i="1"/>
  <c r="AD876" i="1"/>
  <c r="AD152" i="1"/>
  <c r="AE1427" i="1"/>
  <c r="AE41" i="1"/>
  <c r="AH1143" i="1"/>
  <c r="AH1277" i="1"/>
  <c r="AH1581" i="1"/>
  <c r="AE187" i="1"/>
  <c r="AD585" i="1"/>
  <c r="AH892" i="1"/>
  <c r="AH992" i="1"/>
  <c r="AH917" i="1"/>
  <c r="AE779" i="1"/>
  <c r="AC211" i="1"/>
  <c r="AE211" i="1"/>
  <c r="AC127" i="1"/>
  <c r="AH866" i="1"/>
  <c r="AE127" i="1"/>
  <c r="AC1325" i="1"/>
  <c r="AE1325" i="1"/>
  <c r="AH159" i="1"/>
  <c r="AC1137" i="1"/>
  <c r="AD1137" i="1"/>
  <c r="AC867" i="1"/>
  <c r="AD867" i="1"/>
  <c r="AC1088" i="1"/>
  <c r="AH139" i="1"/>
  <c r="AD875" i="1"/>
  <c r="AE1332" i="1"/>
  <c r="AH1557" i="1"/>
  <c r="AE275" i="1"/>
  <c r="AE171" i="1"/>
  <c r="AD95" i="1"/>
  <c r="AE875" i="1"/>
  <c r="AH1344" i="1"/>
  <c r="AH1209" i="1"/>
  <c r="AD1009" i="1"/>
  <c r="AH1574" i="1"/>
  <c r="AE1415" i="1"/>
  <c r="AD1298" i="1"/>
  <c r="AH1194" i="1"/>
  <c r="AH1402" i="1"/>
  <c r="AD1166" i="1"/>
  <c r="AE876" i="1"/>
  <c r="AE1443" i="1"/>
  <c r="AE152" i="1"/>
  <c r="AE641" i="1"/>
  <c r="AE1396" i="1"/>
  <c r="AD1427" i="1"/>
  <c r="AD1220" i="1"/>
  <c r="AH1658" i="1"/>
  <c r="AE283" i="1"/>
  <c r="AD337" i="1"/>
  <c r="AH1283" i="1"/>
  <c r="AD825" i="1"/>
  <c r="AD488" i="1"/>
  <c r="AH1284" i="1"/>
  <c r="AD246" i="1"/>
  <c r="AD410" i="1"/>
  <c r="AE667" i="1"/>
  <c r="AE412" i="1"/>
  <c r="AE362" i="1"/>
  <c r="AE485" i="1"/>
  <c r="AD576" i="1"/>
  <c r="AE473" i="1"/>
  <c r="AE247" i="1"/>
  <c r="AH1605" i="1"/>
  <c r="AD607" i="1"/>
  <c r="AH1479" i="1"/>
  <c r="AH1377" i="1"/>
  <c r="AD1235" i="1"/>
  <c r="AH1070" i="1"/>
  <c r="AE1278" i="1"/>
  <c r="AE1419" i="1"/>
  <c r="AD841" i="1"/>
  <c r="AD334" i="1"/>
  <c r="AH944" i="1"/>
  <c r="AE582" i="1"/>
  <c r="AD127" i="1"/>
  <c r="AH901" i="1"/>
  <c r="AH868" i="1"/>
  <c r="AD657" i="1"/>
  <c r="AD559" i="1"/>
  <c r="AE270" i="1"/>
  <c r="AE1024" i="1"/>
  <c r="AH561" i="1"/>
  <c r="AD1595" i="1"/>
  <c r="AH437" i="1"/>
  <c r="AE1498" i="1"/>
  <c r="AE1543" i="1"/>
  <c r="AE907" i="1"/>
  <c r="AH717" i="1"/>
  <c r="AH688" i="1"/>
  <c r="AD1327" i="1"/>
  <c r="AD1074" i="1"/>
  <c r="AD27" i="1"/>
  <c r="AE1587" i="1"/>
  <c r="AH173" i="1"/>
  <c r="AH770" i="1"/>
  <c r="AE1668" i="1"/>
  <c r="AH200" i="1"/>
  <c r="AH39" i="1"/>
  <c r="AH636" i="1"/>
  <c r="AE1556" i="1"/>
  <c r="AD1557" i="1"/>
  <c r="AD905" i="1"/>
  <c r="AC363" i="1"/>
  <c r="AH1270" i="1"/>
  <c r="AC1594" i="1"/>
  <c r="AD1594" i="1"/>
  <c r="AC369" i="1"/>
  <c r="AH559" i="1"/>
  <c r="AC849" i="1"/>
  <c r="AH488" i="1"/>
  <c r="AC372" i="1"/>
  <c r="AH960" i="1"/>
  <c r="AE372" i="1"/>
  <c r="AB546" i="1"/>
  <c r="AB1080" i="1"/>
  <c r="AB766" i="1"/>
  <c r="AH936" i="1" s="1"/>
  <c r="AB750" i="1"/>
  <c r="AH953" i="1" s="1"/>
  <c r="AB831" i="1"/>
  <c r="AB1274" i="1"/>
  <c r="AH1274" i="1" s="1"/>
  <c r="AB1457" i="1"/>
  <c r="AD1457" i="1" s="1"/>
  <c r="AB252" i="1"/>
  <c r="AH252" i="1" s="1"/>
  <c r="AB1375" i="1"/>
  <c r="AB1179" i="1"/>
  <c r="AB20" i="1"/>
  <c r="AH1685" i="1" s="1"/>
  <c r="AB1347" i="1"/>
  <c r="AH1347" i="1" s="1"/>
  <c r="AE1426" i="1"/>
  <c r="AH389" i="1"/>
  <c r="AH768" i="1"/>
  <c r="AD1592" i="1"/>
  <c r="AE986" i="1"/>
  <c r="AE893" i="1"/>
  <c r="AD1205" i="1"/>
  <c r="AE460" i="1"/>
  <c r="AD536" i="1"/>
  <c r="AH625" i="1"/>
  <c r="AD359" i="1"/>
  <c r="AH470" i="1"/>
  <c r="AD923" i="1"/>
  <c r="AH392" i="1"/>
  <c r="AD865" i="1"/>
  <c r="AD1191" i="1"/>
  <c r="AH114" i="1"/>
  <c r="AH82" i="1"/>
  <c r="AE1658" i="1"/>
  <c r="AE1474" i="1"/>
  <c r="AE390" i="1"/>
  <c r="AD1161" i="1"/>
  <c r="AH287" i="1"/>
  <c r="AD1569" i="1"/>
  <c r="AE1547" i="1"/>
  <c r="AB404" i="1"/>
  <c r="AE404" i="1" s="1"/>
  <c r="AB1021" i="1"/>
  <c r="AC1021" i="1" s="1"/>
  <c r="AB589" i="1"/>
  <c r="AH589" i="1" s="1"/>
  <c r="AB1675" i="1"/>
  <c r="AC1675" i="1" s="1"/>
  <c r="AB639" i="1"/>
  <c r="AH1066" i="1" s="1"/>
  <c r="AB1651" i="1"/>
  <c r="AB1336" i="1"/>
  <c r="AH1336" i="1" s="1"/>
  <c r="AB873" i="1"/>
  <c r="AB1052" i="1"/>
  <c r="AH1052" i="1" s="1"/>
  <c r="AD309" i="1"/>
  <c r="AE914" i="1"/>
  <c r="AH867" i="1"/>
  <c r="AB1553" i="1"/>
  <c r="AD1426" i="1"/>
  <c r="AE433" i="1"/>
  <c r="AD1626" i="1"/>
  <c r="AE878" i="1"/>
  <c r="AH739" i="1"/>
  <c r="AH553" i="1"/>
  <c r="AH482" i="1"/>
  <c r="AE359" i="1"/>
  <c r="AE681" i="1"/>
  <c r="AE1099" i="1"/>
  <c r="AD632" i="1"/>
  <c r="AH64" i="1"/>
  <c r="AE1191" i="1"/>
  <c r="AD308" i="1"/>
  <c r="AH809" i="1"/>
  <c r="AD1456" i="1"/>
  <c r="AH501" i="1"/>
  <c r="AD408" i="1"/>
  <c r="AH135" i="1"/>
  <c r="AD670" i="1"/>
  <c r="AH384" i="1"/>
  <c r="AH356" i="1"/>
  <c r="AH326" i="1"/>
  <c r="AD302" i="1"/>
  <c r="AH742" i="1"/>
  <c r="AE1569" i="1"/>
  <c r="AH719" i="1"/>
  <c r="AD1210" i="1"/>
  <c r="AB630" i="1"/>
  <c r="AH1076" i="1" s="1"/>
  <c r="AB1545" i="1"/>
  <c r="AB1089" i="1"/>
  <c r="AB1151" i="1"/>
  <c r="AC1151" i="1" s="1"/>
  <c r="AB128" i="1"/>
  <c r="AH128" i="1" s="1"/>
  <c r="AB434" i="1"/>
  <c r="AH434" i="1" s="1"/>
  <c r="AB1075" i="1"/>
  <c r="AH1075" i="1" s="1"/>
  <c r="AB261" i="1"/>
  <c r="AH1444" i="1" s="1"/>
  <c r="AB1460" i="1"/>
  <c r="AH1460" i="1" s="1"/>
  <c r="AB521" i="1"/>
  <c r="AB1583" i="1"/>
  <c r="AC1583" i="1" s="1"/>
  <c r="AH567" i="1"/>
  <c r="AE386" i="1"/>
  <c r="AD102" i="1"/>
  <c r="AE1654" i="1"/>
  <c r="AD777" i="1"/>
  <c r="AH394" i="1"/>
  <c r="AE922" i="1"/>
  <c r="AD1149" i="1"/>
  <c r="AE1581" i="1"/>
  <c r="AE1086" i="1"/>
  <c r="AE479" i="1"/>
  <c r="AE777" i="1"/>
  <c r="AD479" i="1"/>
  <c r="AC1146" i="1"/>
  <c r="AH1589" i="1"/>
  <c r="AE1146" i="1"/>
  <c r="AC1281" i="1"/>
  <c r="AH826" i="1"/>
  <c r="AD1281" i="1"/>
  <c r="AC1449" i="1"/>
  <c r="AD1449" i="1"/>
  <c r="AE1449" i="1"/>
  <c r="AC586" i="1"/>
  <c r="AD586" i="1"/>
  <c r="AE586" i="1"/>
  <c r="AC1068" i="1"/>
  <c r="AH1040" i="1"/>
  <c r="AH1466" i="1"/>
  <c r="AE1320" i="1"/>
  <c r="AE467" i="1"/>
  <c r="AD1000" i="1"/>
  <c r="AE304" i="1"/>
  <c r="AE1068" i="1"/>
  <c r="AH379" i="1"/>
  <c r="AC1266" i="1"/>
  <c r="AE1266" i="1"/>
  <c r="AD1266" i="1"/>
  <c r="AC305" i="1"/>
  <c r="AH1072" i="1"/>
  <c r="AC1286" i="1"/>
  <c r="AH1046" i="1"/>
  <c r="AE1286" i="1"/>
  <c r="AC1207" i="1"/>
  <c r="AD1207" i="1"/>
  <c r="AH1000" i="1"/>
  <c r="AC840" i="1"/>
  <c r="AD840" i="1"/>
  <c r="AH959" i="1"/>
  <c r="AC348" i="1"/>
  <c r="AD348" i="1"/>
  <c r="AH947" i="1"/>
  <c r="AC423" i="1"/>
  <c r="AD423" i="1"/>
  <c r="AH890" i="1"/>
  <c r="AC463" i="1"/>
  <c r="AD463" i="1"/>
  <c r="AH844" i="1"/>
  <c r="AC911" i="1"/>
  <c r="AH90" i="1"/>
  <c r="AD911" i="1"/>
  <c r="AC703" i="1"/>
  <c r="AH730" i="1"/>
  <c r="AD703" i="1"/>
  <c r="AC1016" i="1"/>
  <c r="AH259" i="1"/>
  <c r="AD1016" i="1"/>
  <c r="AC395" i="1"/>
  <c r="AE395" i="1"/>
  <c r="AD395" i="1"/>
  <c r="AC1534" i="1"/>
  <c r="AE1534" i="1"/>
  <c r="AD1534" i="1"/>
  <c r="AC668" i="1"/>
  <c r="AE668" i="1"/>
  <c r="AD668" i="1"/>
  <c r="AC842" i="1"/>
  <c r="AE842" i="1"/>
  <c r="AD842" i="1"/>
  <c r="AC1248" i="1"/>
  <c r="AE1248" i="1"/>
  <c r="AD1248" i="1"/>
  <c r="AH1073" i="1"/>
  <c r="AC1093" i="1"/>
  <c r="AH968" i="1"/>
  <c r="AE1093" i="1"/>
  <c r="AC279" i="1"/>
  <c r="AH932" i="1"/>
  <c r="AE279" i="1"/>
  <c r="AC509" i="1"/>
  <c r="AH895" i="1"/>
  <c r="AE509" i="1"/>
  <c r="AC343" i="1"/>
  <c r="AH851" i="1"/>
  <c r="AE343" i="1"/>
  <c r="AC1633" i="1"/>
  <c r="AH828" i="1"/>
  <c r="AC1549" i="1"/>
  <c r="AH566" i="1"/>
  <c r="AC1578" i="1"/>
  <c r="AE1578" i="1"/>
  <c r="AH745" i="1"/>
  <c r="AC1095" i="1"/>
  <c r="AH643" i="1"/>
  <c r="AE1095" i="1"/>
  <c r="AD1095" i="1"/>
  <c r="AC1676" i="1"/>
  <c r="AH787" i="1"/>
  <c r="AE1676" i="1"/>
  <c r="AD1676" i="1"/>
  <c r="AC1629" i="1"/>
  <c r="AH658" i="1"/>
  <c r="AE1629" i="1"/>
  <c r="AC1485" i="1"/>
  <c r="AH511" i="1"/>
  <c r="AD1485" i="1"/>
  <c r="AC82" i="1"/>
  <c r="AH230" i="1"/>
  <c r="AE82" i="1"/>
  <c r="AC351" i="1"/>
  <c r="AD351" i="1"/>
  <c r="AH98" i="1"/>
  <c r="AE351" i="1"/>
  <c r="AC773" i="1"/>
  <c r="AH40" i="1"/>
  <c r="AD773" i="1"/>
  <c r="AC1389" i="1"/>
  <c r="AH748" i="1"/>
  <c r="AE1389" i="1"/>
  <c r="AD1389" i="1"/>
  <c r="AC1479" i="1"/>
  <c r="AH586" i="1"/>
  <c r="AE1479" i="1"/>
  <c r="AD1479" i="1"/>
  <c r="AC1050" i="1"/>
  <c r="AH429" i="1"/>
  <c r="AE1050" i="1"/>
  <c r="AC653" i="1"/>
  <c r="AE653" i="1"/>
  <c r="AH172" i="1"/>
  <c r="AC1410" i="1"/>
  <c r="AE1410" i="1"/>
  <c r="AD1410" i="1"/>
  <c r="AH542" i="1"/>
  <c r="AC1615" i="1"/>
  <c r="AE1615" i="1"/>
  <c r="AD1615" i="1"/>
  <c r="AH811" i="1"/>
  <c r="AC1260" i="1"/>
  <c r="AE1260" i="1"/>
  <c r="AD1260" i="1"/>
  <c r="AC718" i="1"/>
  <c r="AE718" i="1"/>
  <c r="AH402" i="1"/>
  <c r="AC1211" i="1"/>
  <c r="AH515" i="1"/>
  <c r="AE1211" i="1"/>
  <c r="AD1211" i="1"/>
  <c r="AC1689" i="1"/>
  <c r="AD1689" i="1"/>
  <c r="AH824" i="1"/>
  <c r="AC415" i="1"/>
  <c r="AH1063" i="1"/>
  <c r="AE415" i="1"/>
  <c r="AC698" i="1"/>
  <c r="AH1039" i="1"/>
  <c r="AC32" i="1"/>
  <c r="AH846" i="1"/>
  <c r="AE32" i="1"/>
  <c r="AC478" i="1"/>
  <c r="AD478" i="1"/>
  <c r="AE478" i="1"/>
  <c r="AH278" i="1"/>
  <c r="AC1100" i="1"/>
  <c r="AH450" i="1"/>
  <c r="AE1100" i="1"/>
  <c r="AC1188" i="1"/>
  <c r="AH421" i="1"/>
  <c r="AD1188" i="1"/>
  <c r="AC249" i="1"/>
  <c r="AH300" i="1"/>
  <c r="AD249" i="1"/>
  <c r="AD1003" i="1"/>
  <c r="AH1165" i="1"/>
  <c r="AH1592" i="1"/>
  <c r="AH1044" i="1"/>
  <c r="AE1281" i="1"/>
  <c r="AD1100" i="1"/>
  <c r="AE1188" i="1"/>
  <c r="AC952" i="1"/>
  <c r="AD952" i="1"/>
  <c r="AC475" i="1"/>
  <c r="AH1389" i="1"/>
  <c r="AE475" i="1"/>
  <c r="AC347" i="1"/>
  <c r="AH1099" i="1"/>
  <c r="AE347" i="1"/>
  <c r="AC1182" i="1"/>
  <c r="AH1373" i="1"/>
  <c r="AD1182" i="1"/>
  <c r="AC469" i="1"/>
  <c r="AD469" i="1"/>
  <c r="AC666" i="1"/>
  <c r="AD666" i="1"/>
  <c r="AC203" i="1"/>
  <c r="AD203" i="1"/>
  <c r="AC1399" i="1"/>
  <c r="AE1399" i="1"/>
  <c r="AC642" i="1"/>
  <c r="AD642" i="1"/>
  <c r="AE642" i="1"/>
  <c r="AC289" i="1"/>
  <c r="AH1380" i="1"/>
  <c r="AE289" i="1"/>
  <c r="AD289" i="1"/>
  <c r="AC31" i="1"/>
  <c r="AH80" i="1"/>
  <c r="AE31" i="1"/>
  <c r="AD31" i="1"/>
  <c r="AC882" i="1"/>
  <c r="AH1604" i="1"/>
  <c r="AE882" i="1"/>
  <c r="AC857" i="1"/>
  <c r="AH951" i="1"/>
  <c r="AE857" i="1"/>
  <c r="AC1035" i="1"/>
  <c r="AE1035" i="1"/>
  <c r="AD1035" i="1"/>
  <c r="AH1669" i="1"/>
  <c r="AD1324" i="1"/>
  <c r="AE1003" i="1"/>
  <c r="AH1653" i="1"/>
  <c r="AD1320" i="1"/>
  <c r="AD467" i="1"/>
  <c r="AE1000" i="1"/>
  <c r="AD304" i="1"/>
  <c r="AH1080" i="1"/>
  <c r="AD305" i="1"/>
  <c r="AD1286" i="1"/>
  <c r="AE703" i="1"/>
  <c r="AD82" i="1"/>
  <c r="AE1485" i="1"/>
  <c r="AC1661" i="1"/>
  <c r="AH813" i="1"/>
  <c r="AE1661" i="1"/>
  <c r="AC1400" i="1"/>
  <c r="AH646" i="1"/>
  <c r="AE1400" i="1"/>
  <c r="AC1475" i="1"/>
  <c r="AH502" i="1"/>
  <c r="AE1475" i="1"/>
  <c r="AC140" i="1"/>
  <c r="AD140" i="1"/>
  <c r="AH197" i="1"/>
  <c r="AC702" i="1"/>
  <c r="AD702" i="1"/>
  <c r="AH75" i="1"/>
  <c r="AC1194" i="1"/>
  <c r="AD1194" i="1"/>
  <c r="AH420" i="1"/>
  <c r="AC772" i="1"/>
  <c r="AD772" i="1"/>
  <c r="AH474" i="1"/>
  <c r="AC1083" i="1"/>
  <c r="AD1083" i="1"/>
  <c r="AH534" i="1"/>
  <c r="AC1573" i="1"/>
  <c r="AE1573" i="1"/>
  <c r="AC1212" i="1"/>
  <c r="AH516" i="1"/>
  <c r="AE1212" i="1"/>
  <c r="AC752" i="1"/>
  <c r="AE752" i="1"/>
  <c r="AD752" i="1"/>
  <c r="AC1471" i="1"/>
  <c r="AD1471" i="1"/>
  <c r="AE1471" i="1"/>
  <c r="AH700" i="1"/>
  <c r="AE1149" i="1"/>
  <c r="AD907" i="1"/>
  <c r="AH749" i="1"/>
  <c r="AE665" i="1"/>
  <c r="AH290" i="1"/>
  <c r="AD245" i="1"/>
  <c r="AH373" i="1"/>
  <c r="AH314" i="1"/>
  <c r="AC49" i="1"/>
  <c r="AD49" i="1"/>
  <c r="AC267" i="1"/>
  <c r="AD267" i="1"/>
  <c r="AC819" i="1"/>
  <c r="AH84" i="1"/>
  <c r="AC459" i="1"/>
  <c r="AH203" i="1"/>
  <c r="AD594" i="1"/>
  <c r="AC407" i="1"/>
  <c r="AE407" i="1"/>
  <c r="AC1639" i="1"/>
  <c r="AE1639" i="1"/>
  <c r="AC1622" i="1"/>
  <c r="AE1622" i="1"/>
  <c r="AC1593" i="1"/>
  <c r="AE1593" i="1"/>
  <c r="AC1509" i="1"/>
  <c r="AE1509" i="1"/>
  <c r="AC555" i="1"/>
  <c r="AH121" i="1"/>
  <c r="AC549" i="1"/>
  <c r="AH62" i="1"/>
  <c r="AC503" i="1"/>
  <c r="AH28" i="1"/>
  <c r="AC1063" i="1"/>
  <c r="AE1063" i="1"/>
  <c r="AC386" i="1"/>
  <c r="AD386" i="1"/>
  <c r="AC662" i="1"/>
  <c r="AE662" i="1"/>
  <c r="AC1173" i="1"/>
  <c r="AD1173" i="1"/>
  <c r="AC517" i="1"/>
  <c r="AD517" i="1"/>
  <c r="AC1555" i="1"/>
  <c r="AD1555" i="1"/>
  <c r="AC1542" i="1"/>
  <c r="AD1542" i="1"/>
  <c r="AC1327" i="1"/>
  <c r="AH580" i="1"/>
  <c r="AC1402" i="1"/>
  <c r="AE1402" i="1"/>
  <c r="AC180" i="1"/>
  <c r="AE180" i="1"/>
  <c r="AC214" i="1"/>
  <c r="AC993" i="1"/>
  <c r="AH408" i="1"/>
  <c r="AH297" i="1"/>
  <c r="AC1043" i="1"/>
  <c r="AH231" i="1"/>
  <c r="AC1525" i="1"/>
  <c r="AH166" i="1"/>
  <c r="AC1106" i="1"/>
  <c r="AH644" i="1"/>
  <c r="AC1340" i="1"/>
  <c r="AH416" i="1"/>
  <c r="AC258" i="1"/>
  <c r="AE258" i="1"/>
  <c r="AC864" i="1"/>
  <c r="AE864" i="1"/>
  <c r="AC79" i="1"/>
  <c r="AH150" i="1"/>
  <c r="AC502" i="1"/>
  <c r="AD502" i="1"/>
  <c r="AC1489" i="1"/>
  <c r="AH612" i="1"/>
  <c r="AC1096" i="1"/>
  <c r="AE1096" i="1"/>
  <c r="AC168" i="1"/>
  <c r="AD168" i="1"/>
  <c r="AC1620" i="1"/>
  <c r="AD1620" i="1"/>
  <c r="AC1663" i="1"/>
  <c r="AD1663" i="1"/>
  <c r="AC1651" i="1"/>
  <c r="AC1520" i="1"/>
  <c r="AD1520" i="1"/>
  <c r="AC1060" i="1"/>
  <c r="AD1060" i="1"/>
  <c r="AC1417" i="1"/>
  <c r="AD1417" i="1"/>
  <c r="AC548" i="1"/>
  <c r="AH464" i="1"/>
  <c r="AC951" i="1"/>
  <c r="AE951" i="1"/>
  <c r="AC354" i="1"/>
  <c r="AH268" i="1"/>
  <c r="AC1596" i="1"/>
  <c r="AE1596" i="1"/>
  <c r="AC537" i="1"/>
  <c r="AH190" i="1"/>
  <c r="AE537" i="1"/>
  <c r="AD537" i="1"/>
  <c r="AD900" i="1"/>
  <c r="AC900" i="1"/>
  <c r="AH1136" i="1"/>
  <c r="AC174" i="1"/>
  <c r="AD1155" i="1"/>
  <c r="AC1155" i="1"/>
  <c r="AD710" i="1"/>
  <c r="AC710" i="1"/>
  <c r="AD1065" i="1"/>
  <c r="AC1065" i="1"/>
  <c r="AD764" i="1"/>
  <c r="AC764" i="1"/>
  <c r="AD317" i="1"/>
  <c r="AC317" i="1"/>
  <c r="AD340" i="1"/>
  <c r="AC340" i="1"/>
  <c r="AE465" i="1"/>
  <c r="AC465" i="1"/>
  <c r="AD741" i="1"/>
  <c r="AC741" i="1"/>
  <c r="AD638" i="1"/>
  <c r="AC638" i="1"/>
  <c r="AD843" i="1"/>
  <c r="AC843" i="1"/>
  <c r="AD1628" i="1"/>
  <c r="AC1628" i="1"/>
  <c r="AD1154" i="1"/>
  <c r="AC1154" i="1"/>
  <c r="AB598" i="1"/>
  <c r="AD8" i="1"/>
  <c r="AD12" i="1" s="1"/>
  <c r="AD1176" i="1"/>
  <c r="AC1176" i="1"/>
  <c r="AE1123" i="1"/>
  <c r="AC1123" i="1"/>
  <c r="AD86" i="1"/>
  <c r="AC86" i="1"/>
  <c r="AD339" i="1"/>
  <c r="AC339" i="1"/>
  <c r="AH1104" i="1"/>
  <c r="AC349" i="1"/>
  <c r="AD973" i="1"/>
  <c r="AC973" i="1"/>
  <c r="AD301" i="1"/>
  <c r="AC301" i="1"/>
  <c r="AD869" i="1"/>
  <c r="AC869" i="1"/>
  <c r="AD544" i="1"/>
  <c r="AC544" i="1"/>
  <c r="AD1275" i="1"/>
  <c r="AC1275" i="1"/>
  <c r="AD1373" i="1"/>
  <c r="AC1373" i="1"/>
  <c r="AD312" i="1"/>
  <c r="AC312" i="1"/>
  <c r="AD1064" i="1"/>
  <c r="AC1064" i="1"/>
  <c r="AD207" i="1"/>
  <c r="AC207" i="1"/>
  <c r="AD1030" i="1"/>
  <c r="AC1030" i="1"/>
  <c r="AH975" i="1"/>
  <c r="AE648" i="1"/>
  <c r="AD648" i="1"/>
  <c r="AH228" i="1"/>
  <c r="AE177" i="1"/>
  <c r="AD177" i="1"/>
  <c r="AB1305" i="1"/>
  <c r="AB476" i="1"/>
  <c r="AC476" i="1" s="1"/>
  <c r="AB84" i="1"/>
  <c r="AB447" i="1"/>
  <c r="AH447" i="1" s="1"/>
  <c r="AD748" i="1"/>
  <c r="AH1489" i="1"/>
  <c r="AD652" i="1"/>
  <c r="AE652" i="1"/>
  <c r="AH1243" i="1"/>
  <c r="AE982" i="1"/>
  <c r="AD982" i="1"/>
  <c r="AH1509" i="1"/>
  <c r="AE981" i="1"/>
  <c r="AD981" i="1"/>
  <c r="AH1427" i="1"/>
  <c r="AE980" i="1"/>
  <c r="AH1228" i="1"/>
  <c r="AD980" i="1"/>
  <c r="AE381" i="1"/>
  <c r="AD381" i="1"/>
  <c r="AH1222" i="1"/>
  <c r="AE1244" i="1"/>
  <c r="AD1244" i="1"/>
  <c r="AH1218" i="1"/>
  <c r="AE995" i="1"/>
  <c r="AD995" i="1"/>
  <c r="AH1405" i="1"/>
  <c r="AE151" i="1"/>
  <c r="AD151" i="1"/>
  <c r="AH1211" i="1"/>
  <c r="AE244" i="1"/>
  <c r="AD244" i="1"/>
  <c r="AH1340" i="1"/>
  <c r="AE190" i="1"/>
  <c r="AD190" i="1"/>
  <c r="AH1337" i="1"/>
  <c r="AE554" i="1"/>
  <c r="AD554" i="1"/>
  <c r="AH1202" i="1"/>
  <c r="AE1066" i="1"/>
  <c r="AD1066" i="1"/>
  <c r="AH1625" i="1"/>
  <c r="AE510" i="1"/>
  <c r="AD510" i="1"/>
  <c r="AH1556" i="1"/>
  <c r="AH1328" i="1"/>
  <c r="AE855" i="1"/>
  <c r="AD855" i="1"/>
  <c r="AD101" i="1"/>
  <c r="AE101" i="1"/>
  <c r="AH1529" i="1"/>
  <c r="AD392" i="1"/>
  <c r="AE392" i="1"/>
  <c r="AH1310" i="1"/>
  <c r="AD103" i="1"/>
  <c r="AE103" i="1"/>
  <c r="AH1151" i="1"/>
  <c r="AD1237" i="1"/>
  <c r="AH1565" i="1"/>
  <c r="AE1237" i="1"/>
  <c r="AD431" i="1"/>
  <c r="AE431" i="1"/>
  <c r="AH1443" i="1"/>
  <c r="AH861" i="1"/>
  <c r="AE67" i="1"/>
  <c r="AD67" i="1"/>
  <c r="AH1032" i="1"/>
  <c r="AE1209" i="1"/>
  <c r="AD1209" i="1"/>
  <c r="AD1221" i="1"/>
  <c r="AH1013" i="1"/>
  <c r="AE1221" i="1"/>
  <c r="AH976" i="1"/>
  <c r="AE1169" i="1"/>
  <c r="AD1169" i="1"/>
  <c r="AH956" i="1"/>
  <c r="AE751" i="1"/>
  <c r="AD751" i="1"/>
  <c r="AH938" i="1"/>
  <c r="AE402" i="1"/>
  <c r="AD402" i="1"/>
  <c r="AH921" i="1"/>
  <c r="AE250" i="1"/>
  <c r="AD250" i="1"/>
  <c r="AH915" i="1"/>
  <c r="AE378" i="1"/>
  <c r="AD378" i="1"/>
  <c r="AH881" i="1"/>
  <c r="AE153" i="1"/>
  <c r="AD153" i="1"/>
  <c r="AH860" i="1"/>
  <c r="AE183" i="1"/>
  <c r="AD183" i="1"/>
  <c r="AH1011" i="1"/>
  <c r="AE649" i="1"/>
  <c r="AD649" i="1"/>
  <c r="AH525" i="1"/>
  <c r="AE932" i="1"/>
  <c r="AD932" i="1"/>
  <c r="AD719" i="1"/>
  <c r="AE719" i="1"/>
  <c r="AH544" i="1"/>
  <c r="AH766" i="1"/>
  <c r="AE874" i="1"/>
  <c r="AD874" i="1"/>
  <c r="AD1001" i="1"/>
  <c r="AE1001" i="1"/>
  <c r="AH459" i="1"/>
  <c r="AH293" i="1"/>
  <c r="AE1017" i="1"/>
  <c r="AD1017" i="1"/>
  <c r="AD1037" i="1"/>
  <c r="AE1037" i="1"/>
  <c r="AH655" i="1"/>
  <c r="AD1444" i="1"/>
  <c r="AE1444" i="1"/>
  <c r="AH465" i="1"/>
  <c r="AE715" i="1"/>
  <c r="AH193" i="1"/>
  <c r="AD715" i="1"/>
  <c r="AE405" i="1"/>
  <c r="AD405" i="1"/>
  <c r="AE1625" i="1"/>
  <c r="AH829" i="1"/>
  <c r="AD1625" i="1"/>
  <c r="AE1531" i="1"/>
  <c r="AH812" i="1"/>
  <c r="AD1531" i="1"/>
  <c r="AE1660" i="1"/>
  <c r="AH790" i="1"/>
  <c r="AD1660" i="1"/>
  <c r="AE1392" i="1"/>
  <c r="AH773" i="1"/>
  <c r="AD1392" i="1"/>
  <c r="AE1483" i="1"/>
  <c r="AH772" i="1"/>
  <c r="AD1483" i="1"/>
  <c r="AE765" i="1"/>
  <c r="AH746" i="1"/>
  <c r="AD765" i="1"/>
  <c r="AE1358" i="1"/>
  <c r="AH731" i="1"/>
  <c r="AD1358" i="1"/>
  <c r="AH981" i="1"/>
  <c r="AE1094" i="1"/>
  <c r="AD1094" i="1"/>
  <c r="AH941" i="1"/>
  <c r="AE644" i="1"/>
  <c r="AD644" i="1"/>
  <c r="AH902" i="1"/>
  <c r="AE435" i="1"/>
  <c r="AD435" i="1"/>
  <c r="AH863" i="1"/>
  <c r="AE238" i="1"/>
  <c r="AD238" i="1"/>
  <c r="AD1178" i="1"/>
  <c r="AH996" i="1"/>
  <c r="AE1178" i="1"/>
  <c r="AH588" i="1"/>
  <c r="AE1577" i="1"/>
  <c r="AD1577" i="1"/>
  <c r="AH510" i="1"/>
  <c r="AE651" i="1"/>
  <c r="AD651" i="1"/>
  <c r="AD1551" i="1"/>
  <c r="AH718" i="1"/>
  <c r="AE1551" i="1"/>
  <c r="AD1461" i="1"/>
  <c r="AH684" i="1"/>
  <c r="AE1461" i="1"/>
  <c r="AD1421" i="1"/>
  <c r="AH648" i="1"/>
  <c r="AE1421" i="1"/>
  <c r="AD1283" i="1"/>
  <c r="AH617" i="1"/>
  <c r="AE1283" i="1"/>
  <c r="AD1607" i="1"/>
  <c r="AH575" i="1"/>
  <c r="AE1607" i="1"/>
  <c r="AD821" i="1"/>
  <c r="AH656" i="1"/>
  <c r="AE821" i="1"/>
  <c r="AH698" i="1"/>
  <c r="AE1357" i="1"/>
  <c r="AD1357" i="1"/>
  <c r="AH662" i="1"/>
  <c r="AE1328" i="1"/>
  <c r="AD1328" i="1"/>
  <c r="AH632" i="1"/>
  <c r="AE1310" i="1"/>
  <c r="AD1310" i="1"/>
  <c r="AH598" i="1"/>
  <c r="AE1222" i="1"/>
  <c r="AD1222" i="1"/>
  <c r="AH564" i="1"/>
  <c r="AE925" i="1"/>
  <c r="AD925" i="1"/>
  <c r="AH543" i="1"/>
  <c r="AE1482" i="1"/>
  <c r="AD1482" i="1"/>
  <c r="AH494" i="1"/>
  <c r="AE1438" i="1"/>
  <c r="AD1438" i="1"/>
  <c r="AH473" i="1"/>
  <c r="AE1391" i="1"/>
  <c r="AD1391" i="1"/>
  <c r="AH418" i="1"/>
  <c r="AE1079" i="1"/>
  <c r="AD1079" i="1"/>
  <c r="AH398" i="1"/>
  <c r="AE1160" i="1"/>
  <c r="AD1160" i="1"/>
  <c r="AH387" i="1"/>
  <c r="AE1203" i="1"/>
  <c r="AD1203" i="1"/>
  <c r="AH362" i="1"/>
  <c r="AE319" i="1"/>
  <c r="AD319" i="1"/>
  <c r="AH350" i="1"/>
  <c r="AE916" i="1"/>
  <c r="AD916" i="1"/>
  <c r="AE1423" i="1"/>
  <c r="AD1423" i="1"/>
  <c r="AH375" i="1"/>
  <c r="AE1058" i="1"/>
  <c r="AD1058" i="1"/>
  <c r="AH310" i="1"/>
  <c r="AE1230" i="1"/>
  <c r="AD1230" i="1"/>
  <c r="AH359" i="1"/>
  <c r="AE560" i="1"/>
  <c r="AD560" i="1"/>
  <c r="AD233" i="1"/>
  <c r="AH428" i="1"/>
  <c r="AE233" i="1"/>
  <c r="AE218" i="1"/>
  <c r="AD218" i="1"/>
  <c r="AH271" i="1"/>
  <c r="AE770" i="1"/>
  <c r="AD770" i="1"/>
  <c r="AH238" i="1"/>
  <c r="AE154" i="1"/>
  <c r="AD154" i="1"/>
  <c r="AH213" i="1"/>
  <c r="AE384" i="1"/>
  <c r="AD384" i="1"/>
  <c r="AH178" i="1"/>
  <c r="AE352" i="1"/>
  <c r="AD352" i="1"/>
  <c r="AH146" i="1"/>
  <c r="AE1163" i="1"/>
  <c r="AD1163" i="1"/>
  <c r="AH107" i="1"/>
  <c r="AE694" i="1"/>
  <c r="AD694" i="1"/>
  <c r="AH67" i="1"/>
  <c r="AE188" i="1"/>
  <c r="AD188" i="1"/>
  <c r="AH25" i="1"/>
  <c r="AE1387" i="1"/>
  <c r="AD1387" i="1"/>
  <c r="AH538" i="1"/>
  <c r="AE123" i="1"/>
  <c r="AD123" i="1"/>
  <c r="AH281" i="1"/>
  <c r="AH181" i="1"/>
  <c r="AE285" i="1"/>
  <c r="AD285" i="1"/>
  <c r="AH541" i="1"/>
  <c r="AE1409" i="1"/>
  <c r="AD1409" i="1"/>
  <c r="AH706" i="1"/>
  <c r="AE1614" i="1"/>
  <c r="AD1614" i="1"/>
  <c r="AE948" i="1"/>
  <c r="AD948" i="1"/>
  <c r="AH363" i="1"/>
  <c r="AE717" i="1"/>
  <c r="AD717" i="1"/>
  <c r="AE1487" i="1"/>
  <c r="AD1487" i="1"/>
  <c r="AH571" i="1"/>
  <c r="AH669" i="1"/>
  <c r="AE296" i="1"/>
  <c r="AD296" i="1"/>
  <c r="AE515" i="1"/>
  <c r="AD515" i="1"/>
  <c r="AH261" i="1"/>
  <c r="AE723" i="1"/>
  <c r="AD723" i="1"/>
  <c r="AH235" i="1"/>
  <c r="AE1253" i="1"/>
  <c r="AD1253" i="1"/>
  <c r="AH196" i="1"/>
  <c r="AE621" i="1"/>
  <c r="AD621" i="1"/>
  <c r="AH168" i="1"/>
  <c r="AE353" i="1"/>
  <c r="AD353" i="1"/>
  <c r="AH131" i="1"/>
  <c r="AE1346" i="1"/>
  <c r="AD1346" i="1"/>
  <c r="AH97" i="1"/>
  <c r="AE790" i="1"/>
  <c r="AD790" i="1"/>
  <c r="AH48" i="1"/>
  <c r="AH801" i="1"/>
  <c r="AE1481" i="1"/>
  <c r="AD1481" i="1"/>
  <c r="AH624" i="1"/>
  <c r="AE618" i="1"/>
  <c r="AD618" i="1"/>
  <c r="AH497" i="1"/>
  <c r="AE282" i="1"/>
  <c r="AD282" i="1"/>
  <c r="AH179" i="1"/>
  <c r="AE659" i="1"/>
  <c r="AD659" i="1"/>
  <c r="AH36" i="1"/>
  <c r="AE453" i="1"/>
  <c r="AD453" i="1"/>
  <c r="AH438" i="1"/>
  <c r="AE1472" i="1"/>
  <c r="AD1472" i="1"/>
  <c r="AH825" i="1"/>
  <c r="AE917" i="1"/>
  <c r="AD917" i="1"/>
  <c r="AH430" i="1"/>
  <c r="AH836" i="1"/>
  <c r="AE1256" i="1"/>
  <c r="AD1256" i="1"/>
  <c r="AH823" i="1"/>
  <c r="AE994" i="1"/>
  <c r="AD994" i="1"/>
  <c r="AE1343" i="1"/>
  <c r="AH841" i="1"/>
  <c r="AD1343" i="1"/>
  <c r="AE1314" i="1"/>
  <c r="AD1314" i="1"/>
  <c r="AH361" i="1"/>
  <c r="AE1672" i="1"/>
  <c r="AD1672" i="1"/>
  <c r="AH732" i="1"/>
  <c r="AE1618" i="1"/>
  <c r="AD1618" i="1"/>
  <c r="AH597" i="1"/>
  <c r="AE1294" i="1"/>
  <c r="AD1294" i="1"/>
  <c r="AH442" i="1"/>
  <c r="AE1558" i="1"/>
  <c r="AD1558" i="1"/>
  <c r="AH344" i="1"/>
  <c r="AE957" i="1"/>
  <c r="AD957" i="1"/>
  <c r="AH258" i="1"/>
  <c r="AE1511" i="1"/>
  <c r="AD1511" i="1"/>
  <c r="AH185" i="1"/>
  <c r="AE281" i="1"/>
  <c r="AD281" i="1"/>
  <c r="AH130" i="1"/>
  <c r="AE371" i="1"/>
  <c r="AD371" i="1"/>
  <c r="AH78" i="1"/>
  <c r="AE160" i="1"/>
  <c r="AD160" i="1"/>
  <c r="AH46" i="1"/>
  <c r="AE195" i="1"/>
  <c r="AD195" i="1"/>
  <c r="AH83" i="1"/>
  <c r="AH778" i="1"/>
  <c r="AH650" i="1"/>
  <c r="AE1619" i="1"/>
  <c r="AD1619" i="1"/>
  <c r="AH508" i="1"/>
  <c r="AE1602" i="1"/>
  <c r="AD1602" i="1"/>
  <c r="AH386" i="1"/>
  <c r="AE959" i="1"/>
  <c r="AD959" i="1"/>
  <c r="AH295" i="1"/>
  <c r="AE1175" i="1"/>
  <c r="AD1175" i="1"/>
  <c r="AH229" i="1"/>
  <c r="AE820" i="1"/>
  <c r="AD820" i="1"/>
  <c r="AH162" i="1"/>
  <c r="AE727" i="1"/>
  <c r="AD727" i="1"/>
  <c r="AH120" i="1"/>
  <c r="AE1113" i="1"/>
  <c r="AD1113" i="1"/>
  <c r="AH61" i="1"/>
  <c r="AE1242" i="1"/>
  <c r="AD1242" i="1"/>
  <c r="AH26" i="1"/>
  <c r="AE782" i="1"/>
  <c r="AD782" i="1"/>
  <c r="AE1251" i="1"/>
  <c r="AD1251" i="1"/>
  <c r="AH1233" i="1"/>
  <c r="AE1201" i="1"/>
  <c r="AD1201" i="1"/>
  <c r="AH1463" i="1"/>
  <c r="AE399" i="1"/>
  <c r="AD399" i="1"/>
  <c r="AH1221" i="1"/>
  <c r="AE1112" i="1"/>
  <c r="AD1112" i="1"/>
  <c r="AH1416" i="1"/>
  <c r="AE1300" i="1"/>
  <c r="AD1300" i="1"/>
  <c r="AH1343" i="1"/>
  <c r="AE899" i="1"/>
  <c r="AD899" i="1"/>
  <c r="AH1341" i="1"/>
  <c r="AE505" i="1"/>
  <c r="AD505" i="1"/>
  <c r="AH1207" i="1"/>
  <c r="AE48" i="1"/>
  <c r="AD48" i="1"/>
  <c r="AH1204" i="1"/>
  <c r="AD551" i="1"/>
  <c r="AH1334" i="1"/>
  <c r="AE551" i="1"/>
  <c r="AE1041" i="1"/>
  <c r="AD1041" i="1"/>
  <c r="AE663" i="1"/>
  <c r="AD663" i="1"/>
  <c r="AH1397" i="1"/>
  <c r="AD136" i="1"/>
  <c r="AE136" i="1"/>
  <c r="AH1315" i="1"/>
  <c r="AD838" i="1"/>
  <c r="AE838" i="1"/>
  <c r="AH1530" i="1"/>
  <c r="AD106" i="1"/>
  <c r="AE106" i="1"/>
  <c r="AH1149" i="1"/>
  <c r="AH1033" i="1"/>
  <c r="AE608" i="1"/>
  <c r="AD608" i="1"/>
  <c r="AH1058" i="1"/>
  <c r="AE1550" i="1"/>
  <c r="AD1550" i="1"/>
  <c r="AH1038" i="1"/>
  <c r="AE1147" i="1"/>
  <c r="AD1147" i="1"/>
  <c r="AH1020" i="1"/>
  <c r="AE471" i="1"/>
  <c r="AD471" i="1"/>
  <c r="AH1053" i="1"/>
  <c r="AE1530" i="1"/>
  <c r="AD1530" i="1"/>
  <c r="AH1016" i="1"/>
  <c r="AE1363" i="1"/>
  <c r="AD1363" i="1"/>
  <c r="AD844" i="1"/>
  <c r="AH997" i="1"/>
  <c r="AE844" i="1"/>
  <c r="AH971" i="1"/>
  <c r="AD1311" i="1"/>
  <c r="AH954" i="1"/>
  <c r="AE1311" i="1"/>
  <c r="AD1342" i="1"/>
  <c r="AH939" i="1"/>
  <c r="AE1342" i="1"/>
  <c r="AD799" i="1"/>
  <c r="AH919" i="1"/>
  <c r="AE799" i="1"/>
  <c r="AD540" i="1"/>
  <c r="AH898" i="1"/>
  <c r="AE540" i="1"/>
  <c r="AD357" i="1"/>
  <c r="AH878" i="1"/>
  <c r="AE357" i="1"/>
  <c r="AD448" i="1"/>
  <c r="AH858" i="1"/>
  <c r="AE448" i="1"/>
  <c r="AD910" i="1"/>
  <c r="AH984" i="1"/>
  <c r="AE910" i="1"/>
  <c r="AD1170" i="1"/>
  <c r="AE1170" i="1"/>
  <c r="AH602" i="1"/>
  <c r="AH761" i="1"/>
  <c r="AE1458" i="1"/>
  <c r="AD1458" i="1"/>
  <c r="AH405" i="1"/>
  <c r="AD1682" i="1"/>
  <c r="AE1682" i="1"/>
  <c r="AH839" i="1"/>
  <c r="AD1020" i="1"/>
  <c r="AE1020" i="1"/>
  <c r="AH404" i="1"/>
  <c r="AE442" i="1"/>
  <c r="AH138" i="1"/>
  <c r="AD442" i="1"/>
  <c r="AE1148" i="1"/>
  <c r="AH37" i="1"/>
  <c r="AD1148" i="1"/>
  <c r="AE1624" i="1"/>
  <c r="AH822" i="1"/>
  <c r="AD1624" i="1"/>
  <c r="AE1518" i="1"/>
  <c r="AH806" i="1"/>
  <c r="AD1518" i="1"/>
  <c r="AE1678" i="1"/>
  <c r="AH783" i="1"/>
  <c r="AD1678" i="1"/>
  <c r="AE1657" i="1"/>
  <c r="AH767" i="1"/>
  <c r="AD1657" i="1"/>
  <c r="AE1107" i="1"/>
  <c r="AH754" i="1"/>
  <c r="AD1107" i="1"/>
  <c r="AE1529" i="1"/>
  <c r="AH743" i="1"/>
  <c r="AD1529" i="1"/>
  <c r="AE1609" i="1"/>
  <c r="AH728" i="1"/>
  <c r="AD1609" i="1"/>
  <c r="AH969" i="1"/>
  <c r="AE394" i="1"/>
  <c r="AD394" i="1"/>
  <c r="AH933" i="1"/>
  <c r="AE832" i="1"/>
  <c r="AD832" i="1"/>
  <c r="AH853" i="1"/>
  <c r="AE315" i="1"/>
  <c r="AD315" i="1"/>
  <c r="AH978" i="1"/>
  <c r="AE1053" i="1"/>
  <c r="AD1053" i="1"/>
  <c r="AH247" i="1"/>
  <c r="AE482" i="1"/>
  <c r="AD482" i="1"/>
  <c r="AH415" i="1"/>
  <c r="AE1022" i="1"/>
  <c r="AD1022" i="1"/>
  <c r="AD1598" i="1"/>
  <c r="AH709" i="1"/>
  <c r="AE1598" i="1"/>
  <c r="AH680" i="1"/>
  <c r="AE572" i="1"/>
  <c r="AD572" i="1"/>
  <c r="AH647" i="1"/>
  <c r="AE494" i="1"/>
  <c r="AD494" i="1"/>
  <c r="AH616" i="1"/>
  <c r="AE1442" i="1"/>
  <c r="AD1442" i="1"/>
  <c r="AD1597" i="1"/>
  <c r="AH692" i="1"/>
  <c r="AE1597" i="1"/>
  <c r="AD1538" i="1"/>
  <c r="AH686" i="1"/>
  <c r="AE1538" i="1"/>
  <c r="AD1491" i="1"/>
  <c r="AH651" i="1"/>
  <c r="AE1491" i="1"/>
  <c r="AD1355" i="1"/>
  <c r="AH621" i="1"/>
  <c r="AE1355" i="1"/>
  <c r="AD805" i="1"/>
  <c r="AH755" i="1"/>
  <c r="AE805" i="1"/>
  <c r="AD1076" i="1"/>
  <c r="AH555" i="1"/>
  <c r="AE1076" i="1"/>
  <c r="AD1497" i="1"/>
  <c r="AH531" i="1"/>
  <c r="AE1497" i="1"/>
  <c r="AD1103" i="1"/>
  <c r="AH484" i="1"/>
  <c r="AE1103" i="1"/>
  <c r="AD1292" i="1"/>
  <c r="AH462" i="1"/>
  <c r="AE1292" i="1"/>
  <c r="AH426" i="1"/>
  <c r="AE786" i="1"/>
  <c r="AD786" i="1"/>
  <c r="AH412" i="1"/>
  <c r="AE219" i="1"/>
  <c r="AD219" i="1"/>
  <c r="AH396" i="1"/>
  <c r="AE1195" i="1"/>
  <c r="AD1195" i="1"/>
  <c r="AH395" i="1"/>
  <c r="AE1289" i="1"/>
  <c r="AD1289" i="1"/>
  <c r="AH374" i="1"/>
  <c r="AE929" i="1"/>
  <c r="AD929" i="1"/>
  <c r="AH357" i="1"/>
  <c r="AE650" i="1"/>
  <c r="AD650" i="1"/>
  <c r="AH338" i="1"/>
  <c r="AE1453" i="1"/>
  <c r="AD1453" i="1"/>
  <c r="AH334" i="1"/>
  <c r="AE1331" i="1"/>
  <c r="AD1331" i="1"/>
  <c r="AH317" i="1"/>
  <c r="AE781" i="1"/>
  <c r="AD781" i="1"/>
  <c r="AH308" i="1"/>
  <c r="AE414" i="1"/>
  <c r="AD414" i="1"/>
  <c r="AH301" i="1"/>
  <c r="AE675" i="1"/>
  <c r="AD675" i="1"/>
  <c r="AH288" i="1"/>
  <c r="AH270" i="1"/>
  <c r="AE118" i="1"/>
  <c r="AD118" i="1"/>
  <c r="AH237" i="1"/>
  <c r="AE182" i="1"/>
  <c r="AD182" i="1"/>
  <c r="AH210" i="1"/>
  <c r="AE1097" i="1"/>
  <c r="AD1097" i="1"/>
  <c r="AH176" i="1"/>
  <c r="AE273" i="1"/>
  <c r="AD273" i="1"/>
  <c r="AH144" i="1"/>
  <c r="AE329" i="1"/>
  <c r="AD329" i="1"/>
  <c r="AH104" i="1"/>
  <c r="AE104" i="1"/>
  <c r="AD104" i="1"/>
  <c r="AH65" i="1"/>
  <c r="AE17" i="1"/>
  <c r="AD17" i="1"/>
  <c r="AH21" i="1"/>
  <c r="AE518" i="1"/>
  <c r="AD518" i="1"/>
  <c r="AH673" i="1"/>
  <c r="AE1069" i="1"/>
  <c r="AD1069" i="1"/>
  <c r="AH533" i="1"/>
  <c r="AE1476" i="1"/>
  <c r="AD1476" i="1"/>
  <c r="AH284" i="1"/>
  <c r="AE617" i="1"/>
  <c r="AD617" i="1"/>
  <c r="AH127" i="1"/>
  <c r="AE570" i="1"/>
  <c r="AD570" i="1"/>
  <c r="AH371" i="1"/>
  <c r="AE1405" i="1"/>
  <c r="AD1405" i="1"/>
  <c r="AH631" i="1"/>
  <c r="AE1611" i="1"/>
  <c r="AD1611" i="1"/>
  <c r="AH549" i="1"/>
  <c r="AE947" i="1"/>
  <c r="AD947" i="1"/>
  <c r="AE1635" i="1"/>
  <c r="AD1635" i="1"/>
  <c r="AH794" i="1"/>
  <c r="AH554" i="1"/>
  <c r="AE221" i="1"/>
  <c r="AD221" i="1"/>
  <c r="AD834" i="1"/>
  <c r="AH306" i="1"/>
  <c r="AE834" i="1"/>
  <c r="AH257" i="1"/>
  <c r="AE784" i="1"/>
  <c r="AD784" i="1"/>
  <c r="AH195" i="1"/>
  <c r="AE489" i="1"/>
  <c r="AD489" i="1"/>
  <c r="AH164" i="1"/>
  <c r="AE99" i="1"/>
  <c r="AD99" i="1"/>
  <c r="AH129" i="1"/>
  <c r="AE1141" i="1"/>
  <c r="AD1141" i="1"/>
  <c r="AH94" i="1"/>
  <c r="AE1033" i="1"/>
  <c r="AD1033" i="1"/>
  <c r="AH47" i="1"/>
  <c r="AE859" i="1"/>
  <c r="AD859" i="1"/>
  <c r="AH793" i="1"/>
  <c r="AE1580" i="1"/>
  <c r="AD1580" i="1"/>
  <c r="AH604" i="1"/>
  <c r="AE1480" i="1"/>
  <c r="AD1480" i="1"/>
  <c r="AH496" i="1"/>
  <c r="AE1232" i="1"/>
  <c r="AD1232" i="1"/>
  <c r="AE85" i="1"/>
  <c r="AD85" i="1"/>
  <c r="AH157" i="1"/>
  <c r="AE1408" i="1"/>
  <c r="AD1408" i="1"/>
  <c r="AH467" i="1"/>
  <c r="AE1613" i="1"/>
  <c r="AD1613" i="1"/>
  <c r="AH693" i="1"/>
  <c r="AE1259" i="1"/>
  <c r="AD1259" i="1"/>
  <c r="AH619" i="1"/>
  <c r="AE1522" i="1"/>
  <c r="AD1522" i="1"/>
  <c r="AH581" i="1"/>
  <c r="AE1255" i="1"/>
  <c r="AD1255" i="1"/>
  <c r="AH609" i="1"/>
  <c r="AE1108" i="1"/>
  <c r="AD1108" i="1"/>
  <c r="AH802" i="1"/>
  <c r="AE1057" i="1"/>
  <c r="AD1057" i="1"/>
  <c r="AH807" i="1"/>
  <c r="AE1688" i="1"/>
  <c r="AD1688" i="1"/>
  <c r="AH814" i="1"/>
  <c r="AE1466" i="1"/>
  <c r="AD1466" i="1"/>
  <c r="AH691" i="1"/>
  <c r="AE1683" i="1"/>
  <c r="AD1683" i="1"/>
  <c r="AH524" i="1"/>
  <c r="AE1027" i="1"/>
  <c r="AD1027" i="1"/>
  <c r="AH417" i="1"/>
  <c r="AE740" i="1"/>
  <c r="AD740" i="1"/>
  <c r="AH302" i="1"/>
  <c r="AE1152" i="1"/>
  <c r="AD1152" i="1"/>
  <c r="AH240" i="1"/>
  <c r="AE760" i="1"/>
  <c r="AD760" i="1"/>
  <c r="AH167" i="1"/>
  <c r="AE808" i="1"/>
  <c r="AD808" i="1"/>
  <c r="AH124" i="1"/>
  <c r="AE742" i="1"/>
  <c r="AD742" i="1"/>
  <c r="AH69" i="1"/>
  <c r="AE98" i="1"/>
  <c r="AD98" i="1"/>
  <c r="AH35" i="1"/>
  <c r="AD961" i="1"/>
  <c r="AH665" i="1"/>
  <c r="AE961" i="1"/>
  <c r="AH769" i="1"/>
  <c r="AE1686" i="1"/>
  <c r="AD1686" i="1"/>
  <c r="AH635" i="1"/>
  <c r="AE1659" i="1"/>
  <c r="AD1659" i="1"/>
  <c r="AH476" i="1"/>
  <c r="AE1118" i="1"/>
  <c r="AD1118" i="1"/>
  <c r="AH367" i="1"/>
  <c r="AE1561" i="1"/>
  <c r="AD1561" i="1"/>
  <c r="AH274" i="1"/>
  <c r="AE1463" i="1"/>
  <c r="AD1463" i="1"/>
  <c r="AH205" i="1"/>
  <c r="AE955" i="1"/>
  <c r="AD955" i="1"/>
  <c r="AE682" i="1"/>
  <c r="AD682" i="1"/>
  <c r="AH93" i="1"/>
  <c r="AE863" i="1"/>
  <c r="AD863" i="1"/>
  <c r="AH54" i="1"/>
  <c r="AE186" i="1"/>
  <c r="AD186" i="1"/>
  <c r="AH20" i="1"/>
  <c r="AE944" i="1"/>
  <c r="AD944" i="1"/>
  <c r="AE822" i="1"/>
  <c r="AD822" i="1"/>
  <c r="AH1232" i="1"/>
  <c r="AE712" i="1"/>
  <c r="AD712" i="1"/>
  <c r="AH1467" i="1"/>
  <c r="AH1675" i="1"/>
  <c r="AD1045" i="1"/>
  <c r="AE1045" i="1"/>
  <c r="AE913" i="1"/>
  <c r="AD913" i="1"/>
  <c r="AH1351" i="1"/>
  <c r="AE687" i="1"/>
  <c r="AD687" i="1"/>
  <c r="AH1349" i="1"/>
  <c r="AE212" i="1"/>
  <c r="AD212" i="1"/>
  <c r="AH1346" i="1"/>
  <c r="AE287" i="1"/>
  <c r="AD287" i="1"/>
  <c r="AH1213" i="1"/>
  <c r="AE1156" i="1"/>
  <c r="AD1156" i="1"/>
  <c r="AE1276" i="1"/>
  <c r="AD1276" i="1"/>
  <c r="AH1206" i="1"/>
  <c r="AE912" i="1"/>
  <c r="AD912" i="1"/>
  <c r="AH1459" i="1"/>
  <c r="AE704" i="1"/>
  <c r="AD704" i="1"/>
  <c r="AH1200" i="1"/>
  <c r="AE1177" i="1"/>
  <c r="AD1177" i="1"/>
  <c r="AH1616" i="1"/>
  <c r="AE879" i="1"/>
  <c r="AD879" i="1"/>
  <c r="AH1498" i="1"/>
  <c r="AD148" i="1"/>
  <c r="AE148" i="1"/>
  <c r="AH1145" i="1"/>
  <c r="AD133" i="1"/>
  <c r="AE133" i="1"/>
  <c r="AH1308" i="1"/>
  <c r="AD344" i="1"/>
  <c r="AH1291" i="1"/>
  <c r="AE344" i="1"/>
  <c r="AH1001" i="1"/>
  <c r="AE998" i="1"/>
  <c r="AD998" i="1"/>
  <c r="AH1043" i="1"/>
  <c r="AE800" i="1"/>
  <c r="AD800" i="1"/>
  <c r="AH1004" i="1"/>
  <c r="AE391" i="1"/>
  <c r="AD391" i="1"/>
  <c r="AH966" i="1"/>
  <c r="AE1284" i="1"/>
  <c r="AD1284" i="1"/>
  <c r="AH946" i="1"/>
  <c r="AE526" i="1"/>
  <c r="AD526" i="1"/>
  <c r="AH931" i="1"/>
  <c r="AE1507" i="1"/>
  <c r="AD1507" i="1"/>
  <c r="AH909" i="1"/>
  <c r="AE120" i="1"/>
  <c r="AD120" i="1"/>
  <c r="AH894" i="1"/>
  <c r="AE90" i="1"/>
  <c r="AD90" i="1"/>
  <c r="AH874" i="1"/>
  <c r="AE45" i="1"/>
  <c r="AD45" i="1"/>
  <c r="AH850" i="1"/>
  <c r="AE19" i="1"/>
  <c r="AD19" i="1"/>
  <c r="AH964" i="1"/>
  <c r="AE230" i="1"/>
  <c r="AD230" i="1"/>
  <c r="AH503" i="1"/>
  <c r="AE979" i="1"/>
  <c r="AD979" i="1"/>
  <c r="AD1447" i="1"/>
  <c r="AE1447" i="1"/>
  <c r="AH667" i="1"/>
  <c r="AH466" i="1"/>
  <c r="AE967" i="1"/>
  <c r="AD967" i="1"/>
  <c r="AD989" i="1"/>
  <c r="AH1008" i="1"/>
  <c r="AE989" i="1"/>
  <c r="AD1270" i="1"/>
  <c r="AE1270" i="1"/>
  <c r="AH266" i="1"/>
  <c r="AD1451" i="1"/>
  <c r="AE1451" i="1"/>
  <c r="AH760" i="1"/>
  <c r="AD425" i="1"/>
  <c r="AE425" i="1"/>
  <c r="AH285" i="1"/>
  <c r="AE1288" i="1"/>
  <c r="AH113" i="1"/>
  <c r="AD1288" i="1"/>
  <c r="AE1414" i="1"/>
  <c r="AH833" i="1"/>
  <c r="AD1414" i="1"/>
  <c r="AE1506" i="1"/>
  <c r="AH819" i="1"/>
  <c r="AD1506" i="1"/>
  <c r="AE1515" i="1"/>
  <c r="AH804" i="1"/>
  <c r="AD1515" i="1"/>
  <c r="AE972" i="1"/>
  <c r="AH780" i="1"/>
  <c r="AD972" i="1"/>
  <c r="AH764" i="1"/>
  <c r="AE1532" i="1"/>
  <c r="AH752" i="1"/>
  <c r="AD1532" i="1"/>
  <c r="AE753" i="1"/>
  <c r="AH740" i="1"/>
  <c r="AD753" i="1"/>
  <c r="AE1040" i="1"/>
  <c r="AH723" i="1"/>
  <c r="AD1040" i="1"/>
  <c r="AH958" i="1"/>
  <c r="AE761" i="1"/>
  <c r="AD761" i="1"/>
  <c r="AH923" i="1"/>
  <c r="AE636" i="1"/>
  <c r="AD636" i="1"/>
  <c r="AH883" i="1"/>
  <c r="AE155" i="1"/>
  <c r="AD155" i="1"/>
  <c r="AD646" i="1"/>
  <c r="AH849" i="1"/>
  <c r="AE646" i="1"/>
  <c r="AH145" i="1"/>
  <c r="AE949" i="1"/>
  <c r="AD949" i="1"/>
  <c r="AH792" i="1"/>
  <c r="AE1073" i="1"/>
  <c r="AD1073" i="1"/>
  <c r="AH337" i="1"/>
  <c r="AE181" i="1"/>
  <c r="AD181" i="1"/>
  <c r="AD616" i="1"/>
  <c r="AH696" i="1"/>
  <c r="AE616" i="1"/>
  <c r="AD511" i="1"/>
  <c r="AH660" i="1"/>
  <c r="AE511" i="1"/>
  <c r="AD933" i="1"/>
  <c r="AH681" i="1"/>
  <c r="AE933" i="1"/>
  <c r="AE1151" i="1"/>
  <c r="AH690" i="1"/>
  <c r="AE1632" i="1"/>
  <c r="AD1632" i="1"/>
  <c r="AH685" i="1"/>
  <c r="AE1537" i="1"/>
  <c r="AD1537" i="1"/>
  <c r="AH649" i="1"/>
  <c r="AE804" i="1"/>
  <c r="AD804" i="1"/>
  <c r="AH620" i="1"/>
  <c r="AE1354" i="1"/>
  <c r="AD1354" i="1"/>
  <c r="AH577" i="1"/>
  <c r="AE801" i="1"/>
  <c r="AD801" i="1"/>
  <c r="AH579" i="1"/>
  <c r="AE1224" i="1"/>
  <c r="AD1224" i="1"/>
  <c r="AH530" i="1"/>
  <c r="AE1206" i="1"/>
  <c r="AD1206" i="1"/>
  <c r="AH483" i="1"/>
  <c r="AE1315" i="1"/>
  <c r="AD1315" i="1"/>
  <c r="AH461" i="1"/>
  <c r="AE962" i="1"/>
  <c r="AD962" i="1"/>
  <c r="AE930" i="1"/>
  <c r="AD930" i="1"/>
  <c r="AH410" i="1"/>
  <c r="AE803" i="1"/>
  <c r="AD803" i="1"/>
  <c r="AH393" i="1"/>
  <c r="AE895" i="1"/>
  <c r="AD895" i="1"/>
  <c r="AH382" i="1"/>
  <c r="AH369" i="1"/>
  <c r="AE866" i="1"/>
  <c r="AD866" i="1"/>
  <c r="AH355" i="1"/>
  <c r="AE965" i="1"/>
  <c r="AD965" i="1"/>
  <c r="AH335" i="1"/>
  <c r="AE533" i="1"/>
  <c r="AD533" i="1"/>
  <c r="AH325" i="1"/>
  <c r="AE175" i="1"/>
  <c r="AD175" i="1"/>
  <c r="AH313" i="1"/>
  <c r="AE263" i="1"/>
  <c r="AD263" i="1"/>
  <c r="AH305" i="1"/>
  <c r="AE255" i="1"/>
  <c r="AD255" i="1"/>
  <c r="AH298" i="1"/>
  <c r="AE1078" i="1"/>
  <c r="AD1078" i="1"/>
  <c r="AD958" i="1"/>
  <c r="AH312" i="1"/>
  <c r="AE958" i="1"/>
  <c r="AD1240" i="1"/>
  <c r="AH282" i="1"/>
  <c r="AE1240" i="1"/>
  <c r="AE633" i="1"/>
  <c r="AD633" i="1"/>
  <c r="AH256" i="1"/>
  <c r="AE73" i="1"/>
  <c r="AD73" i="1"/>
  <c r="AH225" i="1"/>
  <c r="AE547" i="1"/>
  <c r="AD547" i="1"/>
  <c r="AH194" i="1"/>
  <c r="AE850" i="1"/>
  <c r="AD850" i="1"/>
  <c r="AH169" i="1"/>
  <c r="AE194" i="1"/>
  <c r="AD194" i="1"/>
  <c r="AH126" i="1"/>
  <c r="AE387" i="1"/>
  <c r="AD387" i="1"/>
  <c r="AH91" i="1"/>
  <c r="AE525" i="1"/>
  <c r="AD525" i="1"/>
  <c r="AH45" i="1"/>
  <c r="AE1012" i="1"/>
  <c r="AD1012" i="1"/>
  <c r="AH785" i="1"/>
  <c r="AE1234" i="1"/>
  <c r="AD1234" i="1"/>
  <c r="AH603" i="1"/>
  <c r="AE277" i="1"/>
  <c r="AD277" i="1"/>
  <c r="AH479" i="1"/>
  <c r="AE252" i="1"/>
  <c r="AD252" i="1"/>
  <c r="AH208" i="1"/>
  <c r="AH165" i="1"/>
  <c r="AE91" i="1"/>
  <c r="AD91" i="1"/>
  <c r="AH526" i="1"/>
  <c r="AE1213" i="1"/>
  <c r="AD1213" i="1"/>
  <c r="AH633" i="1"/>
  <c r="AE769" i="1"/>
  <c r="AD769" i="1"/>
  <c r="AH725" i="1"/>
  <c r="AE1541" i="1"/>
  <c r="AD1541" i="1"/>
  <c r="AH307" i="1"/>
  <c r="AE974" i="1"/>
  <c r="AD974" i="1"/>
  <c r="AH243" i="1"/>
  <c r="AE656" i="1"/>
  <c r="AD656" i="1"/>
  <c r="AH215" i="1"/>
  <c r="AE983" i="1"/>
  <c r="AD983" i="1"/>
  <c r="AH189" i="1"/>
  <c r="AE370" i="1"/>
  <c r="AD370" i="1"/>
  <c r="AH149" i="1"/>
  <c r="AE367" i="1"/>
  <c r="AD367" i="1"/>
  <c r="AH122" i="1"/>
  <c r="AE1262" i="1"/>
  <c r="AD1262" i="1"/>
  <c r="AH73" i="1"/>
  <c r="AH30" i="1"/>
  <c r="AD1179" i="1"/>
  <c r="AE397" i="1"/>
  <c r="AD397" i="1"/>
  <c r="AH576" i="1"/>
  <c r="AE1261" i="1"/>
  <c r="AD1261" i="1"/>
  <c r="AH348" i="1"/>
  <c r="AE640" i="1"/>
  <c r="AD640" i="1"/>
  <c r="AH116" i="1"/>
  <c r="AE1404" i="1"/>
  <c r="AD1404" i="1"/>
  <c r="AH327" i="1"/>
  <c r="AE1610" i="1"/>
  <c r="AD1610" i="1"/>
  <c r="AH629" i="1"/>
  <c r="AE946" i="1"/>
  <c r="AD946" i="1"/>
  <c r="AH522" i="1"/>
  <c r="AH574" i="1"/>
  <c r="AE1521" i="1"/>
  <c r="AD1521" i="1"/>
  <c r="AH587" i="1"/>
  <c r="AE1488" i="1"/>
  <c r="AD1488" i="1"/>
  <c r="AH784" i="1"/>
  <c r="AE434" i="1"/>
  <c r="AD434" i="1"/>
  <c r="AE1055" i="1"/>
  <c r="AD1055" i="1"/>
  <c r="AH689" i="1"/>
  <c r="AE1677" i="1"/>
  <c r="AD1677" i="1"/>
  <c r="AH775" i="1"/>
  <c r="AD1675" i="1"/>
  <c r="AE1379" i="1"/>
  <c r="AD1379" i="1"/>
  <c r="AH491" i="1"/>
  <c r="AE1335" i="1"/>
  <c r="AD1335" i="1"/>
  <c r="AH378" i="1"/>
  <c r="AE1174" i="1"/>
  <c r="AD1174" i="1"/>
  <c r="AH294" i="1"/>
  <c r="AE1010" i="1"/>
  <c r="AD1010" i="1"/>
  <c r="AH220" i="1"/>
  <c r="AE984" i="1"/>
  <c r="AD984" i="1"/>
  <c r="AH158" i="1"/>
  <c r="AE498" i="1"/>
  <c r="AD498" i="1"/>
  <c r="AH108" i="1"/>
  <c r="AE960" i="1"/>
  <c r="AD960" i="1"/>
  <c r="AH58" i="1"/>
  <c r="AE848" i="1"/>
  <c r="AD848" i="1"/>
  <c r="AH24" i="1"/>
  <c r="AH232" i="1"/>
  <c r="AE1437" i="1"/>
  <c r="AD1437" i="1"/>
  <c r="AH735" i="1"/>
  <c r="AE1681" i="1"/>
  <c r="AD1681" i="1"/>
  <c r="AH599" i="1"/>
  <c r="AE1568" i="1"/>
  <c r="AD1568" i="1"/>
  <c r="AH443" i="1"/>
  <c r="AD1295" i="1"/>
  <c r="AH345" i="1"/>
  <c r="AE1559" i="1"/>
  <c r="AD1559" i="1"/>
  <c r="AH260" i="1"/>
  <c r="AE1604" i="1"/>
  <c r="AD1604" i="1"/>
  <c r="AH198" i="1"/>
  <c r="AE1526" i="1"/>
  <c r="AD1526" i="1"/>
  <c r="AH136" i="1"/>
  <c r="AE749" i="1"/>
  <c r="AD749" i="1"/>
  <c r="AH50" i="1"/>
  <c r="AE590" i="1"/>
  <c r="AD590" i="1"/>
  <c r="AH16" i="1"/>
  <c r="AE964" i="1"/>
  <c r="AD964" i="1"/>
  <c r="AD897" i="1"/>
  <c r="AE897" i="1"/>
  <c r="AH1249" i="1"/>
  <c r="AD192" i="1"/>
  <c r="AE192" i="1"/>
  <c r="AH1245" i="1"/>
  <c r="AE1564" i="1"/>
  <c r="AD1564" i="1"/>
  <c r="AH1510" i="1"/>
  <c r="AE997" i="1"/>
  <c r="AD997" i="1"/>
  <c r="AH1429" i="1"/>
  <c r="AE1671" i="1"/>
  <c r="AH1229" i="1"/>
  <c r="AD1671" i="1"/>
  <c r="AE1038" i="1"/>
  <c r="AD1038" i="1"/>
  <c r="AH1419" i="1"/>
  <c r="AE513" i="1"/>
  <c r="AD513" i="1"/>
  <c r="AH1219" i="1"/>
  <c r="AE366" i="1"/>
  <c r="AD366" i="1"/>
  <c r="AH1345" i="1"/>
  <c r="AE906" i="1"/>
  <c r="AD906" i="1"/>
  <c r="AH1539" i="1"/>
  <c r="AE52" i="1"/>
  <c r="AD52" i="1"/>
  <c r="AH1212" i="1"/>
  <c r="AE763" i="1"/>
  <c r="AD763" i="1"/>
  <c r="AH1338" i="1"/>
  <c r="AE311" i="1"/>
  <c r="AD311" i="1"/>
  <c r="AH1335" i="1"/>
  <c r="AE706" i="1"/>
  <c r="AD706" i="1"/>
  <c r="AH1555" i="1"/>
  <c r="AE673" i="1"/>
  <c r="AD673" i="1"/>
  <c r="AH1642" i="1"/>
  <c r="AE1199" i="1"/>
  <c r="AD1199" i="1"/>
  <c r="AH1399" i="1"/>
  <c r="AE1377" i="1"/>
  <c r="AD1377" i="1"/>
  <c r="AH1624" i="1"/>
  <c r="AD210" i="1"/>
  <c r="AE210" i="1"/>
  <c r="AH1496" i="1"/>
  <c r="AD1649" i="1"/>
  <c r="AH1493" i="1"/>
  <c r="AE1649" i="1"/>
  <c r="AH889" i="1"/>
  <c r="AE80" i="1"/>
  <c r="AD80" i="1"/>
  <c r="AH1049" i="1"/>
  <c r="AE963" i="1"/>
  <c r="AD963" i="1"/>
  <c r="AH1028" i="1"/>
  <c r="AE1412" i="1"/>
  <c r="AD1412" i="1"/>
  <c r="AH1009" i="1"/>
  <c r="AD1131" i="1"/>
  <c r="AE1131" i="1"/>
  <c r="AH1034" i="1"/>
  <c r="AE631" i="1"/>
  <c r="AD631" i="1"/>
  <c r="AD1082" i="1"/>
  <c r="AH1003" i="1"/>
  <c r="AE1082" i="1"/>
  <c r="AD1416" i="1"/>
  <c r="AH987" i="1"/>
  <c r="AE1416" i="1"/>
  <c r="AD376" i="1"/>
  <c r="AH961" i="1"/>
  <c r="AE376" i="1"/>
  <c r="AD430" i="1"/>
  <c r="AH943" i="1"/>
  <c r="AE430" i="1"/>
  <c r="AD785" i="1"/>
  <c r="AH928" i="1"/>
  <c r="AE785" i="1"/>
  <c r="AD401" i="1"/>
  <c r="AH903" i="1"/>
  <c r="AE401" i="1"/>
  <c r="AD71" i="1"/>
  <c r="AH864" i="1"/>
  <c r="AE71" i="1"/>
  <c r="AH869" i="1"/>
  <c r="AE38" i="1"/>
  <c r="AD356" i="1"/>
  <c r="AH847" i="1"/>
  <c r="AE356" i="1"/>
  <c r="AD1567" i="1"/>
  <c r="AE1567" i="1"/>
  <c r="AH808" i="1"/>
  <c r="AH507" i="1"/>
  <c r="AE792" i="1"/>
  <c r="AD792" i="1"/>
  <c r="AD1264" i="1"/>
  <c r="AE1264" i="1"/>
  <c r="AH789" i="1"/>
  <c r="AH628" i="1"/>
  <c r="AE455" i="1"/>
  <c r="AD455" i="1"/>
  <c r="AD1439" i="1"/>
  <c r="AE1439" i="1"/>
  <c r="AH311" i="1"/>
  <c r="AD1486" i="1"/>
  <c r="AE1486" i="1"/>
  <c r="AH682" i="1"/>
  <c r="AD968" i="1"/>
  <c r="AE968" i="1"/>
  <c r="AH578" i="1"/>
  <c r="AE422" i="1"/>
  <c r="AH217" i="1"/>
  <c r="AD422" i="1"/>
  <c r="AE1436" i="1"/>
  <c r="AH81" i="1"/>
  <c r="AD1436" i="1"/>
  <c r="AE1601" i="1"/>
  <c r="AH831" i="1"/>
  <c r="AD1601" i="1"/>
  <c r="AE1582" i="1"/>
  <c r="AH817" i="1"/>
  <c r="AD1582" i="1"/>
  <c r="AE1554" i="1"/>
  <c r="AH795" i="1"/>
  <c r="AD1554" i="1"/>
  <c r="AE1493" i="1"/>
  <c r="AH777" i="1"/>
  <c r="AD1493" i="1"/>
  <c r="AE1462" i="1"/>
  <c r="AH762" i="1"/>
  <c r="AD1462" i="1"/>
  <c r="AE1492" i="1"/>
  <c r="AH750" i="1"/>
  <c r="AD1492" i="1"/>
  <c r="AE1666" i="1"/>
  <c r="AH738" i="1"/>
  <c r="AD1666" i="1"/>
  <c r="AH993" i="1"/>
  <c r="AE1273" i="1"/>
  <c r="AD1273" i="1"/>
  <c r="AH948" i="1"/>
  <c r="AE1318" i="1"/>
  <c r="AD1318" i="1"/>
  <c r="AH885" i="1"/>
  <c r="AE262" i="1"/>
  <c r="AD262" i="1"/>
  <c r="AH1060" i="1"/>
  <c r="AE1644" i="1"/>
  <c r="AD1644" i="1"/>
  <c r="AH105" i="1"/>
  <c r="AE1072" i="1"/>
  <c r="AD1072" i="1"/>
  <c r="AH676" i="1"/>
  <c r="AE1588" i="1"/>
  <c r="AD1588" i="1"/>
  <c r="AH222" i="1"/>
  <c r="AE1459" i="1"/>
  <c r="AD1459" i="1"/>
  <c r="AH694" i="1"/>
  <c r="AE1445" i="1"/>
  <c r="AD1445" i="1"/>
  <c r="AH659" i="1"/>
  <c r="AE1316" i="1"/>
  <c r="AD1316" i="1"/>
  <c r="AH627" i="1"/>
  <c r="AE931" i="1"/>
  <c r="AD931" i="1"/>
  <c r="AH593" i="1"/>
  <c r="AE1317" i="1"/>
  <c r="AD1317" i="1"/>
  <c r="AD1504" i="1"/>
  <c r="AH675" i="1"/>
  <c r="AE1504" i="1"/>
  <c r="AD1470" i="1"/>
  <c r="AH699" i="1"/>
  <c r="AE1470" i="1"/>
  <c r="AD1329" i="1"/>
  <c r="AH663" i="1"/>
  <c r="AE1329" i="1"/>
  <c r="AD1502" i="1"/>
  <c r="AH666" i="1"/>
  <c r="AE1502" i="1"/>
  <c r="AD1105" i="1"/>
  <c r="AH606" i="1"/>
  <c r="AE1105" i="1"/>
  <c r="AD1570" i="1"/>
  <c r="AH565" i="1"/>
  <c r="AE1570" i="1"/>
  <c r="AD1196" i="1"/>
  <c r="AH545" i="1"/>
  <c r="AE1196" i="1"/>
  <c r="AD481" i="1"/>
  <c r="AH505" i="1"/>
  <c r="AE481" i="1"/>
  <c r="AD898" i="1"/>
  <c r="AH475" i="1"/>
  <c r="AE898" i="1"/>
  <c r="AD1129" i="1"/>
  <c r="AE1129" i="1"/>
  <c r="AH422" i="1"/>
  <c r="AE676" i="1"/>
  <c r="AD676" i="1"/>
  <c r="AH400" i="1"/>
  <c r="AE903" i="1"/>
  <c r="AD903" i="1"/>
  <c r="AH391" i="1"/>
  <c r="AE1187" i="1"/>
  <c r="AD1187" i="1"/>
  <c r="AH380" i="1"/>
  <c r="AE587" i="1"/>
  <c r="AD587" i="1"/>
  <c r="AH366" i="1"/>
  <c r="AE320" i="1"/>
  <c r="AD320" i="1"/>
  <c r="AH353" i="1"/>
  <c r="AE774" i="1"/>
  <c r="AD774" i="1"/>
  <c r="AH332" i="1"/>
  <c r="AE1098" i="1"/>
  <c r="AD1098" i="1"/>
  <c r="AH320" i="1"/>
  <c r="AE1254" i="1"/>
  <c r="AD1254" i="1"/>
  <c r="AH324" i="1"/>
  <c r="AE809" i="1"/>
  <c r="AD809" i="1"/>
  <c r="AH303" i="1"/>
  <c r="AE1142" i="1"/>
  <c r="AD1142" i="1"/>
  <c r="AH296" i="1"/>
  <c r="AE1249" i="1"/>
  <c r="AD1249" i="1"/>
  <c r="AD1667" i="1"/>
  <c r="AH304" i="1"/>
  <c r="AE1667" i="1"/>
  <c r="AD1202" i="1"/>
  <c r="AH275" i="1"/>
  <c r="AE1202" i="1"/>
  <c r="AH254" i="1"/>
  <c r="AE196" i="1"/>
  <c r="AD196" i="1"/>
  <c r="AH224" i="1"/>
  <c r="AE325" i="1"/>
  <c r="AD325" i="1"/>
  <c r="AH192" i="1"/>
  <c r="AE622" i="1"/>
  <c r="AD622" i="1"/>
  <c r="AH163" i="1"/>
  <c r="AE361" i="1"/>
  <c r="AD361" i="1"/>
  <c r="AH118" i="1"/>
  <c r="AE54" i="1"/>
  <c r="AD54" i="1"/>
  <c r="AH89" i="1"/>
  <c r="AE37" i="1"/>
  <c r="AD37" i="1"/>
  <c r="AH44" i="1"/>
  <c r="AE524" i="1"/>
  <c r="AD524" i="1"/>
  <c r="AH782" i="1"/>
  <c r="AE975" i="1"/>
  <c r="AD975" i="1"/>
  <c r="AH601" i="1"/>
  <c r="AE664" i="1"/>
  <c r="AD664" i="1"/>
  <c r="AH457" i="1"/>
  <c r="AE420" i="1"/>
  <c r="AD420" i="1"/>
  <c r="AH183" i="1"/>
  <c r="AE671" i="1"/>
  <c r="AD671" i="1"/>
  <c r="AH32" i="1"/>
  <c r="AE901" i="1"/>
  <c r="AD901" i="1"/>
  <c r="AH687" i="1"/>
  <c r="AE1473" i="1"/>
  <c r="AD1473" i="1"/>
  <c r="AH837" i="1"/>
  <c r="AE1647" i="1"/>
  <c r="AD1647" i="1"/>
  <c r="AH439" i="1"/>
  <c r="AE767" i="1"/>
  <c r="AD767" i="1"/>
  <c r="AH736" i="1"/>
  <c r="AE1575" i="1"/>
  <c r="AD1575" i="1"/>
  <c r="AE107" i="1"/>
  <c r="AD107" i="1"/>
  <c r="AH409" i="1"/>
  <c r="AE771" i="1"/>
  <c r="AD771" i="1"/>
  <c r="AH273" i="1"/>
  <c r="AH239" i="1"/>
  <c r="AE1089" i="1"/>
  <c r="AD1089" i="1"/>
  <c r="AH214" i="1"/>
  <c r="AE556" i="1"/>
  <c r="AD556" i="1"/>
  <c r="AH182" i="1"/>
  <c r="AE121" i="1"/>
  <c r="AD121" i="1"/>
  <c r="AH147" i="1"/>
  <c r="AE125" i="1"/>
  <c r="AD125" i="1"/>
  <c r="AH109" i="1"/>
  <c r="AE43" i="1"/>
  <c r="AD43" i="1"/>
  <c r="AH68" i="1"/>
  <c r="AE483" i="1"/>
  <c r="AD483" i="1"/>
  <c r="AH29" i="1"/>
  <c r="AE1136" i="1"/>
  <c r="AD1136" i="1"/>
  <c r="AH721" i="1"/>
  <c r="AE1454" i="1"/>
  <c r="AD1454" i="1"/>
  <c r="AH552" i="1"/>
  <c r="AE1388" i="1"/>
  <c r="AD1388" i="1"/>
  <c r="AH342" i="1"/>
  <c r="AE606" i="1"/>
  <c r="AD606" i="1"/>
  <c r="AE567" i="1"/>
  <c r="AD567" i="1"/>
  <c r="AH86" i="1"/>
  <c r="AE458" i="1"/>
  <c r="AD458" i="1"/>
  <c r="AH432" i="1"/>
  <c r="AE1214" i="1"/>
  <c r="AD1214" i="1"/>
  <c r="AH527" i="1"/>
  <c r="AE720" i="1"/>
  <c r="AD720" i="1"/>
  <c r="AH618" i="1"/>
  <c r="AE688" i="1"/>
  <c r="AD688" i="1"/>
  <c r="AH499" i="1"/>
  <c r="AE1642" i="1"/>
  <c r="AD1642" i="1"/>
  <c r="AH796" i="1"/>
  <c r="AE1109" i="1"/>
  <c r="AH834" i="1"/>
  <c r="AD1109" i="1"/>
  <c r="AE18" i="1"/>
  <c r="AD18" i="1"/>
  <c r="AH292" i="1"/>
  <c r="AE1670" i="1"/>
  <c r="AD1670" i="1"/>
  <c r="AH758" i="1"/>
  <c r="AE1664" i="1"/>
  <c r="AD1664" i="1"/>
  <c r="AH613" i="1"/>
  <c r="AE1563" i="1"/>
  <c r="AD1563" i="1"/>
  <c r="AH460" i="1"/>
  <c r="AE887" i="1"/>
  <c r="AD887" i="1"/>
  <c r="AH352" i="1"/>
  <c r="AE1605" i="1"/>
  <c r="AD1605" i="1"/>
  <c r="AH272" i="1"/>
  <c r="AE728" i="1"/>
  <c r="AD728" i="1"/>
  <c r="AH204" i="1"/>
  <c r="AE954" i="1"/>
  <c r="AD954" i="1"/>
  <c r="AH152" i="1"/>
  <c r="AE862" i="1"/>
  <c r="AD862" i="1"/>
  <c r="AH92" i="1"/>
  <c r="AE620" i="1"/>
  <c r="AD620" i="1"/>
  <c r="AH53" i="1"/>
  <c r="AE34" i="1"/>
  <c r="AD34" i="1"/>
  <c r="AH19" i="1"/>
  <c r="AH815" i="1"/>
  <c r="AE1685" i="1"/>
  <c r="AD1685" i="1"/>
  <c r="AH695" i="1"/>
  <c r="AE1653" i="1"/>
  <c r="AD1653" i="1"/>
  <c r="AH569" i="1"/>
  <c r="AE1656" i="1"/>
  <c r="AD1656" i="1"/>
  <c r="AH433" i="1"/>
  <c r="AE1503" i="1"/>
  <c r="AD1503" i="1"/>
  <c r="AH323" i="1"/>
  <c r="AE1347" i="1"/>
  <c r="AD1347" i="1"/>
  <c r="AH241" i="1"/>
  <c r="AE1425" i="1"/>
  <c r="AD1425" i="1"/>
  <c r="AH328" i="1"/>
  <c r="AE1133" i="1"/>
  <c r="AD1133" i="1"/>
  <c r="AH125" i="1"/>
  <c r="AE449" i="1"/>
  <c r="AD449" i="1"/>
  <c r="AH70" i="1"/>
  <c r="AE135" i="1"/>
  <c r="AD135" i="1"/>
  <c r="AH38" i="1"/>
  <c r="AE205" i="1"/>
  <c r="AD205" i="1"/>
  <c r="AE1395" i="1"/>
  <c r="AD1395" i="1"/>
  <c r="AH842" i="1"/>
  <c r="AD1021" i="1" l="1"/>
  <c r="AE1505" i="1"/>
  <c r="AD1583" i="1"/>
  <c r="AH424" i="1"/>
  <c r="AC1505" i="1"/>
  <c r="AE424" i="1"/>
  <c r="AH55" i="1"/>
  <c r="AH1651" i="1"/>
  <c r="AE1021" i="1"/>
  <c r="AH1457" i="1"/>
  <c r="AC1452" i="1"/>
  <c r="AH1583" i="1"/>
  <c r="AC1330" i="1"/>
  <c r="AH1330" i="1"/>
  <c r="AH1021" i="1"/>
  <c r="AH630" i="1"/>
  <c r="AE1295" i="1"/>
  <c r="AE1583" i="1"/>
  <c r="AC1305" i="1"/>
  <c r="AH1305" i="1"/>
  <c r="AC1089" i="1"/>
  <c r="AH1089" i="1"/>
  <c r="AE1645" i="1"/>
  <c r="AE1371" i="1"/>
  <c r="AH1371" i="1"/>
  <c r="AH1185" i="1"/>
  <c r="AC1545" i="1"/>
  <c r="AH1545" i="1"/>
  <c r="AC1553" i="1"/>
  <c r="AH1553" i="1"/>
  <c r="AC1179" i="1"/>
  <c r="AH1179" i="1"/>
  <c r="AC916" i="1"/>
  <c r="AH916" i="1"/>
  <c r="AH330" i="1"/>
  <c r="AH1375" i="1"/>
  <c r="AH714" i="1"/>
  <c r="AH1505" i="1"/>
  <c r="AC1185" i="1"/>
  <c r="AH1184" i="1"/>
  <c r="AH521" i="1"/>
  <c r="AC570" i="1"/>
  <c r="AH1138" i="1"/>
  <c r="AC589" i="1"/>
  <c r="AH1119" i="1"/>
  <c r="AC546" i="1"/>
  <c r="AH1159" i="1"/>
  <c r="AD1651" i="1"/>
  <c r="AD698" i="1"/>
  <c r="AH1074" i="1"/>
  <c r="AC91" i="1"/>
  <c r="AH1614" i="1"/>
  <c r="AH160" i="1"/>
  <c r="AH333" i="1"/>
  <c r="AC252" i="1"/>
  <c r="AH1452" i="1"/>
  <c r="AC38" i="1"/>
  <c r="AH1667" i="1"/>
  <c r="AC153" i="1"/>
  <c r="AH1552" i="1"/>
  <c r="AH227" i="1"/>
  <c r="AH873" i="1"/>
  <c r="AC447" i="1"/>
  <c r="AH1257" i="1"/>
  <c r="AD546" i="1"/>
  <c r="AE1545" i="1"/>
  <c r="AC84" i="1"/>
  <c r="AH1621" i="1"/>
  <c r="AC1052" i="1"/>
  <c r="AH653" i="1"/>
  <c r="AC1457" i="1"/>
  <c r="AH249" i="1"/>
  <c r="AC1371" i="1"/>
  <c r="AD424" i="1"/>
  <c r="AH1281" i="1"/>
  <c r="AE546" i="1"/>
  <c r="AC1147" i="1"/>
  <c r="AH558" i="1"/>
  <c r="AD1545" i="1"/>
  <c r="AH153" i="1"/>
  <c r="AC434" i="1"/>
  <c r="AH1271" i="1"/>
  <c r="AC1645" i="1"/>
  <c r="AH60" i="1"/>
  <c r="AE1553" i="1"/>
  <c r="AC128" i="1"/>
  <c r="AH1577" i="1"/>
  <c r="AC404" i="1"/>
  <c r="AH1301" i="1"/>
  <c r="AD404" i="1"/>
  <c r="AC1347" i="1"/>
  <c r="AH358" i="1"/>
  <c r="AC946" i="1"/>
  <c r="AH757" i="1"/>
  <c r="AH500" i="1"/>
  <c r="AE1457" i="1"/>
  <c r="AE1330" i="1"/>
  <c r="AE1052" i="1"/>
  <c r="AD38" i="1"/>
  <c r="AD806" i="1"/>
  <c r="AH697" i="1"/>
  <c r="AD1330" i="1"/>
  <c r="AD1452" i="1"/>
  <c r="AD1371" i="1"/>
  <c r="AE830" i="1"/>
  <c r="AC1180" i="1"/>
  <c r="AH1007" i="1"/>
  <c r="AE1180" i="1"/>
  <c r="AD1180" i="1"/>
  <c r="AE1452" i="1"/>
  <c r="AH798" i="1"/>
  <c r="AD1645" i="1"/>
  <c r="AH914" i="1"/>
  <c r="AE1277" i="1"/>
  <c r="AE1185" i="1"/>
  <c r="AD1185" i="1"/>
  <c r="AC630" i="1"/>
  <c r="AD630" i="1"/>
  <c r="AH1432" i="1"/>
  <c r="AE630" i="1"/>
  <c r="AC873" i="1"/>
  <c r="AH463" i="1"/>
  <c r="AD873" i="1"/>
  <c r="AE873" i="1"/>
  <c r="AC1274" i="1"/>
  <c r="AD1274" i="1"/>
  <c r="AE1274" i="1"/>
  <c r="AH546" i="1"/>
  <c r="AC261" i="1"/>
  <c r="AE261" i="1"/>
  <c r="AD261" i="1"/>
  <c r="AH897" i="1"/>
  <c r="AC1336" i="1"/>
  <c r="AD1336" i="1"/>
  <c r="AH848" i="1"/>
  <c r="AE1336" i="1"/>
  <c r="AC1375" i="1"/>
  <c r="AH487" i="1"/>
  <c r="AE1375" i="1"/>
  <c r="AD1375" i="1"/>
  <c r="AC831" i="1"/>
  <c r="AH907" i="1"/>
  <c r="AD831" i="1"/>
  <c r="AE831" i="1"/>
  <c r="AC1652" i="1"/>
  <c r="AH756" i="1"/>
  <c r="AE1652" i="1"/>
  <c r="AD1652" i="1"/>
  <c r="AD589" i="1"/>
  <c r="AH595" i="1"/>
  <c r="AD1052" i="1"/>
  <c r="AE806" i="1"/>
  <c r="AC1075" i="1"/>
  <c r="AE1075" i="1"/>
  <c r="AD1075" i="1"/>
  <c r="AH66" i="1"/>
  <c r="AH513" i="1"/>
  <c r="AE1651" i="1"/>
  <c r="AC750" i="1"/>
  <c r="AD750" i="1"/>
  <c r="AH955" i="1"/>
  <c r="AE750" i="1"/>
  <c r="AC1460" i="1"/>
  <c r="AH645" i="1"/>
  <c r="AE1460" i="1"/>
  <c r="AD1460" i="1"/>
  <c r="AC1080" i="1"/>
  <c r="AH733" i="1"/>
  <c r="AE1080" i="1"/>
  <c r="AD1080" i="1"/>
  <c r="AE1675" i="1"/>
  <c r="AE1179" i="1"/>
  <c r="AD128" i="1"/>
  <c r="AH641" i="1"/>
  <c r="AH726" i="1"/>
  <c r="AE589" i="1"/>
  <c r="AD1151" i="1"/>
  <c r="AD1553" i="1"/>
  <c r="AE128" i="1"/>
  <c r="AH376" i="1"/>
  <c r="AC521" i="1"/>
  <c r="AE521" i="1"/>
  <c r="AH329" i="1"/>
  <c r="AD521" i="1"/>
  <c r="AC639" i="1"/>
  <c r="AH702" i="1"/>
  <c r="AE639" i="1"/>
  <c r="AD639" i="1"/>
  <c r="AC20" i="1"/>
  <c r="AD20" i="1"/>
  <c r="AH242" i="1"/>
  <c r="AE20" i="1"/>
  <c r="AC766" i="1"/>
  <c r="AD766" i="1"/>
  <c r="AH414" i="1"/>
  <c r="AE766" i="1"/>
  <c r="AC598" i="1"/>
  <c r="AE598" i="1"/>
  <c r="AD598" i="1"/>
  <c r="AH42" i="1"/>
  <c r="AD447" i="1"/>
  <c r="AE447" i="1"/>
  <c r="AH1491" i="1"/>
  <c r="AH1107" i="1"/>
  <c r="AE476" i="1"/>
  <c r="AD476" i="1"/>
  <c r="AD84" i="1"/>
  <c r="AE84" i="1"/>
  <c r="AH1295" i="1"/>
  <c r="AH1652" i="1"/>
  <c r="AE1305" i="1"/>
  <c r="AD1305" i="1"/>
  <c r="AD6" i="1" l="1"/>
  <c r="AD5" i="1" s="1"/>
  <c r="AD11" i="1"/>
  <c r="AD10" i="1"/>
  <c r="AD9" i="1"/>
</calcChain>
</file>

<file path=xl/sharedStrings.xml><?xml version="1.0" encoding="utf-8"?>
<sst xmlns="http://schemas.openxmlformats.org/spreadsheetml/2006/main" count="10804" uniqueCount="3620">
  <si>
    <t>Date Situation</t>
  </si>
  <si>
    <t>1er Taux DPMP</t>
  </si>
  <si>
    <t>Si achat &gt;</t>
  </si>
  <si>
    <t>mois</t>
  </si>
  <si>
    <t>Taux DPMP</t>
  </si>
  <si>
    <t>Max DPMP</t>
  </si>
  <si>
    <t>Valeur Stock</t>
  </si>
  <si>
    <t>Valeur Dépréciation N-1</t>
  </si>
  <si>
    <t>Evolution</t>
  </si>
  <si>
    <t>Destruction</t>
  </si>
  <si>
    <t>Valeur Dépréciation</t>
  </si>
  <si>
    <t>Benne si achat &gt; Max DPMP &amp; DSM &gt;</t>
  </si>
  <si>
    <t>Référence</t>
  </si>
  <si>
    <t xml:space="preserve">Désignation </t>
  </si>
  <si>
    <t>Qté</t>
  </si>
  <si>
    <t>Marque</t>
  </si>
  <si>
    <t>Catégorie</t>
  </si>
  <si>
    <t>Obso</t>
  </si>
  <si>
    <t>Protégé</t>
  </si>
  <si>
    <t>OF</t>
  </si>
  <si>
    <t>OEM</t>
  </si>
  <si>
    <t>SAV</t>
  </si>
  <si>
    <t>PMP</t>
  </si>
  <si>
    <t>Date PMP</t>
  </si>
  <si>
    <t>Date Dvente</t>
  </si>
  <si>
    <t>PV Solde</t>
  </si>
  <si>
    <t>QtéVendue</t>
  </si>
  <si>
    <t>QtéFab</t>
  </si>
  <si>
    <t>Qté M-1</t>
  </si>
  <si>
    <t>DPMP M-1</t>
  </si>
  <si>
    <t>Qté Conso</t>
  </si>
  <si>
    <t>Nb Mois  PMP</t>
  </si>
  <si>
    <t>Nb Mois DVente</t>
  </si>
  <si>
    <t>Taux rotation</t>
  </si>
  <si>
    <t>Durée stockage Mois (DSM)</t>
  </si>
  <si>
    <t>Solde</t>
  </si>
  <si>
    <t>Exclure</t>
  </si>
  <si>
    <t>Dépréciation</t>
  </si>
  <si>
    <t>DPMP€</t>
  </si>
  <si>
    <t>% DMPM</t>
  </si>
  <si>
    <t>Valeur DPMP</t>
  </si>
  <si>
    <t>Tri-DPMP</t>
  </si>
  <si>
    <t>Exclure Benne</t>
  </si>
  <si>
    <t>Benne</t>
  </si>
  <si>
    <t>Verif produit Dépércié acheté à nouveau</t>
  </si>
  <si>
    <t>BATNVO0133</t>
  </si>
  <si>
    <t>Novodio Batterie Li-polymer A1375 MacBook Air 11'' Fin 2010</t>
  </si>
  <si>
    <t>Novodio</t>
  </si>
  <si>
    <t>Batterie portable Mac</t>
  </si>
  <si>
    <t/>
  </si>
  <si>
    <t>ACSFYT0002</t>
  </si>
  <si>
    <t>FeiyuTech SPG Live - Stabilisateur motorisé 3-axes pour smartphone</t>
  </si>
  <si>
    <t>FeiyuTech</t>
  </si>
  <si>
    <t>Stabilisateur</t>
  </si>
  <si>
    <t>ADPNVO0027</t>
  </si>
  <si>
    <t>Novodio C-Charge 45 - Chargeur MacBook Pro, iPhone, iPad USB-C 45 W</t>
  </si>
  <si>
    <t>Adaptateur Secteur</t>
  </si>
  <si>
    <t>ADPNVO0026</t>
  </si>
  <si>
    <t>Novodio USB-C Multiport Charger - Chargeur iPhone/Macbook Pro QC 3.0 75W USB-C/A</t>
  </si>
  <si>
    <t>CABNVO0018</t>
  </si>
  <si>
    <t>Novodio Câble Lightning vers connecteur USB Blanc 2 mètres</t>
  </si>
  <si>
    <t>Câble</t>
  </si>
  <si>
    <t>HAULBC0033</t>
  </si>
  <si>
    <t>La Boite concept Cube Corian Series - Enceinte acoustique sans fil Bluetooth 4.0</t>
  </si>
  <si>
    <t>La Boite concept</t>
  </si>
  <si>
    <t>Enceinte</t>
  </si>
  <si>
    <t>ADPSRV0131</t>
  </si>
  <si>
    <t>Storeva Dock'n Go - Boîtier et dock USB 3.0 6G pour disque dur 2,5" SATA</t>
  </si>
  <si>
    <t>Storeva</t>
  </si>
  <si>
    <t>Dock</t>
  </si>
  <si>
    <t>ADPNVO0016</t>
  </si>
  <si>
    <t>Novodio C-Charge - Chargeur compatible iPhone &amp; Macbook Pro USB-C, USB-A 60 W</t>
  </si>
  <si>
    <t>AMPNVO0363</t>
  </si>
  <si>
    <t>Novodio Mini Car Charger - Chargeur voiture 60 W USB-C PD 3.0 / USB-A QC 3.0</t>
  </si>
  <si>
    <t>Chargeur</t>
  </si>
  <si>
    <t>MICNVO0026</t>
  </si>
  <si>
    <t>Casque Bluetooth Novodio iGroove, Noir</t>
  </si>
  <si>
    <t>Casque / Écouteur</t>
  </si>
  <si>
    <t>PMCMWY0031</t>
  </si>
  <si>
    <t>Lot de 2 ventilateurs pour MacBook Pro 13" Retina (A1425) 2012-2013</t>
  </si>
  <si>
    <t>Macway</t>
  </si>
  <si>
    <t>Pièce  détachée</t>
  </si>
  <si>
    <t>ACSAMR0001</t>
  </si>
  <si>
    <t>JumpsPower AMG6S - Booster pour voiture 12V/300A + batterie externe</t>
  </si>
  <si>
    <t>ArnosMater</t>
  </si>
  <si>
    <t>Batterie Externe</t>
  </si>
  <si>
    <t>IPXNVO0007</t>
  </si>
  <si>
    <t>Novodio Premium 9H+ Glass iPhone 11 Pro / XS / X - Vitre protection 0,15 mm</t>
  </si>
  <si>
    <t>Vitre verre trempé et Film</t>
  </si>
  <si>
    <t>PMCMWY0043</t>
  </si>
  <si>
    <t>Écran LCD pour MacBook 12" Retina 2015-2016 (A1534)</t>
  </si>
  <si>
    <t>CMETSD0001</t>
  </si>
  <si>
    <t>Carte CFast 2.0 Transcend CFX650 128 Go, MLC</t>
  </si>
  <si>
    <t>Transcend</t>
  </si>
  <si>
    <t>Carte mémoire</t>
  </si>
  <si>
    <t>PDTMWY0098</t>
  </si>
  <si>
    <t>Écran LCD pour iPhone 6 Plus Blanc</t>
  </si>
  <si>
    <t>Réparation</t>
  </si>
  <si>
    <t>OUI</t>
  </si>
  <si>
    <t>PMCMWY0003</t>
  </si>
  <si>
    <t>Écran LCD pour MacBook Pro 13" Retina début 2015</t>
  </si>
  <si>
    <t>SACDVL0004</t>
  </si>
  <si>
    <t>Devialet Cocoon Mercury Grey - Sac de transport pour Phantom II &amp; Reactor</t>
  </si>
  <si>
    <t>Devialet</t>
  </si>
  <si>
    <t>BATNVO0075</t>
  </si>
  <si>
    <t>Novodio Batterie Li-polymer 37 Wh pour MacBook Air 13" 2008/2009</t>
  </si>
  <si>
    <t>PDTMWY0173</t>
  </si>
  <si>
    <t>Caméra arrière pour iPhone 6s Plus</t>
  </si>
  <si>
    <t>AMPUSK0007</t>
  </si>
  <si>
    <t>Unisynk support voiture et chargeur Qi pour iPhone/smartphone (tableau de bord)</t>
  </si>
  <si>
    <t>Unisynk</t>
  </si>
  <si>
    <t>Support</t>
  </si>
  <si>
    <t>BATNVO0027</t>
  </si>
  <si>
    <t>Novodio Batterie Li-polymer 60 Wh 10,8 V Black pour MacBook 13"</t>
  </si>
  <si>
    <t>DDIOWC0088</t>
  </si>
  <si>
    <t>OWC Aura Pro X2 240 Go Upgrade Kit - Mac Pro fin 2013</t>
  </si>
  <si>
    <t>OWC</t>
  </si>
  <si>
    <t>Disque SSD</t>
  </si>
  <si>
    <t>AMPUSK0009</t>
  </si>
  <si>
    <t>Unisynk Globis - Station de charge USB 6 x 2,8 A (65 W) pour iPhone / smartphone</t>
  </si>
  <si>
    <t>AMPAXS0002</t>
  </si>
  <si>
    <t>AtomXS E-Charger KL1300 - Batterie externe de poche Lightning 1300 mAh</t>
  </si>
  <si>
    <t>ATOMXS</t>
  </si>
  <si>
    <t>CABPLS0001</t>
  </si>
  <si>
    <t>PlusUs LifeStar Premium Denim Checks - Câble Lightning vers USB 1 m</t>
  </si>
  <si>
    <t>PLUSUS</t>
  </si>
  <si>
    <t>IP8NVO0007</t>
  </si>
  <si>
    <t>Novodio Total Armor 9H Glass Noir - Vitres protection avant/arrière iPhone 8</t>
  </si>
  <si>
    <t>AMPZNS0008</t>
  </si>
  <si>
    <t>KNOMO x ZENS Stage Power Pad - Chargeur sans fil Qi 10 W pour iPhone/smartphone</t>
  </si>
  <si>
    <t>ZENS</t>
  </si>
  <si>
    <t>HAUGEN0006</t>
  </si>
  <si>
    <t>EWA A101C Bleu - Mini enceinte Bluetooth</t>
  </si>
  <si>
    <t>GENERIQUE</t>
  </si>
  <si>
    <t>IPXMSH0006</t>
  </si>
  <si>
    <t>Moshi iGlaze Noir - Coque de protection pour iPhone XS Max</t>
  </si>
  <si>
    <t>Moshi</t>
  </si>
  <si>
    <t>Étui / Coque</t>
  </si>
  <si>
    <t>MBKLDZ0010</t>
  </si>
  <si>
    <t>LandingZONE Dock 14 ports - Station d'accueil pour MacBook Pro 13" Thunderbolt 3</t>
  </si>
  <si>
    <t>LandingZONE</t>
  </si>
  <si>
    <t>Station d'accueil et Dock</t>
  </si>
  <si>
    <t>AMPAXS0001</t>
  </si>
  <si>
    <t>AtomXS E-Charger KL800 - Batterie externe de poche Lightning 800 mAh</t>
  </si>
  <si>
    <t>PDTMWY0313</t>
  </si>
  <si>
    <t>Caméra arrière pour iPhone 7 Plus</t>
  </si>
  <si>
    <t>ACSHHM0001</t>
  </si>
  <si>
    <t>Hohem D1 - Stabilisateur pour smartphone</t>
  </si>
  <si>
    <t>HOHEM</t>
  </si>
  <si>
    <t>ACSMJO0006</t>
  </si>
  <si>
    <t>Mujjo Insulated Touchscreen Gloves S - Gants tactiles pour smartphone</t>
  </si>
  <si>
    <t>MUJJO</t>
  </si>
  <si>
    <t>Gant Tactile</t>
  </si>
  <si>
    <t>ACSMCH0002</t>
  </si>
  <si>
    <t>Mininch Tool Pen mini Aplus Edition Snow Silver - Kit tournevis de précision</t>
  </si>
  <si>
    <t>MININCH</t>
  </si>
  <si>
    <t>Outil</t>
  </si>
  <si>
    <t>AWTXDR0019</t>
  </si>
  <si>
    <t>X-Doria Action Band - Bracelet sport pour Apple Watch 38/40/41 mm</t>
  </si>
  <si>
    <t>X-Doria</t>
  </si>
  <si>
    <t>Bracelet Apple Watch</t>
  </si>
  <si>
    <t>AWTXDR0020</t>
  </si>
  <si>
    <t>X-Doria Action Band - Bracelet sport pour Apple Watch 42/44/45 mm</t>
  </si>
  <si>
    <t>HAUGEN0004</t>
  </si>
  <si>
    <t>Animal Bluetooth Speaker My Pig</t>
  </si>
  <si>
    <t>IPXNVO0077</t>
  </si>
  <si>
    <t>Forfait Vitre de protection Novodio Premium 9H - iPhone XS MAX + Pose Magasin</t>
  </si>
  <si>
    <t>Seller</t>
  </si>
  <si>
    <t>MBPIFX0026</t>
  </si>
  <si>
    <t>Nappe disque dur iFixit IF160-036-1 MacBook 13" Unibody (A1342 fin 2009-2010)</t>
  </si>
  <si>
    <t>ifixit</t>
  </si>
  <si>
    <t>IPXXDR0035</t>
  </si>
  <si>
    <t>X-Doria Defense Clear Noir - Coque iPhone 11 Pro - Antichocs</t>
  </si>
  <si>
    <t>DRONVO0002</t>
  </si>
  <si>
    <t>Novodio Drone Bag - Sac à dos pour drone DJI Phantom 4</t>
  </si>
  <si>
    <t>Accessoires drones</t>
  </si>
  <si>
    <t>PDTMWY0161</t>
  </si>
  <si>
    <t>Nappe et bouton Home pour iPhone 6s / 6s Plus Argent</t>
  </si>
  <si>
    <t>ACSNTZ0008</t>
  </si>
  <si>
    <t>Nite Ize Steelie Original Vent Kit - Support voiture iPhone et smartphone</t>
  </si>
  <si>
    <t>NITE IZE</t>
  </si>
  <si>
    <t>MBKIFX0011</t>
  </si>
  <si>
    <t>Ventilateur gauche pour MacBook Pro 15" fin 2008 à mi 2012 (sauf mi 2009)</t>
  </si>
  <si>
    <t>HAUTCP0001</t>
  </si>
  <si>
    <t>Enceinte Bluetooth portable TecPlus Geo Up - Noire</t>
  </si>
  <si>
    <t>TecPlus</t>
  </si>
  <si>
    <t>IPXICS0009</t>
  </si>
  <si>
    <t>InCase Active Armband Pro noir - Brassard de sport ajustable pour iPhone X</t>
  </si>
  <si>
    <t>InCase</t>
  </si>
  <si>
    <t>IMPAGF0001</t>
  </si>
  <si>
    <t>Imprimante photo portable AGFA Realipix Square P - Bluetooth</t>
  </si>
  <si>
    <t>AGFA</t>
  </si>
  <si>
    <t>Imprimante portable</t>
  </si>
  <si>
    <t>AMPNAT0034</t>
  </si>
  <si>
    <t>Native Union Smart Charger Taupe - Chargeur ultra-fin 2 ports USB</t>
  </si>
  <si>
    <t>Native Union</t>
  </si>
  <si>
    <t>HAUGEN0002</t>
  </si>
  <si>
    <t>Animal Bluetooth Speaker My Cat</t>
  </si>
  <si>
    <t>AMPXDR0003</t>
  </si>
  <si>
    <t>X-Doria Defense Lux Noir Cuir - Coque de protection pour Samsung Galaxy S9+</t>
  </si>
  <si>
    <t>Étui / Coque Smartphone</t>
  </si>
  <si>
    <t>IPXXDR0017</t>
  </si>
  <si>
    <t>X-Doria Defense 360x - Coque intégrale pour iPhone XS Max</t>
  </si>
  <si>
    <t>IPXMSH0008</t>
  </si>
  <si>
    <t>Moshi SenseCover Beige pour iPhone XS Max - Étui de protection tactile</t>
  </si>
  <si>
    <t>BATMIP0019</t>
  </si>
  <si>
    <t>MIPOW Power Cube X2 Blanc - Batterie externe 5000 mAh sans fil Qi/Lightning/USB</t>
  </si>
  <si>
    <t>Mipow</t>
  </si>
  <si>
    <t>AMPUSK0014</t>
  </si>
  <si>
    <t>Unisynk High Power Charger USB-C - Chargeur USB 2,4 A</t>
  </si>
  <si>
    <t>MICXDR0002</t>
  </si>
  <si>
    <t>X-Doria Airpods Defense Trek Rouge - Étui de protection pour Apple Airpods</t>
  </si>
  <si>
    <t>Accessoire Casque</t>
  </si>
  <si>
    <t>PDTMWY0302</t>
  </si>
  <si>
    <t>Coque arrière pour iPhone 7 Plus Noir</t>
  </si>
  <si>
    <t>PDTMWY0160</t>
  </si>
  <si>
    <t>Nappe et bouton Home pour iPhone 6s / 6s Plus Or rose</t>
  </si>
  <si>
    <t>ADPSAT0033</t>
  </si>
  <si>
    <t>Satechi Dual Smart Outlet - Multiprise connectée compatible Apple HomeKit</t>
  </si>
  <si>
    <t>Satechi</t>
  </si>
  <si>
    <t>Prise connectée</t>
  </si>
  <si>
    <t>AMPGEN0022</t>
  </si>
  <si>
    <t>Station de charge sans fil pour iPhone, AirPods, Apple Watch - Qi 10 W, noir</t>
  </si>
  <si>
    <t>HAUGEN0005</t>
  </si>
  <si>
    <t>EWA A101C Noir - Mini enceinte Bluetooth</t>
  </si>
  <si>
    <t>PDTMWY0298</t>
  </si>
  <si>
    <t>Nappe port de charge et audio Noir pour iPhone 7 Plus</t>
  </si>
  <si>
    <t>PDTMWY0312</t>
  </si>
  <si>
    <t>Adhésif d'étanchéité blanc pour écran d'iPhone 7 Plus</t>
  </si>
  <si>
    <t>IPXNVO0076</t>
  </si>
  <si>
    <t>Forfait Vitre de protection Novodio Premium 9H - iPhone XR/11 + Pose Magasin</t>
  </si>
  <si>
    <t>PDTMWY0159</t>
  </si>
  <si>
    <t>Nappe et bouton Home pour iPhone 6s / 6s Plus Or</t>
  </si>
  <si>
    <t>IPXNVO0114</t>
  </si>
  <si>
    <t>Novodio - Coque iPhone 11 Pro Max - Ultra-fine Translucide</t>
  </si>
  <si>
    <t>PDTMWY0249</t>
  </si>
  <si>
    <t>Coque arrière pour iPhone 7 Argent</t>
  </si>
  <si>
    <t>PDTMWY0299</t>
  </si>
  <si>
    <t>Coque arrière pour iPhone 7 Plus Argent</t>
  </si>
  <si>
    <t>IPXXDR0032</t>
  </si>
  <si>
    <t>X-Doria Defense 360x - Coque intégrale iPhone 11 Pro</t>
  </si>
  <si>
    <t>PDTMWY0194</t>
  </si>
  <si>
    <t>Vitre tactile Noire pour iPad mini 3 avec sticker</t>
  </si>
  <si>
    <t>Pièce détachée</t>
  </si>
  <si>
    <t>AWTXDR0014</t>
  </si>
  <si>
    <t>X-Doria Defense 360x - Coque de protection écran Apple Watch 42 mm</t>
  </si>
  <si>
    <t>Coque</t>
  </si>
  <si>
    <t>MICXDR0001</t>
  </si>
  <si>
    <t>X-Doria Airpods Defense Trek Noir - Étui de protection pour Apple Airpods</t>
  </si>
  <si>
    <t>Accessoire Audio</t>
  </si>
  <si>
    <t>IPXTCH0007</t>
  </si>
  <si>
    <t>Tech21 Evo Check Indigo - Coque de protection pour iPhone 11</t>
  </si>
  <si>
    <t>TECH 21</t>
  </si>
  <si>
    <t>PDTMWY0308</t>
  </si>
  <si>
    <t>Nappe port de charge et audio Blanc pour iPhone 7 Plus</t>
  </si>
  <si>
    <t>ACSNTZ0009</t>
  </si>
  <si>
    <t>Nite Ize GearTie Bleu - Système d'attache de câbles (2 pièces)</t>
  </si>
  <si>
    <t>Rangement Câble</t>
  </si>
  <si>
    <t>PDTMWY0463</t>
  </si>
  <si>
    <t>Nappe volume et vibreur pour iPhone X</t>
  </si>
  <si>
    <t>PDTMWY0470</t>
  </si>
  <si>
    <t>Nappe de test d'écran pour iPhone X</t>
  </si>
  <si>
    <t>PDTMWY0195</t>
  </si>
  <si>
    <t>Nappe bouton Home pour iPad mini 3</t>
  </si>
  <si>
    <t>AWTXDR0017</t>
  </si>
  <si>
    <t>X-Doria Defense Edge Noir - Bumper pour Apple Watch 42 mm</t>
  </si>
  <si>
    <t>IPXXDR0044</t>
  </si>
  <si>
    <t>X-Doria Defense 360x - Coque intégrale iPhone 11 Pro Max</t>
  </si>
  <si>
    <t>IPXNVO0115</t>
  </si>
  <si>
    <t>Novodio - Coque iPhone 11 Pro - Ultra-fine Translucide</t>
  </si>
  <si>
    <t>MBPIFX0012</t>
  </si>
  <si>
    <t>Nappe disque dur iFixit IF163-013-2 pour MacBook Pro 13" Unibody (2009/2010)</t>
  </si>
  <si>
    <t>SACTHU0026</t>
  </si>
  <si>
    <t>Thule Subterra Dark Shadow - Housse pour ordinateur portable 12"</t>
  </si>
  <si>
    <t>THULE</t>
  </si>
  <si>
    <t>Sacoche / housse</t>
  </si>
  <si>
    <t>IPXNVO0085</t>
  </si>
  <si>
    <t>Novodio - Coque iPhone 11 - Ultra-fine Noir translucide</t>
  </si>
  <si>
    <t>PDTMWY0274</t>
  </si>
  <si>
    <t>Lot de 3 supports de fixation d'écran LCD pour iPhone 7</t>
  </si>
  <si>
    <t>IPXXDR0011</t>
  </si>
  <si>
    <t>X-Doria Glass Plus Transparent - Coque en verre trempé pour iPhone XR</t>
  </si>
  <si>
    <t>IPXXDR0042</t>
  </si>
  <si>
    <t>X-Doria Defense Shield Noir - Coque iPhone 11 Pro - Antichocs</t>
  </si>
  <si>
    <t>PDTMWY0451</t>
  </si>
  <si>
    <t>Nappe et connecteur Lightning pour iPhone X Argent</t>
  </si>
  <si>
    <t>PDTMWY0452</t>
  </si>
  <si>
    <t>Nappe et connecteur Lightning pour iPhone X Gris sidéral</t>
  </si>
  <si>
    <t>PDTMWY0246</t>
  </si>
  <si>
    <t>Rétro-éclairage du LCD pour iPhone 7</t>
  </si>
  <si>
    <t>IPXTCH0012</t>
  </si>
  <si>
    <t>Tech21 Studio Colour Noir - Coque de protection pour iPhone 11</t>
  </si>
  <si>
    <t>ACSMAY0003</t>
  </si>
  <si>
    <t>Macally LAMPCHARGEGO - Lampe / veilleuse LED avec 2x USB</t>
  </si>
  <si>
    <t>Macally</t>
  </si>
  <si>
    <t>Éclairage connecté</t>
  </si>
  <si>
    <t>PDTMWY0453</t>
  </si>
  <si>
    <t>Vibreur pour iPhone X (Taptic Engine)</t>
  </si>
  <si>
    <t>PDTMWY0291</t>
  </si>
  <si>
    <t>Adhésifs OCA (x50) pour iPhone 8 Plus, 7 Plus, 6s Plus, 6 Plus</t>
  </si>
  <si>
    <t>PDTMWY0276</t>
  </si>
  <si>
    <t>Support d'installation des boutons power et volume pour iPhone 7</t>
  </si>
  <si>
    <t>PDTMWY0277</t>
  </si>
  <si>
    <t>Support de fixation du flash pour iPhone 7</t>
  </si>
  <si>
    <t>PDTMWY0278</t>
  </si>
  <si>
    <t>Support de fixation du connecteur de caméra arrière pour iPhone 7</t>
  </si>
  <si>
    <t>PDTMWY0283</t>
  </si>
  <si>
    <t>Support de fixation du haut-parleur pour iPhone 7</t>
  </si>
  <si>
    <t>PDTMWY0468</t>
  </si>
  <si>
    <t>Lot de 4 boutons pour iPhone X Gris sidéral (Volume, vibreur, power)</t>
  </si>
  <si>
    <t>PDTMWY0377</t>
  </si>
  <si>
    <t>Coque arrière pour iPhone 6s Argent</t>
  </si>
  <si>
    <t>PDTMWY0282</t>
  </si>
  <si>
    <t>Support de fixation de la camera arrière pour iPhone 7</t>
  </si>
  <si>
    <t>PDTMWY0164</t>
  </si>
  <si>
    <t>Plaque métal de protection de l'écran LCD iPhone 6s</t>
  </si>
  <si>
    <t>PDTMWY0245</t>
  </si>
  <si>
    <t>Nappe power, volume, vibreur, flash pour iPhone 7</t>
  </si>
  <si>
    <t>PDTMWY0296</t>
  </si>
  <si>
    <t>Nappe power, volume, vibreur, flash pour iPhone 7 Plus</t>
  </si>
  <si>
    <t>AMPXDR0001Z</t>
  </si>
  <si>
    <t>X-Doria Defense Lux Noir Carbone - Coque de protection pour Sams. -Reconditionné</t>
  </si>
  <si>
    <t>PDTMWY0234</t>
  </si>
  <si>
    <t>Adhésifs OCA (x50) pour iPhone 8, 7, 6s, 6</t>
  </si>
  <si>
    <t>IPXNVO0106</t>
  </si>
  <si>
    <t>Novodio - Coque iPhone 11 - Translucide / orange</t>
  </si>
  <si>
    <t>PDTMWY0457</t>
  </si>
  <si>
    <t>Caméra avant avec nappe pour iPhone X</t>
  </si>
  <si>
    <t>PDTMWY0290</t>
  </si>
  <si>
    <t>Lot de 100 vis pour plaque de protection de LCD d'iPhone 7</t>
  </si>
  <si>
    <t>IPXNVO0098</t>
  </si>
  <si>
    <t>Novodio - Coque iPhone 11 - Noir carbone</t>
  </si>
  <si>
    <t>PDTMWY0261</t>
  </si>
  <si>
    <t>Nappe de test LCD et tactile pour iPhone 7</t>
  </si>
  <si>
    <t>PDTMWY0462</t>
  </si>
  <si>
    <t>Nappe power, flash et micro pour iPhone X</t>
  </si>
  <si>
    <t>PDTMWY0407</t>
  </si>
  <si>
    <t>Rétro-éclairage du LCD pour iPhone 6s</t>
  </si>
  <si>
    <t>IPXNVO0019</t>
  </si>
  <si>
    <t>Novodio - Coque pour iPhone X / XS - Noire transparente</t>
  </si>
  <si>
    <t>PDTMWY0052</t>
  </si>
  <si>
    <t>Écran LCD pour iPhone 4 Noir</t>
  </si>
  <si>
    <t>PDTMWY0469</t>
  </si>
  <si>
    <t>Lot de 4 boutons pour iPhone X Argent (Volume, vibreur, power)</t>
  </si>
  <si>
    <t>IPXOTB0032</t>
  </si>
  <si>
    <t>Otterbox Clearly Protected Skin - Coque pour iPhone 11 Pro Max</t>
  </si>
  <si>
    <t>OTTERBOX</t>
  </si>
  <si>
    <t>PDTMWY0127</t>
  </si>
  <si>
    <t>Nappe complète + bouton Home Silver pour iPad Air 2</t>
  </si>
  <si>
    <t>PDTMWY0346</t>
  </si>
  <si>
    <t>Nappe d'antenne Wi-Fi pour iPhone 7 Plus</t>
  </si>
  <si>
    <t>PDTMWY0303</t>
  </si>
  <si>
    <t>Vitre avec adhésif OCA pour iPhone 7 Plus Noir</t>
  </si>
  <si>
    <t>IPXNVO0105</t>
  </si>
  <si>
    <t>Novodio - Coque iPhone 11 Pro - Ultra-fine Noir translucide</t>
  </si>
  <si>
    <t>PDTMWY0361</t>
  </si>
  <si>
    <t>Nappe bouton on/off et volume pour iPhone 6s</t>
  </si>
  <si>
    <t>PDTMWY0458</t>
  </si>
  <si>
    <t>Antenne Wi-Fi pour iPhone X</t>
  </si>
  <si>
    <t>PDTMWY0322</t>
  </si>
  <si>
    <t>Support de caméra avant et de capteur de proximité pour iPhone 7 Plus</t>
  </si>
  <si>
    <t>PDTMWY0191</t>
  </si>
  <si>
    <t>Antenne Wi-Fi pour iPhone 6s</t>
  </si>
  <si>
    <t>IPXNVO0116</t>
  </si>
  <si>
    <t>Novodio - Coque iPhone 11 - Ultra-fine Translucide</t>
  </si>
  <si>
    <t>PDTMWY0128</t>
  </si>
  <si>
    <t>Nappe pour bouton Home pour iPad Air 2</t>
  </si>
  <si>
    <t>PDTMWY0320</t>
  </si>
  <si>
    <t>Lot de 4 boutons pour iPhone 7 Plus Noir (Volume, vibreur, power)</t>
  </si>
  <si>
    <t>PDTMWY0225</t>
  </si>
  <si>
    <t>Nappe bouton Home blanc/or iPhone 6 / 6 Plus</t>
  </si>
  <si>
    <t>PDTMWY0110</t>
  </si>
  <si>
    <t>Nappe et bouton Home blanc/argent iPhone 6 / 6 Plus</t>
  </si>
  <si>
    <t>PDTMWY0455</t>
  </si>
  <si>
    <t>Nappe du haut-parleur externe pour iPhone X</t>
  </si>
  <si>
    <t>PDTMWY0145</t>
  </si>
  <si>
    <t>Adhésif pour écran LCD iPhone 6s</t>
  </si>
  <si>
    <t>IPXNVO0102</t>
  </si>
  <si>
    <t>Novodio - Coque iPhone 11 Pro - Transparent</t>
  </si>
  <si>
    <t>PDTMWY0182</t>
  </si>
  <si>
    <t>Tiroir de carte SIM pour iPhone 6s Or</t>
  </si>
  <si>
    <t>PDTMWY0391</t>
  </si>
  <si>
    <t>Processeur principal de gestion de l'alimentation pour iPhone 6s / 6s Plus</t>
  </si>
  <si>
    <t>PDTMWY0137</t>
  </si>
  <si>
    <t>Lot de 3 supports de fixation LCD pour iPhone 6s</t>
  </si>
  <si>
    <t>PDTMWY0319</t>
  </si>
  <si>
    <t>Lot de 4 boutons pour iPhone 7 Plus Argent (Volume, vibreur, power)</t>
  </si>
  <si>
    <t>PDTMWY0467</t>
  </si>
  <si>
    <t>Tiroir de carte SIM pour iPhone X Argent</t>
  </si>
  <si>
    <t>PDTMWY0364</t>
  </si>
  <si>
    <t>Haut-parleur pour iPhone 6s</t>
  </si>
  <si>
    <t>PDTMWY0237</t>
  </si>
  <si>
    <t>Processeur audio (DAC) pour iPhone 7</t>
  </si>
  <si>
    <t>PDTMWY0390</t>
  </si>
  <si>
    <t>Processeur de gestion de charge pour iPhone 6s / 6s Plus - PN2400A0A</t>
  </si>
  <si>
    <t>PDTMWY0165</t>
  </si>
  <si>
    <t>Support de haut-parleur pour iPhone 6s</t>
  </si>
  <si>
    <t>PDTMWY0184</t>
  </si>
  <si>
    <t>Tiroir de carte SIM pour iPhone 6s Argent</t>
  </si>
  <si>
    <t>PDTMWY0185</t>
  </si>
  <si>
    <t>Tiroir de carte SIM pour iPhone 6s Gris Sidéral</t>
  </si>
  <si>
    <t>PDTMWY0177</t>
  </si>
  <si>
    <t>Support de fixation de caméra arrière pour iPhone 6s</t>
  </si>
  <si>
    <t>PDTMWY0264</t>
  </si>
  <si>
    <t>Connecteur FPC pour camera arrière d'iPhone 7 / 7 Plus</t>
  </si>
  <si>
    <t>PDTMWY0263</t>
  </si>
  <si>
    <t>Connecteur FPC pour caméra avant d'iPhone 7 / 7 Plus</t>
  </si>
  <si>
    <t>PDTMWY0207</t>
  </si>
  <si>
    <t>Adhésif d'étanchéité pour écran d'iPhone 6s Plus - Argent, Or ou Or Rose</t>
  </si>
  <si>
    <t>PDTMWY0147</t>
  </si>
  <si>
    <t>Fixation de haut-parleur pour iPhone 6s</t>
  </si>
  <si>
    <t>PDTMWY0136</t>
  </si>
  <si>
    <t>Lot de 2 vis pentalobes Or pour iPhone 6 / 6 Plus / 6s / 6s Plus</t>
  </si>
  <si>
    <t>PDTMWY0126</t>
  </si>
  <si>
    <t>Nappe complète + bouton Home Noir pour iPad Air 2</t>
  </si>
  <si>
    <t>PDTMWY0272</t>
  </si>
  <si>
    <t>Antenne Wi-Fi et Bluetooth pour iPhone 7</t>
  </si>
  <si>
    <t>PDTMWY0155</t>
  </si>
  <si>
    <t>Kit de vis complet pour iPhone 6s Argent</t>
  </si>
  <si>
    <t>PDTMWY0103</t>
  </si>
  <si>
    <t>Bouton Home Noir pour iPad 2/3/4</t>
  </si>
  <si>
    <t>PDTMWY0314</t>
  </si>
  <si>
    <t>Plaque de protection d'écran LCD pour iPhone 7 Plus</t>
  </si>
  <si>
    <t>PDTMWY0146</t>
  </si>
  <si>
    <t>Protection de haut-parleur pour iPhone 6s / 6s Plus</t>
  </si>
  <si>
    <t>PDTMWY0351</t>
  </si>
  <si>
    <t>Joint d'étanchéité du bouton Home pour iPhone 6 / 6 Plus</t>
  </si>
  <si>
    <t>PDTMWY0323</t>
  </si>
  <si>
    <t>Joint d'étanchéité du tiroir de carte SIM pour iPhone 7 / 7 Plus</t>
  </si>
  <si>
    <t>Sonos</t>
  </si>
  <si>
    <t>HDMMWY0093</t>
  </si>
  <si>
    <t>Adaptateur HDMI 4K coudé 270°</t>
  </si>
  <si>
    <t>Vidéo</t>
  </si>
  <si>
    <t>CABGEN0124</t>
  </si>
  <si>
    <t>Câble S-VGA HD15 M/M surblindé (5 m)</t>
  </si>
  <si>
    <t>CABMWY0072</t>
  </si>
  <si>
    <t>Câble USB 3.0 M/M type A/A 1,80 m</t>
  </si>
  <si>
    <t>USB</t>
  </si>
  <si>
    <t>HAUDVL0075</t>
  </si>
  <si>
    <t>Enceinte connectée Devialet Phantom I 103 dB Noire</t>
  </si>
  <si>
    <t>HAUDVL0077</t>
  </si>
  <si>
    <t>Enceinte connectée Devialet Phantom I 108 dB Noire</t>
  </si>
  <si>
    <t>PETPTR0002</t>
  </si>
  <si>
    <t>Petoneer Play Ball - Balle de jeu intelligente pour chats</t>
  </si>
  <si>
    <t>Petoneer</t>
  </si>
  <si>
    <t>Accessoires pour animaux</t>
  </si>
  <si>
    <t>IPXSEY0015</t>
  </si>
  <si>
    <t>Coque de protection Transparente pour iPhone 13 Pro - SwitchEasy ALOS</t>
  </si>
  <si>
    <t>SWITCHEASY</t>
  </si>
  <si>
    <t>IPXSEY0016</t>
  </si>
  <si>
    <t>Coque de protection Transparente pour iPhone 13 Pro Max - SwitchEasy ALOS</t>
  </si>
  <si>
    <t>IPXSEY0013</t>
  </si>
  <si>
    <t>Coque de protection Transparente pour iPhone 13 mini - SwitchEasy ALOS</t>
  </si>
  <si>
    <t>IPXSEY0007</t>
  </si>
  <si>
    <t>SwitchEasy 0.35 Ultra Slim pour iPhone 13 - Coque fine - Blanc transparent</t>
  </si>
  <si>
    <t>CABMWY0078</t>
  </si>
  <si>
    <t>Câble Mini DisplayPort mâle vers DisplayPort mâle V1.2 - 1 M - Blanc</t>
  </si>
  <si>
    <t>IPXSEY0004</t>
  </si>
  <si>
    <t>SwitchEasy Crush pour iPhone 13 Pro Max - Coque antichocs - Transparent</t>
  </si>
  <si>
    <t>SACGEN0007</t>
  </si>
  <si>
    <t>Sac cabas pour MacBook Pro 13" à 16" ou ordinateur portable 15" - Bleu</t>
  </si>
  <si>
    <t>ENCEPS0429</t>
  </si>
  <si>
    <t>Encre Epson 35XL Noir pour WorForce Pro WF-4720DWF/4725DWF/4730DTWF/4740DTWF</t>
  </si>
  <si>
    <t>Epson</t>
  </si>
  <si>
    <t>IPXSEY0003</t>
  </si>
  <si>
    <t>SwitchEasy Crush pour iPhone 13 Pro - Coque antichocs - Transparent</t>
  </si>
  <si>
    <t>MBPWWU0007</t>
  </si>
  <si>
    <t>Étui pour MacBook Pro 13" 2016 - 2022 - Marron - Wiwu Skin Pro II</t>
  </si>
  <si>
    <t>WIWU</t>
  </si>
  <si>
    <t>PDTMWY0456</t>
  </si>
  <si>
    <t>Adhésif d'étanchéité pour écran d'iPhone X</t>
  </si>
  <si>
    <t>SACGEN0006</t>
  </si>
  <si>
    <t>Sac cabas pour MacBook Pro 13" à 16" ou ordinateur portable 15" - Rouge</t>
  </si>
  <si>
    <t>SACGEN0005</t>
  </si>
  <si>
    <t>Sac cabas pour MacBook Pro 13" à 16" ou ordinateur portable 15" - Noir</t>
  </si>
  <si>
    <t>AMPMOX0002</t>
  </si>
  <si>
    <t>Momax AirBox Noir - Chargeur sans fil pour produits Apple &amp; batterie 10000 mAh</t>
  </si>
  <si>
    <t>MOMAX</t>
  </si>
  <si>
    <t>MBKLDZ0016</t>
  </si>
  <si>
    <t>LandingZONE Station d'accueil MacBook Pro 13" Touch Bar 4 ports Thunderbolt 3</t>
  </si>
  <si>
    <t>IC00006445</t>
  </si>
  <si>
    <t>StarTech.com CÃ¢ble d Ã©cran Dual Link DVI-D 3m - M/M</t>
  </si>
  <si>
    <t>IPXNVO0242</t>
  </si>
  <si>
    <t>Coque iPhone 13 Pro silicone magnétique (comp MagSafe) Rouge Novodio</t>
  </si>
  <si>
    <t>IPXNVO0243</t>
  </si>
  <si>
    <t>Coque iPhone 13 Pro silicone magnétique (comp MagSafe) Violet Novodio</t>
  </si>
  <si>
    <t>IPXNVO0238</t>
  </si>
  <si>
    <t>Coque iPhone 13 silicone magnétique (comp MagSafe) Rouge Novodio</t>
  </si>
  <si>
    <t>IPXNVO0230</t>
  </si>
  <si>
    <t>Coque pour iPhone 13 Pro avec traitement anti-bactérien - Novodio</t>
  </si>
  <si>
    <t>IPXNVO0229</t>
  </si>
  <si>
    <t>Coque pour iPhone 13 avec traitement anti-bactérien - Novodio</t>
  </si>
  <si>
    <t>PMCMWY0130</t>
  </si>
  <si>
    <t>Nappe clavier MacBook Pro 13" A1706 (2016-2017)</t>
  </si>
  <si>
    <t>PMCMWY0147</t>
  </si>
  <si>
    <t>Nappe carte Airport pour MacBook Pro 13" Unibody 2009 à 2012 (A1278)</t>
  </si>
  <si>
    <t>PMCMWY0146</t>
  </si>
  <si>
    <t>Bouton d'alimentation pour pour MacBook Pro 13" Touch Bar 2016/2017 (A1706)</t>
  </si>
  <si>
    <t>DDEOWC0013</t>
  </si>
  <si>
    <t>OWC Envoy Pro Elektron 480 Go USB-C - Disque externe portable SSD NVMe M.2</t>
  </si>
  <si>
    <t>Disque dur externe</t>
  </si>
  <si>
    <t>IPXNVO0262</t>
  </si>
  <si>
    <t>Coque iPhone 13 Pro Max avec bandoulière - Transparent/noir - Novodio</t>
  </si>
  <si>
    <t>IPXNVO0261</t>
  </si>
  <si>
    <t>Coque iPhone 13 Pro avec bandoulière - Transparent/noir - Novodio</t>
  </si>
  <si>
    <t>IPXNVO0259</t>
  </si>
  <si>
    <t>Coque iPhone 13 mini avec bandoulière - Transparent/noir - Novodio</t>
  </si>
  <si>
    <t>IPXNVO0260</t>
  </si>
  <si>
    <t>Coque iPhone 13 avec bandoulière - Transparent/noir - Novodio</t>
  </si>
  <si>
    <t>PMCMWY0137</t>
  </si>
  <si>
    <t>Haut-parleurs gauche et droit pour MacBook Pro 13" Touch Bar 2016/2017 (A1706)</t>
  </si>
  <si>
    <t>PMCMWY0129</t>
  </si>
  <si>
    <t>Nappe clavier pour MacBook Pro 13" A1708 (2016-2017)</t>
  </si>
  <si>
    <t>PMCMWY0131</t>
  </si>
  <si>
    <t>Puce de charge pour MacBook Pro 13" 2016 2 &amp; 4 ports Thunderbolt 3</t>
  </si>
  <si>
    <t>PMCMWY0084</t>
  </si>
  <si>
    <t>Câble Flex I/O Board pour MacBook Pro 13" A1706 / A1708 (2016)</t>
  </si>
  <si>
    <t>PMCMWY0133</t>
  </si>
  <si>
    <t>Lot de 6 vis coque inférieure - MacBook Pro 13" 2016/2020 (4x TB3) Argent</t>
  </si>
  <si>
    <t>IPXNVO0253</t>
  </si>
  <si>
    <t>Coque iPhone 13 Biodégradable - Novodio</t>
  </si>
  <si>
    <t>IPXNVO0255</t>
  </si>
  <si>
    <t>Coque iPhone 13 Pro Max Biodégradable - Novodio</t>
  </si>
  <si>
    <t>IPXNVO0254</t>
  </si>
  <si>
    <t>Coque iPhone 13 Pro Biodégradable - Novodio</t>
  </si>
  <si>
    <t>IPXNVO0252</t>
  </si>
  <si>
    <t>Coque iPhone 13 mini Biodégradable - Novodio</t>
  </si>
  <si>
    <t>IPXNVO0250</t>
  </si>
  <si>
    <t>Coque pour iPhone 13 Pro - Transparent - Novodio</t>
  </si>
  <si>
    <t>IPXNVO0251</t>
  </si>
  <si>
    <t>Coque pour iPhone 13 Pro Max - Transparent - Novodio</t>
  </si>
  <si>
    <t>IPXNVO0248</t>
  </si>
  <si>
    <t>Coque pour iPhone 13 mini - Transparent - Novodio</t>
  </si>
  <si>
    <t>PENNVO0023</t>
  </si>
  <si>
    <t>Novodio Touch Keyboard USB-C Argent - Clavier AZERTY Mac</t>
  </si>
  <si>
    <t>PENNVO0024</t>
  </si>
  <si>
    <t>Novodio Optical Mouse USB-C Argent - Souris optique filaire 1600 DPI Mac/PC</t>
  </si>
  <si>
    <t>AWTNAT0006</t>
  </si>
  <si>
    <t>Native Union Curve Strap Noir - Bracelet en silicone Apple Watch 42/44/45 mm</t>
  </si>
  <si>
    <t>AWTNAT0007</t>
  </si>
  <si>
    <t>Native Union Curve Strap Noir - Bracelet en silicone Apple Watch 38/40/41 mm</t>
  </si>
  <si>
    <t>IPXNAT0021</t>
  </si>
  <si>
    <t>Native Union CLIC Pop Gris pour iPhone 13 Pro Max - Coque magnétique (MagSafe)</t>
  </si>
  <si>
    <t>ACSNAT0009</t>
  </si>
  <si>
    <t>Native Union Porte-clés en cuir pour Apple AirTag - Noir</t>
  </si>
  <si>
    <t>ACSNAT0010</t>
  </si>
  <si>
    <t>Native Union Porte-clés en cuir pour Apple AirTag - Tan</t>
  </si>
  <si>
    <t>ACSNAT0015</t>
  </si>
  <si>
    <t>Native Union - Bandoulière pour coque CLIC Pop ou CLIC Classic - Gris</t>
  </si>
  <si>
    <t>CABNAT0060</t>
  </si>
  <si>
    <t>Câble Native Union USB-C vers USB-C 100 W USB 2.0 - 2,4 m - Noir</t>
  </si>
  <si>
    <t>IPXNAT0020</t>
  </si>
  <si>
    <t>Native Union CLIC Pop Gris pour iPhone 13 Pro - Coque magnétique (comp MagSafe)</t>
  </si>
  <si>
    <t>MCIVTB0034</t>
  </si>
  <si>
    <t>Véritable Lingot Piment de Cayenne pour potager d'intérieur</t>
  </si>
  <si>
    <t>Veritable</t>
  </si>
  <si>
    <t>Jardin connecté</t>
  </si>
  <si>
    <t>ACSNAT0014</t>
  </si>
  <si>
    <t>Native Union - Bandoulière en cuir pour coque CLIC Pop ou CLIC Classic - Noir</t>
  </si>
  <si>
    <t>PMCMWY0101</t>
  </si>
  <si>
    <t>Lot de 2 ventilateurs pour MacBook Pro 15" A1707 (Fin 2016)</t>
  </si>
  <si>
    <t>PMCMWY0124</t>
  </si>
  <si>
    <t>Nappe LCD pour iMac 5K 27'' A1419 (2017)</t>
  </si>
  <si>
    <t>PMCMWY0096</t>
  </si>
  <si>
    <t>Nappe Trackpad pour MacBook Pro 15" A1286 (2009 à 2012)</t>
  </si>
  <si>
    <t>PMCMWY0121</t>
  </si>
  <si>
    <t>Nappe LCD pour iMac 21,5'' 4K A1418 (2015) 30-30 Pin</t>
  </si>
  <si>
    <t>PMCMWY0088</t>
  </si>
  <si>
    <t>Câble Flex I/O Board pour MacBook Pro Retina 15" A1398 (2013-2014)</t>
  </si>
  <si>
    <t>PMCMWY0092</t>
  </si>
  <si>
    <t>Nappe Trackpad pour MacBook Pro 15" A1707 (2016)</t>
  </si>
  <si>
    <t>PMCMWY0091</t>
  </si>
  <si>
    <t>Nappe Trackpad pour MacBook 12" Retina A1534 (2015-2016) 821-2127</t>
  </si>
  <si>
    <t>PMCMWY0122</t>
  </si>
  <si>
    <t>Nappe LCD pour iMac 21,5'' Retina 4K A1418 (2015) 40-60 Pin</t>
  </si>
  <si>
    <t>PMCMWY0090</t>
  </si>
  <si>
    <t>Nappe Trackpad pour MacBook Pro 15" A1398 (2013-2014)</t>
  </si>
  <si>
    <t>PMCMWY0119</t>
  </si>
  <si>
    <t>Ventilateur pour iMac 21,5'' A1418 (2013-2014)</t>
  </si>
  <si>
    <t>PMCMWY0094</t>
  </si>
  <si>
    <t>Nappe Trackpad pour MacBook Air 13" A1369 / A1466 (2011-2012)</t>
  </si>
  <si>
    <t>PDTMWY0466</t>
  </si>
  <si>
    <t>Tiroir de carte SIM pour iPhone X Gris sidéral</t>
  </si>
  <si>
    <t>ACSBEB0001</t>
  </si>
  <si>
    <t>BeBird R1 - Coton tige connecté</t>
  </si>
  <si>
    <t>BEBIRD</t>
  </si>
  <si>
    <t>PDTMWY0211</t>
  </si>
  <si>
    <t>Écran LCD pour iPhone 7 Plus Noir</t>
  </si>
  <si>
    <t>IPXNVO0247</t>
  </si>
  <si>
    <t>Coque iPhone 13 Pro Max silicone magnétique (comp MagSafe) Violet Novodio</t>
  </si>
  <si>
    <t>IPXNVO0235</t>
  </si>
  <si>
    <t>Coque iPhone 13 mini silicone magnétique (comp MagSafe) Violet Novodio</t>
  </si>
  <si>
    <t>IPXNVO0239</t>
  </si>
  <si>
    <t>Coque iPhone 13 silicone magnétique (comp MagSafe) Violet Novodio</t>
  </si>
  <si>
    <t>IPXNVO0246</t>
  </si>
  <si>
    <t>Coque iPhone 13 Pro Max silicone magnétique (comp MagSafe) Rouge Novodio</t>
  </si>
  <si>
    <t>IPXNVO0211</t>
  </si>
  <si>
    <t>Coque ultra-fine pour iPhone 13 - Noir translucide - Novodio</t>
  </si>
  <si>
    <t>IPXNVO0212</t>
  </si>
  <si>
    <t>Coque ultra-fine pour iPhone 13 Pro - Noir translucide - Novodio</t>
  </si>
  <si>
    <t>PETPTR0011</t>
  </si>
  <si>
    <t>Petoneer Nutri Mini - Distributeur de croquettes connecté pour chats et chiens</t>
  </si>
  <si>
    <t>IPXNVO0213</t>
  </si>
  <si>
    <t>Coque ultra-fine pour iPhone 13 Pro - Transparent - Novodio</t>
  </si>
  <si>
    <t>IPXNVO0209</t>
  </si>
  <si>
    <t>Coque ultra-fine pour iPhone 13 mini - Noir translucide - Novodio</t>
  </si>
  <si>
    <t>IPXNVO0215</t>
  </si>
  <si>
    <t>Coque ultra-fine pour iPhone 13 Pro Max - Noir translucide - Novodio</t>
  </si>
  <si>
    <t>IPXNVO0214</t>
  </si>
  <si>
    <t>Coque ultra-fine pour iPhone 13 Pro Max - Transparent - Novodio</t>
  </si>
  <si>
    <t>PDTMWY0549</t>
  </si>
  <si>
    <t>Kit d'outils de démontage pour Apple Watch</t>
  </si>
  <si>
    <t>ALIMER0063</t>
  </si>
  <si>
    <t>Onduleur Eaton 3S Mini - 28 VA</t>
  </si>
  <si>
    <t>Eaton</t>
  </si>
  <si>
    <t>HDMMWY0103</t>
  </si>
  <si>
    <t>Adaptateur HDMI femelle vers femelle - Coupleur Doré</t>
  </si>
  <si>
    <t>HAUDVL0074</t>
  </si>
  <si>
    <t>Enceinte connectée Devialet Phantom I 103 dB Argent</t>
  </si>
  <si>
    <t>PDTMWY0541</t>
  </si>
  <si>
    <t>Nappe de charge sans fil pour iPhone 8</t>
  </si>
  <si>
    <t>ADPAPP0031</t>
  </si>
  <si>
    <t>Adaptateur Lightning vers VGA</t>
  </si>
  <si>
    <t>Apple</t>
  </si>
  <si>
    <t>Adaptateur</t>
  </si>
  <si>
    <t>DDITSD0009</t>
  </si>
  <si>
    <t>Transcend Disque SSD JetDrive 720 960 Go</t>
  </si>
  <si>
    <t>ADPICD0002</t>
  </si>
  <si>
    <t>ICY DOCK EZ-Adapter MB031U-1SMB - Adaptateur USB-A pour HDD/SSD 2,5" et M.2 SATA</t>
  </si>
  <si>
    <t>ICY DOCK</t>
  </si>
  <si>
    <t>IPXNVO0221</t>
  </si>
  <si>
    <t>Coque iPhone 13 Pro Intégrale 360° - Bleu - Novodio</t>
  </si>
  <si>
    <t>IPXNVO0220</t>
  </si>
  <si>
    <t>Coque iPhone 13 Pro Intégrale 360° - Noir - Novodio</t>
  </si>
  <si>
    <t>IPXNVO0218</t>
  </si>
  <si>
    <t>Coque iPhone 13 Intégrale 360° - Bleu - Novodio</t>
  </si>
  <si>
    <t>IPXNVO0219</t>
  </si>
  <si>
    <t>Coque iPhone 13 Intégrale 360° - Noir - Novodio</t>
  </si>
  <si>
    <t>IPXNVO0223</t>
  </si>
  <si>
    <t>Coque iPhone 13 Pro Max Intégrale 360° - Noir - Novodio</t>
  </si>
  <si>
    <t>IPXNVO0222</t>
  </si>
  <si>
    <t>Coque iPhone 13 Pro Max Intégrale 360° - Bleu - Novodio</t>
  </si>
  <si>
    <t>IPXNVO0216</t>
  </si>
  <si>
    <t>Coque iPhone 13 mini Intégrale 360° - Noir - Novodio</t>
  </si>
  <si>
    <t>IPXNVO0217</t>
  </si>
  <si>
    <t>Coque iPhone 13 mini Intégrale 360° - Bleu - Novodio</t>
  </si>
  <si>
    <t>BATOWC0009</t>
  </si>
  <si>
    <t>NewerTech NuPower - Batterie 60 Wh pour MacBook 13" Blanc</t>
  </si>
  <si>
    <t>BOISRV0122</t>
  </si>
  <si>
    <t>Storeva Xtrem drive Orange USB-A - Boîtier disque 2,5" anti-chocs et étanche</t>
  </si>
  <si>
    <t>ADPNVO0039</t>
  </si>
  <si>
    <t>Chargeur USB-C 140 W pour MacBook Pro, iPad et iPhone - Novodio C-Charge 140 GaN</t>
  </si>
  <si>
    <t>MCINVO0004</t>
  </si>
  <si>
    <t>Novodio CF-8609 - Purificateur d'air 50 m² avec traitement UV</t>
  </si>
  <si>
    <t>Traitement de l'air connecté</t>
  </si>
  <si>
    <t>BOISRV0060</t>
  </si>
  <si>
    <t>Boîtier disque dur 2,5" Storeva AluSlim Silver U3 SATA vers USB 3.0</t>
  </si>
  <si>
    <t>Boîtier disque dur 2,5"</t>
  </si>
  <si>
    <t>WCMNVO0035</t>
  </si>
  <si>
    <t>Novodio SmartCam Desktop 4K - Webcam USB UHD avec double microphone - Mac et PC</t>
  </si>
  <si>
    <t>Webcam</t>
  </si>
  <si>
    <t>ACSGEN0038</t>
  </si>
  <si>
    <t>Stérilisateur UV USB pour smartphone / petits objets + diffuseur aromathérapie</t>
  </si>
  <si>
    <t>Nettoyage / Entretien</t>
  </si>
  <si>
    <t>MBKSRV0001</t>
  </si>
  <si>
    <t>Storeva Disk Doubler - Adaptateur 2,5" SATA pour MacBook/MacBook Pro Unibody</t>
  </si>
  <si>
    <t>Fixation interne</t>
  </si>
  <si>
    <t>WCMNVO0034</t>
  </si>
  <si>
    <t>Novodio SmartCam Desktop 2K - Webcam USB QHD avec double microphone - Mac et PC</t>
  </si>
  <si>
    <t>PENMTS0008</t>
  </si>
  <si>
    <t>Clavier USB-C Matias Wired - AZERTY - Pour Mac - Argent</t>
  </si>
  <si>
    <t>MATIAS</t>
  </si>
  <si>
    <t>PENMTS0009</t>
  </si>
  <si>
    <t>Clavier USB-C Matias Wired - AZERTY - Pour Mac - Gris sidéral</t>
  </si>
  <si>
    <t>ACSMWY0029</t>
  </si>
  <si>
    <t>Support double moniteur en bois - Dual Monitor Stand - 2 écrans</t>
  </si>
  <si>
    <t>HUBNVO0002</t>
  </si>
  <si>
    <t>Novodio Hub 3 ports USB 3.0 + Gigabit Ethernet avec adaptateur USB-C</t>
  </si>
  <si>
    <t>Hub</t>
  </si>
  <si>
    <t>ALIAPP0058</t>
  </si>
  <si>
    <t>Apple Adaptateur secteur USB-C 140 W - Chargeur MacBook Pro 16" M1/M2</t>
  </si>
  <si>
    <t>HAUDVL0078</t>
  </si>
  <si>
    <t>Enceinte connectée Devialet Phantom I 108 dB Opéra de Paris</t>
  </si>
  <si>
    <t>ACSGEN0051</t>
  </si>
  <si>
    <t>Stérilisateur UV &amp; Ozone USB 4-en-1, Aromathérapie et Chargeur sans fil 10 W</t>
  </si>
  <si>
    <t>MCINVO0002</t>
  </si>
  <si>
    <t>Novodio CF-8020 - Purificateur d'air 15 m² avec traitement UV</t>
  </si>
  <si>
    <t>MCINVO0007</t>
  </si>
  <si>
    <t>Novodio Filtre HEPA pour Purificateur d'air CF-8609</t>
  </si>
  <si>
    <t>PENMTS0012</t>
  </si>
  <si>
    <t>Souris USB-A Matias PBT Mouse Mac/PC - Blanc</t>
  </si>
  <si>
    <t>HAUDVL0097</t>
  </si>
  <si>
    <t>Enceinte connectée portable Devialet Mania Opéra de Paris</t>
  </si>
  <si>
    <t>MCINVO0006</t>
  </si>
  <si>
    <t>Novodio Filtre 3 en 1 pour Purificateur d'air CF-8410</t>
  </si>
  <si>
    <t>ACSNVO0348</t>
  </si>
  <si>
    <t>Novodio iFlexStand - Support flexible pour iPhone et tout smartphone</t>
  </si>
  <si>
    <t>ALIAPP0065</t>
  </si>
  <si>
    <t>Apple USB-C 96W - US</t>
  </si>
  <si>
    <t>CABMWY0101</t>
  </si>
  <si>
    <t>Câble USB-C vers USB-A 10 Gbit/s 2 mètres (Mâle / Mâle)</t>
  </si>
  <si>
    <t>MCIPSC0003</t>
  </si>
  <si>
    <t>Proscenic Collecteur de poussière automatique pour robot aspirateur M7 Pro</t>
  </si>
  <si>
    <t>Proscenic</t>
  </si>
  <si>
    <t>Aspirateur</t>
  </si>
  <si>
    <t>PENMTS0010</t>
  </si>
  <si>
    <t>Souris USB-A Matias PBT Mouse Mac/PC - Noir</t>
  </si>
  <si>
    <t>HAUDVL0085</t>
  </si>
  <si>
    <t>Devialet Tree Matt Black - Socle intelligent pour enceinte Phantom I</t>
  </si>
  <si>
    <t>ACSGEN0056</t>
  </si>
  <si>
    <t>Stérilisateur UV et Chargeur sans fil iPhone, iWatch et Airpods</t>
  </si>
  <si>
    <t>MCINVO0008</t>
  </si>
  <si>
    <t>Novodio Filtre à charbon actif pour Purificateur d'air CF-8609</t>
  </si>
  <si>
    <t>ACSGEN0054</t>
  </si>
  <si>
    <t>Stérilisateur UV USB, diffuseur aromathérapie et chargeur sans fil 15 W</t>
  </si>
  <si>
    <t>Hygiène / Santé</t>
  </si>
  <si>
    <t>HAUDVL0082</t>
  </si>
  <si>
    <t>Enceinte connectée Devialet Phantom II 98 dB Noire</t>
  </si>
  <si>
    <t>PENMTS0013</t>
  </si>
  <si>
    <t>Souris USB-C Matias PBT Mouse Mac/PC - Blanc</t>
  </si>
  <si>
    <t>ACSGEN0062</t>
  </si>
  <si>
    <t>Support et chargeur à induction sans fil 10W iPhone / smartphone</t>
  </si>
  <si>
    <t>HAUDVL0086</t>
  </si>
  <si>
    <t>Devialet Treepod Matte Black - Trépied pour enceinte Phantom I</t>
  </si>
  <si>
    <t>BATNVO0163</t>
  </si>
  <si>
    <t>Batterie 99,6 Wh pour MacBook Pro 16" M1 2021 - A2527 - Novodio</t>
  </si>
  <si>
    <t>MCINVO0001</t>
  </si>
  <si>
    <t>Novodio Wi-Fi Smart Plug - Prise connectée Wi-Fi avec mesure de consommation</t>
  </si>
  <si>
    <t>PMCMWY0009</t>
  </si>
  <si>
    <t>Écran Complet pour MacBook Pro 13" Retina fin 2012 / début 2013</t>
  </si>
  <si>
    <t>BATNVO0162</t>
  </si>
  <si>
    <t>Batterie 69,6 Wh pour MacBook Pro 14" M1 2021 - A2519 - Novodio</t>
  </si>
  <si>
    <t>DDITSD0031</t>
  </si>
  <si>
    <t>Transcend SSD225S 2 To - Disque SSD interne 2.5" SATA III</t>
  </si>
  <si>
    <t>MEMNMP0018</t>
  </si>
  <si>
    <t>Mémoire RAM Nuimpact 4 Go DDR2 SODIMM 667 MHz PC2-5300 iMac, MacBook</t>
  </si>
  <si>
    <t>Nuimpact</t>
  </si>
  <si>
    <t>Mémoire RAM</t>
  </si>
  <si>
    <t>BATOWC0038</t>
  </si>
  <si>
    <t>Batterie 58 Wh pour MacBook Pro 13" Touch Bar 2 Ports mi-2019 - NewerTech</t>
  </si>
  <si>
    <t>ACSGEN0074</t>
  </si>
  <si>
    <t>Tapis de Yoga en liège naturel - Double face antidérapant</t>
  </si>
  <si>
    <t>Accessoires sport</t>
  </si>
  <si>
    <t>CARSON0070</t>
  </si>
  <si>
    <t>Sonnet Presto 10GbE SFP+ - Carte PCIe 10 Gigabit Ethernet 2 ports SFP+</t>
  </si>
  <si>
    <t>Sonnet</t>
  </si>
  <si>
    <t>Carte réseau</t>
  </si>
  <si>
    <t>MCITFO0002</t>
  </si>
  <si>
    <t>Trifo Max - Robot Aspirateur avec caméra de surveillance</t>
  </si>
  <si>
    <t>TRIFO</t>
  </si>
  <si>
    <t>BATOWC0003</t>
  </si>
  <si>
    <t>NewerTech NuPower - Batterie 38 Wh pour MacBook Air 11" fin 2010</t>
  </si>
  <si>
    <t>ADPSAT0053</t>
  </si>
  <si>
    <t>Satechi adaptateur multi-ports USB-C - Ethernet 2,5 Gbit/s</t>
  </si>
  <si>
    <t>ADPAPP0048</t>
  </si>
  <si>
    <t>Apple Câble de charge rapide magnétique vers USB-C pour Apple Watch (1 m)</t>
  </si>
  <si>
    <t>HAUNWO0002</t>
  </si>
  <si>
    <t>New One PBX-150 - Enceinte Bluetooth 150 W avec radio FM et port USB</t>
  </si>
  <si>
    <t>New One</t>
  </si>
  <si>
    <t>CABMWY0103</t>
  </si>
  <si>
    <t>Câble de charge pour voiture électrique Type 2 vers Type 2 triphasé 7kW - 5 m</t>
  </si>
  <si>
    <t>ACDEFW0001</t>
  </si>
  <si>
    <t>Panneau solaire monocristallin 110 W - EcoFlow EFSOLAR110N</t>
  </si>
  <si>
    <t>ECOFLOW</t>
  </si>
  <si>
    <t>ACSBCH0002</t>
  </si>
  <si>
    <t>Brandcharger Evopad Charge - Tapis de souris, organiseur et chargeur induction</t>
  </si>
  <si>
    <t>Brandcharger</t>
  </si>
  <si>
    <t>VHEGEN0002</t>
  </si>
  <si>
    <t>Kit de 2 pneus hiver pleins à crampons amovibles pour trottinette Xiaomi</t>
  </si>
  <si>
    <t>Mobilité connectée</t>
  </si>
  <si>
    <t>PDTMWY0566</t>
  </si>
  <si>
    <t>Écran LCD pour iPhone 13 mini</t>
  </si>
  <si>
    <t>CARSON0039</t>
  </si>
  <si>
    <t>Sonnet SFP+ 10 Gigabit Ethernet - Emetteur/transmetteur 300 m</t>
  </si>
  <si>
    <t>Ethernet</t>
  </si>
  <si>
    <t>PMCMWY0007</t>
  </si>
  <si>
    <t>Ecran Complet pour MacBook Pro 13" 2010 (A1278)</t>
  </si>
  <si>
    <t>CAROWC0008</t>
  </si>
  <si>
    <t>Carte CFexpress 2.0 Type B OWC Atlas Ultra 650 Go</t>
  </si>
  <si>
    <t>ADPMWY0024</t>
  </si>
  <si>
    <t>Adaptateur FireWire 400 vers 800 (i.Link)</t>
  </si>
  <si>
    <t>FireWire</t>
  </si>
  <si>
    <t>ACSBNK0001</t>
  </si>
  <si>
    <t>Bionik BNK-9040 - Adaptateur Bluetooth pour Nintendo Switch</t>
  </si>
  <si>
    <t>Bionik</t>
  </si>
  <si>
    <t>Bluetooth</t>
  </si>
  <si>
    <t>ACSRDI0003</t>
  </si>
  <si>
    <t>Sèche-cheveux ionique compact - Roidmi Miro - Blanc</t>
  </si>
  <si>
    <t>ROIDMI</t>
  </si>
  <si>
    <t>CABBLK0011</t>
  </si>
  <si>
    <t>Belkin F8E969BT - Adaptateur pour verrou de sécurité Mac Pro 2019</t>
  </si>
  <si>
    <t>Belkin</t>
  </si>
  <si>
    <t>Support pour ordinateur</t>
  </si>
  <si>
    <t>DDITSD0008</t>
  </si>
  <si>
    <t>Kit Transcend JetDrive 720 480 Go - Barrette SSD pour Mac</t>
  </si>
  <si>
    <t>MBPLMP0003</t>
  </si>
  <si>
    <t>LMP VerticalStand Gris Sidéral - Support pour notebook 12" à 16" en aluminium</t>
  </si>
  <si>
    <t>LMP</t>
  </si>
  <si>
    <t>PDTMWY0212</t>
  </si>
  <si>
    <t>Écran LCD pour iPhone 7 Plus Blanc</t>
  </si>
  <si>
    <t>MBPWWU0011</t>
  </si>
  <si>
    <t>Étui et support pliable pour MacBook Pro 16" - Marron - Wiwu Skin Pro III</t>
  </si>
  <si>
    <t>ACSSMP0001</t>
  </si>
  <si>
    <t>SumUP Air - Terminal de paiement Bluetooth</t>
  </si>
  <si>
    <t>SumUP</t>
  </si>
  <si>
    <t>Innovations</t>
  </si>
  <si>
    <t>MK00552354</t>
  </si>
  <si>
    <t>Epson C13S053049 unité de fixation (fusers) 100000 pages</t>
  </si>
  <si>
    <t>ADPPRM0007</t>
  </si>
  <si>
    <t>Promise Module 8 To SATA pour Pegasus R4i</t>
  </si>
  <si>
    <t>Promise</t>
  </si>
  <si>
    <t>DDITSD0030</t>
  </si>
  <si>
    <t>Transcend SSD225S 1 To - Disque SSD interne 2.5" SATA III</t>
  </si>
  <si>
    <t>MCINVO0003</t>
  </si>
  <si>
    <t>Novodio CF-8410 - Purificateur d'air 30 m² avec traitement UV</t>
  </si>
  <si>
    <t>AWTNMD0013</t>
  </si>
  <si>
    <t>Nomad Rugged Strap Noir - Bracelet Apple Watch 38/40/41 mm</t>
  </si>
  <si>
    <t>NOMAD</t>
  </si>
  <si>
    <t>IPXSEY0009</t>
  </si>
  <si>
    <t>SwitchEasy 0.35 Ultra Slim pour iPhone 13 Pro - Coque fine - Blanc transparent</t>
  </si>
  <si>
    <t>AWTNMD0020</t>
  </si>
  <si>
    <t>Bracelet pour Apple Watch 42/44/45/49 mm - Bleu/Argent - Nomad Rugged Band</t>
  </si>
  <si>
    <t>TD00002076Z</t>
  </si>
  <si>
    <t>8 To Western Digital Ultrastar DC HC320 3,5" SATA III - Reconditionné</t>
  </si>
  <si>
    <t>IPXGEN0022</t>
  </si>
  <si>
    <t>Vitre de protection écran en verre trempé 3D pour iPhone 11 Pro Max</t>
  </si>
  <si>
    <t>PDTMWY0262</t>
  </si>
  <si>
    <t>Bandes adhésives pour batterie d'iPhone 7</t>
  </si>
  <si>
    <t>IPHNVO0021</t>
  </si>
  <si>
    <t>Novodio Coque Magnétique pour iPhone 14 - Compatible MagSafe - Noir</t>
  </si>
  <si>
    <t>DDITSD0007</t>
  </si>
  <si>
    <t>Kit Transcend JetDrive 720 240 Go - Barrette SSD pour Mac</t>
  </si>
  <si>
    <t>IPDPZR0011</t>
  </si>
  <si>
    <t>Vitre de protection d'écran pour iPad mini 2021 (6e génération) - PanzerGlass</t>
  </si>
  <si>
    <t>PANZERGLASS</t>
  </si>
  <si>
    <t>MK00435661Z</t>
  </si>
  <si>
    <t>Western Digital Blue 3.5" 6000 Go Série ATA III Reconditionné</t>
  </si>
  <si>
    <t>IPXGEN0024</t>
  </si>
  <si>
    <t>Vitre de protection écran en verre trempé 3D anti-lumière bleue - iPhone 11 Pro</t>
  </si>
  <si>
    <t>ADPNVO0006</t>
  </si>
  <si>
    <t>Novodio Adaptateur USB-C vers Ethernet Gigabit</t>
  </si>
  <si>
    <t>IPXRPC0003</t>
  </si>
  <si>
    <t>Raptic Lux Carbon - Coque antichocs pour iPhone 12 mini</t>
  </si>
  <si>
    <t>RAPTIC</t>
  </si>
  <si>
    <t>SACTHU0065</t>
  </si>
  <si>
    <t>Thule Spira Vertical Tote Noir - Sac cabas épaule</t>
  </si>
  <si>
    <t>MICHYS0001</t>
  </si>
  <si>
    <t>Écouteurs sport LinearFlux HyperSonic Lite Noir, Jaune - Bluetooth</t>
  </si>
  <si>
    <t>HyperSonic</t>
  </si>
  <si>
    <t>WCMDHA0004</t>
  </si>
  <si>
    <t>IMOU Cue 2 - Caméra IP Wi-Fi 1080p avec sirène</t>
  </si>
  <si>
    <t>IMOU</t>
  </si>
  <si>
    <t>SACDVL0003</t>
  </si>
  <si>
    <t>Devialet Cocoon Orange - Sac de transport pour Phantom II &amp; Reactor</t>
  </si>
  <si>
    <t>AMPGEN0042</t>
  </si>
  <si>
    <t>Chargeur magnétique sans fil pour iPhone</t>
  </si>
  <si>
    <t>ACSGEN0075</t>
  </si>
  <si>
    <t>Etui pour AirPods Max</t>
  </si>
  <si>
    <t>PETPTC0002</t>
  </si>
  <si>
    <t>Caméra pour animaux Petcube Cam avec Vétérinaire en ligne (anglais)</t>
  </si>
  <si>
    <t>Petcube</t>
  </si>
  <si>
    <t>IPXGEN0021</t>
  </si>
  <si>
    <t>Vitre de protection écran en verre trempé 3D pour iPhone 11 Pro</t>
  </si>
  <si>
    <t>IPHNVO0035</t>
  </si>
  <si>
    <t>Novodio Coque Magnétique pour iPhone 14 Plus - Compatible MagSafe - Noir</t>
  </si>
  <si>
    <t>PMCMWY0014</t>
  </si>
  <si>
    <t>Trackpad avec nappe pour MacBook Pro 15" Retina mi-2015</t>
  </si>
  <si>
    <t>AMPSAT0010</t>
  </si>
  <si>
    <t>Satechi Chargeur magnétique sans fil USB-C pour iPhone</t>
  </si>
  <si>
    <t>SPMSNS0002</t>
  </si>
  <si>
    <t>Sonos WallMount Beam Noir - Support mural pour barre de son Beam</t>
  </si>
  <si>
    <t>IPHNVO0034</t>
  </si>
  <si>
    <t>Novodio Coque Magnétique pour iPhone 14 Pro - Compatible MagSafe - Noir</t>
  </si>
  <si>
    <t>AWTPZR0008</t>
  </si>
  <si>
    <t>Coque pour Apple Watch Ultra 49 mm - PanzerGlass Full Body - Noir</t>
  </si>
  <si>
    <t>IPXSEY0034</t>
  </si>
  <si>
    <t>Coque ultra fine pour iPhone 15 - Blanche transparente - SwitchEasy 0.35</t>
  </si>
  <si>
    <t>ACSTMN0001</t>
  </si>
  <si>
    <t>AirBell - Sonnette de vélo avec support Apple AirTag - Antivol (guidon 22,2 mm)</t>
  </si>
  <si>
    <t>TeamNobile</t>
  </si>
  <si>
    <t>PDTMWY0222</t>
  </si>
  <si>
    <t>Écran LCD pour iPhone 8 Plus Blanc</t>
  </si>
  <si>
    <t>PMCMWY0037</t>
  </si>
  <si>
    <t>Clavier AZERTY Français pour MacBook Pro 13" Retina 2012-2013 (A1425)</t>
  </si>
  <si>
    <t>PMCMWY0102</t>
  </si>
  <si>
    <t>Feuille de rétroéclairage clavier ISO (EU) pour MacBook Air 11" 2011 à 2015</t>
  </si>
  <si>
    <t>IPXPZR0032</t>
  </si>
  <si>
    <t>Coque pour iPhone 15 - Transparente - PanzerGlass Safe</t>
  </si>
  <si>
    <t>PDTMWY0538</t>
  </si>
  <si>
    <t>Nappe de charge sans fil pour iPhone 11</t>
  </si>
  <si>
    <t>IPXPZR0018</t>
  </si>
  <si>
    <t>Vitre de confidentialité pour iPhone 14 Plus &amp; 13 Pro Max - PanzerGlass</t>
  </si>
  <si>
    <t>MEMSYN0022</t>
  </si>
  <si>
    <t>Mémoire RAM Synology 8 Go DDR3L SODIMM - 1600 MHz</t>
  </si>
  <si>
    <t>Synology</t>
  </si>
  <si>
    <t>IPXELO0002</t>
  </si>
  <si>
    <t>Elago Hybryd Case Transparent / Noir - Coque pour iPhone 12 mini</t>
  </si>
  <si>
    <t>ELAGO</t>
  </si>
  <si>
    <t>AWTPZR0010</t>
  </si>
  <si>
    <t>Coque pour Apple Watch Series 7/8 41 mm - PanzerGlass Full Body - Transparent</t>
  </si>
  <si>
    <t>PDTMWY0097</t>
  </si>
  <si>
    <t>Écran LCD pour iPhone 5 Blanc</t>
  </si>
  <si>
    <t>PMCMWY0097</t>
  </si>
  <si>
    <t>Nappe Trackpad pour MacBook Pro 15" A1286 (mi-2009)</t>
  </si>
  <si>
    <t>PDTMWY0560</t>
  </si>
  <si>
    <t>Batterie de remplacement pour iPhone 12 Pro Max - 3687 mAh</t>
  </si>
  <si>
    <t>ACSOWC0012</t>
  </si>
  <si>
    <t>OWC Internal SSD DIY Kit - Kit montage SSD iMac 27" 2010</t>
  </si>
  <si>
    <t>PMCMWY0079</t>
  </si>
  <si>
    <t>Caméra avant pour MacBook Pro 13" A1706/A1708 (2016-2017)</t>
  </si>
  <si>
    <t>HAUNWO0001</t>
  </si>
  <si>
    <t>Enceinte Bluetooth portable New One PBX50, Noire</t>
  </si>
  <si>
    <t>SPMSNS0003</t>
  </si>
  <si>
    <t>Sonos WallMount Beam Blanc - Support mural pour barre de son Beam</t>
  </si>
  <si>
    <t>ADPLMP0024</t>
  </si>
  <si>
    <t>LMP USB-C Attach Hub Argent - Dock USB-C 7 ports pour iMac</t>
  </si>
  <si>
    <t>IPDMAY0089</t>
  </si>
  <si>
    <t>MacAlly BSTANDPRO5S-RS - Étui de protection à rabat pour iPad Pro 11" 20/21 Rose</t>
  </si>
  <si>
    <t>AMPGEN0036</t>
  </si>
  <si>
    <t>Support 2-en-1 pour iPhone SKT-H04 Noir - Support voiture et bureau</t>
  </si>
  <si>
    <t>IPXSEY0025</t>
  </si>
  <si>
    <t>SwitchEasy Gravity M iPhone 14 Pro - Coque avec MagSafe - Bleu transparent</t>
  </si>
  <si>
    <t>DDITOS0073</t>
  </si>
  <si>
    <t>Toshiba 320 Go - Disque dur 2,5" 5400 tr/min - MK3276GSX</t>
  </si>
  <si>
    <t>Toshiba</t>
  </si>
  <si>
    <t>Disque dur interne</t>
  </si>
  <si>
    <t>PDTMWY0100</t>
  </si>
  <si>
    <t>Batterie de remplacement pour iPhone 6 - 1810 mAh</t>
  </si>
  <si>
    <t>Batterie Interne</t>
  </si>
  <si>
    <t>TD00003333</t>
  </si>
  <si>
    <t>StarTech.com Adaptateur USB vers VGA - Carte vidéo USB externe pour PC et MAC -</t>
  </si>
  <si>
    <t>MICBLK0013</t>
  </si>
  <si>
    <t>Écouteurs sans fil Belkin SoundForm Bolt, Blanc - Bluetooth</t>
  </si>
  <si>
    <t>IPXSEY0022</t>
  </si>
  <si>
    <t>SwitchEasy Gravity M iPhone 14 Plus - Coque magnétique et MagSafe - Transparent</t>
  </si>
  <si>
    <t>IMCIFX0009</t>
  </si>
  <si>
    <t>iFixit iMac 21,5" Dual Hard Drive Kit - Kit montage 2nd HDD/SSD iMac 21,5" 2011</t>
  </si>
  <si>
    <t>ACSGEN0064</t>
  </si>
  <si>
    <t>Boite de rangement pour masques</t>
  </si>
  <si>
    <t>PDTMWY0043</t>
  </si>
  <si>
    <t>Batterie de remplacement pour iPhone 5 - 1440 mAh</t>
  </si>
  <si>
    <t>IPXPZR0034</t>
  </si>
  <si>
    <t>Coque pour iPhone 15 Plus - Transparente - PanzerGlass Safe</t>
  </si>
  <si>
    <t>AWTNMD0014</t>
  </si>
  <si>
    <t>Nomad Rugged Strap Argent - Bracelet Apple Watch 38/40/41 mm</t>
  </si>
  <si>
    <t>IPHNVO0001</t>
  </si>
  <si>
    <t>Novodio Coque en silicone pour iPhone 14 avec support ring - Noir</t>
  </si>
  <si>
    <t>IPHNVO0005</t>
  </si>
  <si>
    <t>Novodio Coque en silicone pour iPhone 14 avec support ring - Bleu</t>
  </si>
  <si>
    <t>IPHNVO0028</t>
  </si>
  <si>
    <t>Novodio Coque intégrale 360° pour iPhone 14 Plus - Aluminium et verre trempé</t>
  </si>
  <si>
    <t>IMCIFX0010</t>
  </si>
  <si>
    <t>iFixit iMac 27" Dual Hard Drive Kit - Kit montage 2nd HDD/SSD iMac 27" 2011</t>
  </si>
  <si>
    <t>MCIPSC0004</t>
  </si>
  <si>
    <t>Pack de 3 sacs pour collecteur de poussière automatique Proscenic M7 Pro</t>
  </si>
  <si>
    <t>AMPSAT0020</t>
  </si>
  <si>
    <t>Support magnétique pour iPhone avec porte cartes compatible MagSafe Brun Satechi</t>
  </si>
  <si>
    <t>IPXSEY0031</t>
  </si>
  <si>
    <t>Coque ultra fine pour iPhone 15 Plus - Noire transparente - SwitchEasy 0.35</t>
  </si>
  <si>
    <t>IPXSEY0035</t>
  </si>
  <si>
    <t>Coque ultra fine pour iPhone 15 Plus - Blanche transparente - SwitchEasy 0.35</t>
  </si>
  <si>
    <t>IPHNVO0002</t>
  </si>
  <si>
    <t>Novodio Coque en silicone pour iPhone 14 Pro avec support ring - Noir</t>
  </si>
  <si>
    <t>IPHNVO0027</t>
  </si>
  <si>
    <t>Novodio Coque intégrale 360° pour iPhone 14 Pro - Aluminium et verre trempé</t>
  </si>
  <si>
    <t>IPHNVO0036</t>
  </si>
  <si>
    <t>Novodio Coque Magnétique pour iPhone 14 Pro Max - Compatible MagSafe - Noir</t>
  </si>
  <si>
    <t>WCMMAY0004</t>
  </si>
  <si>
    <t>MacAlly MZOOMCAM - Webcam USB Full HD 1080p avec micro / Mac et PC</t>
  </si>
  <si>
    <t>PMCMWY0104</t>
  </si>
  <si>
    <t>Feuille de rétroéclairage clavier ISO (EU) pour MacBook Pro 15" fin 2008</t>
  </si>
  <si>
    <t>HDMMWY0065</t>
  </si>
  <si>
    <t>Câble HDMI 1.4 4K 10m Mâle / Mâle</t>
  </si>
  <si>
    <t>Câble HDMI</t>
  </si>
  <si>
    <t>TD00002447</t>
  </si>
  <si>
    <t>StarTech.com Câble réseau passif SFP+ 10 GbE à connexion directe twinax en cuivr</t>
  </si>
  <si>
    <t>Câble Ethernet</t>
  </si>
  <si>
    <t>IPHNVO0013</t>
  </si>
  <si>
    <t>Novodio Coque ultra-fine pour iPhone 14 - Noir Translucide</t>
  </si>
  <si>
    <t>IPHNVO0014</t>
  </si>
  <si>
    <t>Novodio Coque ultra-fine pour iPhone 14 Pro - Noir Translucide</t>
  </si>
  <si>
    <t>IPHNVO0026</t>
  </si>
  <si>
    <t>Novodio Coque intégrale 360° pour iPhone 14 - Aluminium et verre trempé</t>
  </si>
  <si>
    <t>TD00001579</t>
  </si>
  <si>
    <t>StarTech.com Câble USB C vers Lightning 2 m - Certifié Apple MFi - Noir</t>
  </si>
  <si>
    <t>AMPULI0002</t>
  </si>
  <si>
    <t>Ulanzi ST-02S - Support smartphone avec fixation trépied</t>
  </si>
  <si>
    <t>Ulanzi</t>
  </si>
  <si>
    <t>Accessoires Caméra Sport</t>
  </si>
  <si>
    <t>AWTPZR0011</t>
  </si>
  <si>
    <t>Coque pour Apple Watch Series 7/8 45 mm - PanzerGlass Full Body - Transparent</t>
  </si>
  <si>
    <t>IPXNVO0149</t>
  </si>
  <si>
    <t>Novodio - Coque antichocs pour iPhone 12 mini - Noir</t>
  </si>
  <si>
    <t>IPHNVO0010</t>
  </si>
  <si>
    <t>Novodio Coque ultra-fine pour iPhone 14 Pro - Transparente</t>
  </si>
  <si>
    <t>IPXGEN0026</t>
  </si>
  <si>
    <t>Vitre protection écran verre trempé &amp; filtre confidentialité - iPhone 11 Pro Max</t>
  </si>
  <si>
    <t>TD00000549</t>
  </si>
  <si>
    <t>Apple MRX92ZM/A étui pour tablette 27,9 cm (11") Folio Rose</t>
  </si>
  <si>
    <t>Étui / coque</t>
  </si>
  <si>
    <t>CSTTSD0021</t>
  </si>
  <si>
    <t>Clé USB Transcend JetFlash 780 128 Go - Noir - USB 3.2</t>
  </si>
  <si>
    <t>Clé USB</t>
  </si>
  <si>
    <t>IPXPZR0021</t>
  </si>
  <si>
    <t>Vitre Anti Lumière Bleue pour iPhone 14 Pro - PanzerGlass</t>
  </si>
  <si>
    <t>IPHNVO0009</t>
  </si>
  <si>
    <t>Novodio Coque ultra-fine pour iPhone 14 - Transparente</t>
  </si>
  <si>
    <t>AMPGEN0029</t>
  </si>
  <si>
    <t>Support 2-en-1 pour iPhone SKT-H02 Noir - Support voiture et bureau</t>
  </si>
  <si>
    <t>IPHNVO0003</t>
  </si>
  <si>
    <t>Novodio Coque en silicone pour iPhone 14 Plus avec support ring - Noir</t>
  </si>
  <si>
    <t>IPHNVO0007</t>
  </si>
  <si>
    <t>Novodio Coque en silicone pour iPhone 14 Plus avec support ring - Bleu</t>
  </si>
  <si>
    <t>IPHNVO0008</t>
  </si>
  <si>
    <t>Novodio Coque en silicone pour iPhone 14 Pro Max avec support ring - Bleu</t>
  </si>
  <si>
    <t>AMPGEN0025</t>
  </si>
  <si>
    <t>Support 3-en-1 pour iPhone SKT-H01 Noir - Support voiture, bureau et ring</t>
  </si>
  <si>
    <t>ACSULI0001</t>
  </si>
  <si>
    <t>Ulanzi OP-2 - Base de charge pour DJI Osmo Pocket</t>
  </si>
  <si>
    <t>TD00002438</t>
  </si>
  <si>
    <t>Verbatim DataLifePlus - Spindle 50 DVD-R 4,7 Go imprimables</t>
  </si>
  <si>
    <t>DVD vierge</t>
  </si>
  <si>
    <t>IPXPZR0035</t>
  </si>
  <si>
    <t>Coque pour iPhone 15 Pro Max - Transparente - PanzerGlass Safe</t>
  </si>
  <si>
    <t>IPHNVO0004</t>
  </si>
  <si>
    <t>Novodio Coque en silicone pour iPhone 14 Pro Max avec support ring - Noir</t>
  </si>
  <si>
    <t>HDMMWY0001</t>
  </si>
  <si>
    <t>Adaptateur HDMI Femelle vers DVI-D 18+1 Mâle - Connecteurs Plaqués or</t>
  </si>
  <si>
    <t>ADPOWC0010</t>
  </si>
  <si>
    <t>OWC Accelsior 1A - Carte PCIe pour SSD Mac 2013 - 2019 d'origine Apple</t>
  </si>
  <si>
    <t>Carte contrôleur disque</t>
  </si>
  <si>
    <t>IPXLFP0022</t>
  </si>
  <si>
    <t>LifeProof Next Noir/Transparent - Coque antichocs pour iPhone 12 Pro Max</t>
  </si>
  <si>
    <t>LifeProof</t>
  </si>
  <si>
    <t>PMCMWY0099</t>
  </si>
  <si>
    <t>Nappe Trackpad pour MacBook Air 11" A1465 (2012)</t>
  </si>
  <si>
    <t>TD00002883</t>
  </si>
  <si>
    <t>Carte SDXC Transcend SDC500S 64 Go, UHS-I, V30</t>
  </si>
  <si>
    <t>IPHNVO0006</t>
  </si>
  <si>
    <t>Novodio Coque en silicone pour iPhone 14 Pro avec support ring - Bleu</t>
  </si>
  <si>
    <t>ADPMWY0112</t>
  </si>
  <si>
    <t>Adaptateur Mini DisplayPort 3-en-1 vers HDMI, DVI et DisplayPort</t>
  </si>
  <si>
    <t>IPXBBN0003</t>
  </si>
  <si>
    <t>Coque MagSafe pour iPhone 15 Plus en silicone Avec dragonne - Noire - Bigben</t>
  </si>
  <si>
    <t>BigBen</t>
  </si>
  <si>
    <t>IPXWWU0003</t>
  </si>
  <si>
    <t>Wiwu Kit de 2 protections de lentilles 9H pour iPhone 12 Pro Max - Noir</t>
  </si>
  <si>
    <t>CABGEN0185</t>
  </si>
  <si>
    <t>Câble audio optique Toslink 3 m</t>
  </si>
  <si>
    <t>Audio</t>
  </si>
  <si>
    <t>PDTMWY0115</t>
  </si>
  <si>
    <t>Batterie de remplacement pour iPhone 5c - 1510 mAh</t>
  </si>
  <si>
    <t>IPXPZR0023</t>
  </si>
  <si>
    <t>Vitre Anti Lumière Bleue pour iPhone 14 Pro Max - PanzerGlass</t>
  </si>
  <si>
    <t>IC00023335</t>
  </si>
  <si>
    <t>StarTech.com Câble adaptateur USB Type-C vers HDMI de 2 m - M/M - 4K 30 Hz</t>
  </si>
  <si>
    <t>IP7IFX0004</t>
  </si>
  <si>
    <t>iFixit IF333-011-2 - Adhésif blanc pour écran d'iPhone 7 Plus</t>
  </si>
  <si>
    <t>SAVAPP0190</t>
  </si>
  <si>
    <t>TrackPad A1370 pour MacBook Air 11" 2010 - sans nappe</t>
  </si>
  <si>
    <t>PDTMWY0309</t>
  </si>
  <si>
    <t>Nappe port de charge et audio Argent pour iPhone 7 Plus</t>
  </si>
  <si>
    <t>IPXELO0005</t>
  </si>
  <si>
    <t>Elago Silicon Case Blanc - Coque pour iPhone 12 mini</t>
  </si>
  <si>
    <t>IPHNVO0011</t>
  </si>
  <si>
    <t>Novodio Coque ultra-fine pour iPhone 14 Plus - Transparente</t>
  </si>
  <si>
    <t>IPHNVO0016</t>
  </si>
  <si>
    <t>Novodio Coque ultra-fine pour iPhone 14 Pro Max - Noir Translucide</t>
  </si>
  <si>
    <t>TD00000842</t>
  </si>
  <si>
    <t>StarTech.com Support de bureau pour tablette universel - Fixation murale</t>
  </si>
  <si>
    <t>ACSGEN0036</t>
  </si>
  <si>
    <t>Porte-cartes adhésif 2 emplacements pour iPhone et smartphone - Gris</t>
  </si>
  <si>
    <t>AMPGEN0037</t>
  </si>
  <si>
    <t>Support 2-en-1 pour iPhone SKT-H04 Rouge - Support voiture et bureau</t>
  </si>
  <si>
    <t>IPXMJO0018</t>
  </si>
  <si>
    <t>Mujjo Full Leather iPhone Case Noir - Coque cuir pour iPhone 12 mini</t>
  </si>
  <si>
    <t>AMPGEN0031</t>
  </si>
  <si>
    <t>Support 2-en-1 pour iPhone SKT-H02 Bleu - Support voiture et bureau</t>
  </si>
  <si>
    <t>MICBLK0006</t>
  </si>
  <si>
    <t>Écouteurs sport Belkin SoundForm Move, Noir - Bluetooth</t>
  </si>
  <si>
    <t>TD00003470</t>
  </si>
  <si>
    <t>Urban Factory SSP16UF filtre anti-reflets pour écran et filtre de confidentialit</t>
  </si>
  <si>
    <t>AMPIFX0023</t>
  </si>
  <si>
    <t>iFixit safety Glasses - Lunettes de protection</t>
  </si>
  <si>
    <t>Outil de réparation</t>
  </si>
  <si>
    <t>PDTMWY0531</t>
  </si>
  <si>
    <t>Câble camera avant et capteur de proximite pour iphone 8 Plus</t>
  </si>
  <si>
    <t>IPXSEY0028</t>
  </si>
  <si>
    <t>SwitchEasy LenSHIELD - Protection objectifs iPhone 14 Pro et 14 Pro Max - Noir</t>
  </si>
  <si>
    <t>AMPGEN0030</t>
  </si>
  <si>
    <t>Support 2-en-1 pour iPhone SKT-H02 Rouge - Support voiture et bureau</t>
  </si>
  <si>
    <t>PDTMWY0554</t>
  </si>
  <si>
    <t>Ensemble Caméra Avant iPhone 12 mini</t>
  </si>
  <si>
    <t>ACSWWU0002</t>
  </si>
  <si>
    <t>Wiwu Silicon loop - Etui de protection pour AirTag Jaune</t>
  </si>
  <si>
    <t>AMPGEN0026</t>
  </si>
  <si>
    <t>Support 3-en-1 pour iPhone SKT-H01 Rouge - Support voiture, bureau et ring</t>
  </si>
  <si>
    <t>IPHNVO0029</t>
  </si>
  <si>
    <t>Novodio Coque intégrale 360° pour iPhone 14 Pro Max - Aluminium et verre trempé</t>
  </si>
  <si>
    <t>IPXNVO0159</t>
  </si>
  <si>
    <t>Novodio - Coque ultra-fine pour iPhone 12 Pro Max - Noir translucide</t>
  </si>
  <si>
    <t>IPXNVO0093</t>
  </si>
  <si>
    <t>Novodio - Coque iPhone 11 - Transparent / noir</t>
  </si>
  <si>
    <t>ACSWWU0004</t>
  </si>
  <si>
    <t>Wiwu Silicon loop - Etui de protection pour AirTag Blanc</t>
  </si>
  <si>
    <t>AMPGEN0027</t>
  </si>
  <si>
    <t>Support 3-en-1 pour iPhone SKT-H01 Bleu - Support voiture, bureau et ring</t>
  </si>
  <si>
    <t>MCIVTB0033</t>
  </si>
  <si>
    <t>Véritable - Livre de 80 recettes</t>
  </si>
  <si>
    <t>IC00003468</t>
  </si>
  <si>
    <t>StarTech.com Câble Répartiteur en Y DVI-D vers 2x DVI-D 30 cm - M/F</t>
  </si>
  <si>
    <t>PDTMWY0544</t>
  </si>
  <si>
    <t>Nappe de charge sans fil pour iPhone XR</t>
  </si>
  <si>
    <t>ACSWWU0001</t>
  </si>
  <si>
    <t>Wiwu Silicon loop - Etui de protection pour AirTag Orange</t>
  </si>
  <si>
    <t>PDTMWY0111</t>
  </si>
  <si>
    <t>Nappe et bouton Home noir iPhone 6 / 6 Plus</t>
  </si>
  <si>
    <t>IPXWWU0002</t>
  </si>
  <si>
    <t>Wiwu Kit de 2 protections de lentilles 9H pour iPhone 12 Pro - Noir</t>
  </si>
  <si>
    <t>CABGEN0188</t>
  </si>
  <si>
    <t>Câble USB-A vers micro-USB-A USB 2.0 - 1 m</t>
  </si>
  <si>
    <t>AMPGEN0032</t>
  </si>
  <si>
    <t>Support 2-en-1 pour iPhone SKT-H02 Or Rose - Support voiture et bureau</t>
  </si>
  <si>
    <t>PDTMWY0170</t>
  </si>
  <si>
    <t>Nappe power, volume, vibreur, flash pour iPhone 6s</t>
  </si>
  <si>
    <t>CABMWY0003</t>
  </si>
  <si>
    <t>Câble USB type A vers mini - 1,80 m (compatible USB 1.1 et 2.0)</t>
  </si>
  <si>
    <t>PDTMWY0533</t>
  </si>
  <si>
    <t>Adhésif d'étanchéité blanc pour écran d'iPhone 8 Plus</t>
  </si>
  <si>
    <t>AMPGEN0028</t>
  </si>
  <si>
    <t>Support 3-en-1 pour iPhone SKT-H01 Or Rose - Support voiture, bureau et ring</t>
  </si>
  <si>
    <t>AMPGEN0038</t>
  </si>
  <si>
    <t>Support 2-en-1 pour iPhone SKT-H04 Bleu - Support voiture et bureau</t>
  </si>
  <si>
    <t>IC00006911</t>
  </si>
  <si>
    <t>StarTech.com Câble d'extension audio stéréo Slim 3,5 mm de 1 m - M/F</t>
  </si>
  <si>
    <t>IC00008302</t>
  </si>
  <si>
    <t>StarTech.com Câble adaptateur Micro USB vers USB Host OTG de 12cm - Mâle / Femel</t>
  </si>
  <si>
    <t>BATNVO0154</t>
  </si>
  <si>
    <t>Novodio PureWatt Max 100 W - Batterie externe 96,48 Wh USB-C PD &amp; USB-A QC 3.0</t>
  </si>
  <si>
    <t>-</t>
  </si>
  <si>
    <t>HUBBLK0005</t>
  </si>
  <si>
    <t>Station d'accueil USB-C 11 ports - Belkin Connect</t>
  </si>
  <si>
    <t>ACSNVO0347</t>
  </si>
  <si>
    <t>Novodio Ze Box Bamboo - Station de charge 6 ports USB pour iPhone / iPad</t>
  </si>
  <si>
    <t>ALIAPP0051</t>
  </si>
  <si>
    <t>Apple Adaptateur secteur USB-C 96 W</t>
  </si>
  <si>
    <t>MEMNMP0060</t>
  </si>
  <si>
    <t>Mémoire RAM Nuimpact 32 Go DDR4 ECC R-DIMM 2933 Mhz PC4-23400</t>
  </si>
  <si>
    <t>PENMTS0011</t>
  </si>
  <si>
    <t>Souris USB-C Matias PBT Mouse Mac/PC - Noir</t>
  </si>
  <si>
    <t>AMPBLK0062</t>
  </si>
  <si>
    <t>Support voiture MagSafe iPhone sans chargeur allume-cigare - Belkin BOOST CHARGE</t>
  </si>
  <si>
    <t>DDISYN0004</t>
  </si>
  <si>
    <t>Synology Série Entreprise 12 To - Disque dur 7200 tr/min pour NAS - HAT5300-12T</t>
  </si>
  <si>
    <t>SCAIRI0011</t>
  </si>
  <si>
    <t>Scanner à défilement I.R.I.S IRIScan Pro 5</t>
  </si>
  <si>
    <t>IRISLINK</t>
  </si>
  <si>
    <t>AMPNVO0327</t>
  </si>
  <si>
    <t>Novodio Fast Charger - Chargeur USB 12W 1 x 2,4A</t>
  </si>
  <si>
    <t>MEMNMP0059</t>
  </si>
  <si>
    <t>Mémoire RAM Nuimpact 16 Go DDR4 ECC R-DIMM 2933 Mhz PC4-23400</t>
  </si>
  <si>
    <t>DDELCE0127</t>
  </si>
  <si>
    <t>LaCie 1Big Dock SSD Pro 2 To Thunderbolt 3 - Station d'accueil / SSD externe</t>
  </si>
  <si>
    <t>LaCie</t>
  </si>
  <si>
    <t>HAUDVL0079</t>
  </si>
  <si>
    <t>Enceinte connectée Devialet Phantom II 95 dB Blanche</t>
  </si>
  <si>
    <t>BATRVT0001</t>
  </si>
  <si>
    <t>Station électrique portable Revolt HSG-640 - 60Ah / 230V 180W / USB</t>
  </si>
  <si>
    <t>REVOLT</t>
  </si>
  <si>
    <t>BATNVO0160</t>
  </si>
  <si>
    <t>Novodio Batterie Li-polymer A2113 pour MacBook Pro Retina 16'' Fin 2019</t>
  </si>
  <si>
    <t>HAUSNS0053</t>
  </si>
  <si>
    <t>Caisson de basses sans fil Sonos Sub (Gen 3) Blanc</t>
  </si>
  <si>
    <t>CABMWY0099</t>
  </si>
  <si>
    <t>Câble USB-C vers USB-C 60 W 10 Gbit/s - 1 m - Blanc</t>
  </si>
  <si>
    <t>HAUDVL0096</t>
  </si>
  <si>
    <t>Enceinte connectée portable Devialet Mania Argent</t>
  </si>
  <si>
    <t>HAUDVL0006Z</t>
  </si>
  <si>
    <t>Devialet Tree Wood - Socle intelligent pour Phantom I. - Reconditionné</t>
  </si>
  <si>
    <t>DDITSD0002</t>
  </si>
  <si>
    <t>Kit Transcend JetDrive 500 480 Go - Barrette SSD pour Mac</t>
  </si>
  <si>
    <t>WCMDHA0008</t>
  </si>
  <si>
    <t>Caméra de surveillance WiFi intérieure/extérieure &amp; Panneau solaire IMOU Cell Go</t>
  </si>
  <si>
    <t>CSTSAM0123</t>
  </si>
  <si>
    <t>Carte microSDXC Samsung PRO Plus 256 Go avec adaptateur USB, UHS-I, V30</t>
  </si>
  <si>
    <t>Samsung</t>
  </si>
  <si>
    <t>WLSSYN0002</t>
  </si>
  <si>
    <t>Routeur WiFi 5 Synology RT2600ac - Bi-bande 1733 Mbit/s</t>
  </si>
  <si>
    <t>Routeur</t>
  </si>
  <si>
    <t>PMCMWY0055</t>
  </si>
  <si>
    <t>Écran Complet pour MacBook Pro 15" Retina mi-2015</t>
  </si>
  <si>
    <t>DDITSD0011</t>
  </si>
  <si>
    <t>Transcend Disque SSD JetDrive 725 480 Go</t>
  </si>
  <si>
    <t>TD00005515</t>
  </si>
  <si>
    <t>Imprimante multifonction Epson EcoTank ET-4856 / C11CJ60407 - WiFi, AirPrint</t>
  </si>
  <si>
    <t>AMPSAT0015</t>
  </si>
  <si>
    <t>Support casque 2 en 1 avec chargeur sans fil induction - Satechi</t>
  </si>
  <si>
    <t>MEMGEN0120</t>
  </si>
  <si>
    <t>Mémoire 256 Mo SODIMM PC 133 iBook G3 / PB FW 2000 / PB G4 400 / 667 / 800</t>
  </si>
  <si>
    <t>BATOWC0007</t>
  </si>
  <si>
    <t>NewerTech NuPower - Batterie 54 Wh pour MacBook 13" Unibody fin 2008 (Aluminium)</t>
  </si>
  <si>
    <t>MBPIFX0017</t>
  </si>
  <si>
    <t>Nappe disque dur iFixit IF163-041-1 MacBook Pro 13" Unibody (mi-2012)</t>
  </si>
  <si>
    <t>CABAPP0037</t>
  </si>
  <si>
    <t>Câble Apple USB-C vers USB-C 240 W USB 2.0 - 2 m - Blanc</t>
  </si>
  <si>
    <t>MBKLDZ0014</t>
  </si>
  <si>
    <t>LandingZONE Thunderbolt 3 Docking Station - Station d'accueil Thunderbolt 3</t>
  </si>
  <si>
    <t>WCMDHA0012</t>
  </si>
  <si>
    <t>Caméra de surveillance sans fil extérieure projecteur/sirène - IMOU Bullet 2 4MP</t>
  </si>
  <si>
    <t>HAUDVL0084</t>
  </si>
  <si>
    <t>Devialet Tree Iconic White - Socle intelligent pour enceinte Phantom I</t>
  </si>
  <si>
    <t>BATNVO0143</t>
  </si>
  <si>
    <t>Novodio Batterie Li-polymer A2171 pour MacBook Pro 13" mi-2019</t>
  </si>
  <si>
    <t>MBPWWU0016</t>
  </si>
  <si>
    <t>Étui et support pliable pour MacBook Pro 16" - Bleu - Wiwu Skin Pro III</t>
  </si>
  <si>
    <t>HUBBLK0002</t>
  </si>
  <si>
    <t>Belkin Mini Hub 4 ports (2 x USB-C, 2 x USB-A)</t>
  </si>
  <si>
    <t>BATEFW0001</t>
  </si>
  <si>
    <t>Station électrique portable EcoFlow RIVER mini - 210Wh / 230V 300W / USB</t>
  </si>
  <si>
    <t>AMPSWI0001</t>
  </si>
  <si>
    <t>Chargeur sans fil magnétique Qi2 15 W compatible MagSafe - SwitchEasy Orbit Pro</t>
  </si>
  <si>
    <t>MEMNMP0058</t>
  </si>
  <si>
    <t>Mémoire RAM Nuimpact 8 Go DDR4 ECC R-DIMM 2933 Mhz PC4-23400</t>
  </si>
  <si>
    <t>ACSMLI0001</t>
  </si>
  <si>
    <t>Tracker MiLi MiTag Blanc - Compatible Apple Localiser (Find My)</t>
  </si>
  <si>
    <t>MILI</t>
  </si>
  <si>
    <t>DDIOWC0084</t>
  </si>
  <si>
    <t>OWC Aura Pro X2 240 Go - SSD NVMe pour Mac mini fin 2014 (avec outils et câble)</t>
  </si>
  <si>
    <t>WCMTSD0002</t>
  </si>
  <si>
    <t>Dashcam Transcend DrivePro 20 - Caméra embarquée pour moto</t>
  </si>
  <si>
    <t>HDMMWY0086</t>
  </si>
  <si>
    <t>Extender HDMI via Ethernet 60 m - Émetteur et récepteur</t>
  </si>
  <si>
    <t>Extendeur</t>
  </si>
  <si>
    <t>DDITSD0005</t>
  </si>
  <si>
    <t>Kit Transcend JetDrive 520 480 Go - Barrette SSD pour Mac</t>
  </si>
  <si>
    <t>DDIOWC0089</t>
  </si>
  <si>
    <t>OWC Aura Pro X2 480 Go Upgrade Kit - Mac Pro fin 2013</t>
  </si>
  <si>
    <t>ADPMWY0046</t>
  </si>
  <si>
    <t>Adaptateur Mini DisplayPort vers VGA</t>
  </si>
  <si>
    <t>PMCMWY0148</t>
  </si>
  <si>
    <t>Bandes adhésives pour iMac 27" 2012 à 2015 (A1419)</t>
  </si>
  <si>
    <t>MBPWWU0012</t>
  </si>
  <si>
    <t>Étui et support pliable pour MacBook Pro 16" - Noir - Wiwu Skin Pro III</t>
  </si>
  <si>
    <t>IPXPZR0022</t>
  </si>
  <si>
    <t>Vitre Anti Lumière Bleue pour iPhone 14 Plus / 13 Pro Max - PanzerGlass</t>
  </si>
  <si>
    <t>ACSFTN0005</t>
  </si>
  <si>
    <t>Lot de 4 passe-câbles aimantés - Bleu - Gestion des câbles - Function101</t>
  </si>
  <si>
    <t>Function101</t>
  </si>
  <si>
    <t>BATRVT0004</t>
  </si>
  <si>
    <t>Panneau solaire monocristallin pliable 50 W - MC4 - Revolt ZX3207</t>
  </si>
  <si>
    <t>ENTNEG0017</t>
  </si>
  <si>
    <t>Pack de 2 CPL WiFi 5 NETGEAR PLW1000 - 1000 Mbit/s</t>
  </si>
  <si>
    <t>Netgear</t>
  </si>
  <si>
    <t>IMCRDN0004</t>
  </si>
  <si>
    <t>Rain Design mBase pour iMac 27" - Support pour surélever l'iMac</t>
  </si>
  <si>
    <t>RAIN DESIGN</t>
  </si>
  <si>
    <t>ADPLMP0036</t>
  </si>
  <si>
    <t>LMP Compact Dock 2 - Station d'acceuil 6 ports pour MacBook M1/M2</t>
  </si>
  <si>
    <t>PMCMWY0066</t>
  </si>
  <si>
    <t>Trackpad avec nappe pour MacBook Pro 13" Retina fin 2013 à mi-2014</t>
  </si>
  <si>
    <t>CAROWC0006</t>
  </si>
  <si>
    <t>Carte CFexpress 2.0 Type B OWC Atlas Ultra 165 Go</t>
  </si>
  <si>
    <t>HUBSAT0003</t>
  </si>
  <si>
    <t>Satechi Pro Hub Adapter Gris Sidéral - Dock Thunderbolt 3 MacBook Pro Touch Bar</t>
  </si>
  <si>
    <t>MBKNVO0048</t>
  </si>
  <si>
    <t>Coque pour MacBook Pro 16" 2019 - Novodio MacBook Case - Anthracite</t>
  </si>
  <si>
    <t>ADPSAT0018</t>
  </si>
  <si>
    <t>Satechi Aluminium Type-C Clamp Hub Pro gris sidéral - Hub USB-C pour iMac / Pro</t>
  </si>
  <si>
    <t>AWTNMD0021</t>
  </si>
  <si>
    <t>Bracelet pour Apple Watch 42/44/45/49 mm - Bleu/Noir - Nomad Rugged Band</t>
  </si>
  <si>
    <t>MICBLK0014</t>
  </si>
  <si>
    <t>Écouteurs sans fil Belkin SoundForm Bolt, Mauve - Bluetooth</t>
  </si>
  <si>
    <t>AWTNMD0022</t>
  </si>
  <si>
    <t>Bracelet avec coque pour Apple Watch 44/45 mm - Noir - Nomad Rugged Case</t>
  </si>
  <si>
    <t>CAROWC0003</t>
  </si>
  <si>
    <t>Carte CFexpress 2.0 Type B OWC Atlas Pro 512 Go</t>
  </si>
  <si>
    <t>SCAIRI0014</t>
  </si>
  <si>
    <t>Scanner portable à défilement I.R.I.S IRIScan Executive 4</t>
  </si>
  <si>
    <t>CABGEN0160</t>
  </si>
  <si>
    <t>Câble ethernet RJ45 (20 m) catégorie 6 blindé gris</t>
  </si>
  <si>
    <t>PDTMWY0573</t>
  </si>
  <si>
    <t>Écran LCD pour iPhone 14</t>
  </si>
  <si>
    <t>ACDBLK0016</t>
  </si>
  <si>
    <t>Belkin Thunderbolt 3 Dock Plus - Station d'accueil Thunderbolt 3 et USB-C</t>
  </si>
  <si>
    <t>AWTPZR0007</t>
  </si>
  <si>
    <t>Coque pour Apple Watch Ultra 49 mm - PanzerGlass Full Body - Transparent</t>
  </si>
  <si>
    <t>HDMMWY0084</t>
  </si>
  <si>
    <t>Câble HDMI 2.0 4K à 60Hz 10m Mâle / Mâle</t>
  </si>
  <si>
    <t>ADPMAY0004</t>
  </si>
  <si>
    <t>Macally UCVGA - Adaptateur multiports USB-C vers VGA</t>
  </si>
  <si>
    <t>MICBLK0002</t>
  </si>
  <si>
    <t>Écouteurs sport Belkin SoundForm, Noir - Bluetooth</t>
  </si>
  <si>
    <t>PETPTR0015</t>
  </si>
  <si>
    <t>Petoneer Smart Dot - Pointeur laser intelligent pour chat</t>
  </si>
  <si>
    <t>ADPLMP0007</t>
  </si>
  <si>
    <t>LMP Adaptateur USB-C vers HDMI 2.0 Argent</t>
  </si>
  <si>
    <t>IPXSEY0036</t>
  </si>
  <si>
    <t>Coque ultra fine pour iPhone 15 Pro - Blanche transparente - SwitchEasy 0.35</t>
  </si>
  <si>
    <t>HDMMWY0100</t>
  </si>
  <si>
    <t>Câble HDMI 2.1 8K 3m Mâle / Mâle</t>
  </si>
  <si>
    <t>IPXPZR0033</t>
  </si>
  <si>
    <t>Coque pour iPhone 15 Pro - Transparente - PanzerGlass Safe</t>
  </si>
  <si>
    <t>IPXSEY0040</t>
  </si>
  <si>
    <t>Coque MagSafe pour iPhone 15 Pro - Transparente - SwitchEasy Crush M</t>
  </si>
  <si>
    <t>IPXSEY0042</t>
  </si>
  <si>
    <t>Protection caméra pour iPhone 15 et 15 Plus - SwitchEasy LensArmor</t>
  </si>
  <si>
    <t>IPXSEY0030</t>
  </si>
  <si>
    <t>Coque ultra fine pour iPhone 15 - Noire transparente - SwitchEasy 0.35</t>
  </si>
  <si>
    <t>IPXPZR0012</t>
  </si>
  <si>
    <t>Vitre de protection pour iPhone 14 Plus &amp; 13 Pro Max - PanzerGlass</t>
  </si>
  <si>
    <t>CABBLK0020</t>
  </si>
  <si>
    <t>Câble Belkin USB-C vers USB-C 240 W USB 2.0 - 1 m - Noir</t>
  </si>
  <si>
    <t>PDTMWY0561</t>
  </si>
  <si>
    <t>Batterie de remplacement pour iPhone 13 mini - 2406 mAh</t>
  </si>
  <si>
    <t>BOXMWY0002N</t>
  </si>
  <si>
    <t>Mystery Box 2 - Laissez-vous surprendre !</t>
  </si>
  <si>
    <t>MEMMWY0024</t>
  </si>
  <si>
    <t>Mémoire RAM 2 Go DDR2 SODIMM 800 MHz PC2-6400 iMac Intel Avril 2008</t>
  </si>
  <si>
    <t>PETPTR0021</t>
  </si>
  <si>
    <t>Petoneer Smart Pet Cam - Caméra intelligente Wi-Fi pour animaux de compagnie</t>
  </si>
  <si>
    <t>IPXSEY0039</t>
  </si>
  <si>
    <t>Coque MagSafe pour iPhone 15 Plus - Transparente - SwitchEasy Crush M</t>
  </si>
  <si>
    <t>IPDMAY0095</t>
  </si>
  <si>
    <t>Étui de protection et support iPad Pro 12,9" 2021-2022 - Macally BSTANDP6L-B</t>
  </si>
  <si>
    <t>PETLTR0002</t>
  </si>
  <si>
    <t>Pack de 6 filtres à charbon actif pour bac à litière Litter-Robot 4</t>
  </si>
  <si>
    <t>Whisker</t>
  </si>
  <si>
    <t>IPHFGL0001</t>
  </si>
  <si>
    <t>Force Glass iPhone 14 Pro Max - Vitre de protection écran</t>
  </si>
  <si>
    <t>Force Glass</t>
  </si>
  <si>
    <t>PDTMWY0057</t>
  </si>
  <si>
    <t>Batterie de remplacement pour iPhone 5s - 1560 mAh</t>
  </si>
  <si>
    <t>BOXMWY0003N</t>
  </si>
  <si>
    <t>Mystery Box 3 - Choisissez, ouvrez, célébrez !</t>
  </si>
  <si>
    <t>PDTMWY0479</t>
  </si>
  <si>
    <t>Batterie de remplacement pour iPhone 6 - 2200 mAh Haute Capacité</t>
  </si>
  <si>
    <t>CABMWY0074</t>
  </si>
  <si>
    <t>Câble Mini DisplayPort mâle vers DisplayPort mâle - 1 m - Noir</t>
  </si>
  <si>
    <t>MICBLK0012</t>
  </si>
  <si>
    <t>Écouteurs sport Belkin SoundForm Bolt, Noir - Bluetooth</t>
  </si>
  <si>
    <t>PMCMWY0100</t>
  </si>
  <si>
    <t>Nappe Trackpad pour MacBook Pro Retina 13" A1502 (fin 2013 à mi-2014)</t>
  </si>
  <si>
    <t>IPXBBN0002</t>
  </si>
  <si>
    <t>Coque MagSafe pour iPhone 15 Pro en silicone Avec dragonne - Noire - Bigben</t>
  </si>
  <si>
    <t>IC00008386</t>
  </si>
  <si>
    <t>StarTech.com Adaptateur actif Mini DisplayPort 1.2 vers HDMI 4K pour MacBook Pro</t>
  </si>
  <si>
    <t>MBPWWU0003</t>
  </si>
  <si>
    <t>Wiwu Pilot - Housse pour MacBook Pro 16"</t>
  </si>
  <si>
    <t>TD00007163</t>
  </si>
  <si>
    <t>OtterBox Symmetry+ Coque pour iPhone 14/iPhone 13 avec MagSafe, Antichoc, anti-c</t>
  </si>
  <si>
    <t>IPDMAY0088</t>
  </si>
  <si>
    <t>MacAlly BSTANDPRO5S-B - Étui de protection à rabat pour iPad Pro 11" 20/21 Noir</t>
  </si>
  <si>
    <t>PMCMWY0023</t>
  </si>
  <si>
    <t>Lot de 4 patins caoutchouc pour MacBook Air 11" et 13"</t>
  </si>
  <si>
    <t>ADPGEN0007</t>
  </si>
  <si>
    <t>Adaptateur audio optique Toslink vers prise jack 3,5 mm optique</t>
  </si>
  <si>
    <t>CABMWY0021</t>
  </si>
  <si>
    <t>Rallonge USB-A vers USB-A femelle USB 2.0 - 3 m - Noir</t>
  </si>
  <si>
    <t>IPHNVO0012</t>
  </si>
  <si>
    <t>Novodio Coque ultra-fine pour iPhone 14 Pro Max - Transparente</t>
  </si>
  <si>
    <t>PMCMWY0001</t>
  </si>
  <si>
    <t>Lot de 100 vis de clavier pour MacBook Pro Unibody 13"/15"/17" A1278/A1286/A1297</t>
  </si>
  <si>
    <t>ADPSRV0099</t>
  </si>
  <si>
    <t>Storeva DriveDock U3 - Dock USB 3.0 pour disque dur SATA 2.5"/3.5"</t>
  </si>
  <si>
    <t>BOISRV0053</t>
  </si>
  <si>
    <t>Boîtier disque dur 2,5" Storeva Xslim USB 3.0 Silver</t>
  </si>
  <si>
    <t>ACSNVO0360</t>
  </si>
  <si>
    <t>Novodio support vélo aluminium pour iPhone &amp; smartphone</t>
  </si>
  <si>
    <t>HAUNVO0058</t>
  </si>
  <si>
    <t>Novodio PocketMax Pro Rouge - Enceinte Bluetooth True Wireless</t>
  </si>
  <si>
    <t>PENNVO0021</t>
  </si>
  <si>
    <t>Novodio Optical Mouse USB-A Gris Sidéral - Souris optique filaire 1600DPI Mac/PC</t>
  </si>
  <si>
    <t>Souris</t>
  </si>
  <si>
    <t>ADPAPP0046</t>
  </si>
  <si>
    <t>Adaptateur secteur double port USB-C 35 W - MNWP3ZM/A</t>
  </si>
  <si>
    <t>ACDBLK0015</t>
  </si>
  <si>
    <t>BELKIN Thunderbolt 3 Dock Pro - Station d'accueil Thunderbolt 3</t>
  </si>
  <si>
    <t>MCITFO0003</t>
  </si>
  <si>
    <t>Trifo Lucy - Robot Aspirateur avec intelligence artificielle</t>
  </si>
  <si>
    <t>ACSMWY0027</t>
  </si>
  <si>
    <t>Capteur de qualité de l'air - Détecteur de CO2</t>
  </si>
  <si>
    <t>ACSNVO0001</t>
  </si>
  <si>
    <t>Novodio Mini Kit Tournevis 12 en 1 pour Mac</t>
  </si>
  <si>
    <t>BOISRV0050</t>
  </si>
  <si>
    <t>Boîtier disque dur 2,5" Storeva Xslim USB 3.0 Noir</t>
  </si>
  <si>
    <t>MEMMWY0088</t>
  </si>
  <si>
    <t>Mémoire RAM 128 Go DDR4 ECC LR-DIMM 2933 MHz PC4-23466</t>
  </si>
  <si>
    <t>AMPNVO0370</t>
  </si>
  <si>
    <t>Novodio C-Charge 20 - Chargeur iPhone et iPad USB-C 20 W</t>
  </si>
  <si>
    <t>MEMNMP0040</t>
  </si>
  <si>
    <t>Mémoire RAM NUIMPACT 4 Go SODIMM DDR2 800 (PC 6400 ) iMac Intel Avril 2008</t>
  </si>
  <si>
    <t>AMPGEN0043</t>
  </si>
  <si>
    <t>Chargeur voiture magnétique sans fil pour iPhone 16/15/14/13/12</t>
  </si>
  <si>
    <t>MCIPTR0001</t>
  </si>
  <si>
    <t>Petoneer AirMaster - Purificateur d'air connecté</t>
  </si>
  <si>
    <t>ADPLMP0020</t>
  </si>
  <si>
    <t>LMP USB-C Attach Dock Pro Argent - Dock USB-C 10 ports pour iMac</t>
  </si>
  <si>
    <t>PMCMWY0004</t>
  </si>
  <si>
    <t>Écran LCD pour MacBook Pro 15" Retina mi-2012 / début 2013</t>
  </si>
  <si>
    <t>BOISRV0076</t>
  </si>
  <si>
    <t>Storeva MiniMax Argent - Boîtier disque dur 2,5" USB 3.0 15 mm</t>
  </si>
  <si>
    <t>CAROWC0005</t>
  </si>
  <si>
    <t>Carte CFexpress 2.0 Type B OWC Atlas Pro 2 To</t>
  </si>
  <si>
    <t>CSTSAM0124</t>
  </si>
  <si>
    <t>Carte microSDXC Samsung PRO Plus 512 Go avec adaptateur USB, UHS-I, V30</t>
  </si>
  <si>
    <t>HAUSDT0001Z</t>
  </si>
  <si>
    <t>Soundots Ai-1 - Enceinte Bluetooth aptX portable et empilable - Reconditionné</t>
  </si>
  <si>
    <t>Soundots</t>
  </si>
  <si>
    <t>DDITSD0010</t>
  </si>
  <si>
    <t>Transcend Disque SSD JetDrive 725 240 Go</t>
  </si>
  <si>
    <t>ACSMWY0014</t>
  </si>
  <si>
    <t>Organiseur de bureau avec chargeur sans fil 10 W</t>
  </si>
  <si>
    <t>BATXTM0003</t>
  </si>
  <si>
    <t>Station électrique portable Xtorm - 612Wh / 2x 220V 500W / USB</t>
  </si>
  <si>
    <t>Xtorm</t>
  </si>
  <si>
    <t>BATEFW0007</t>
  </si>
  <si>
    <t>Station électrique portable EcoFlow RIVER 2 Max - 512Wh / 230V 500W / USB</t>
  </si>
  <si>
    <t>CSTADE0009</t>
  </si>
  <si>
    <t>Clé USB-A et Lightning 256 Go pour iPhone &amp; iPad - iKlips DUO+ Noir</t>
  </si>
  <si>
    <t>Adam</t>
  </si>
  <si>
    <t>ACSGEN0060</t>
  </si>
  <si>
    <t>Mirfak Vlogging Kit - Kit vidéo pour smartphone</t>
  </si>
  <si>
    <t>Trépied &amp; Monopode</t>
  </si>
  <si>
    <t>ADPLMP0032</t>
  </si>
  <si>
    <t>LMP Adaptateur USB-C vers HMDI et VGA</t>
  </si>
  <si>
    <t>ADPSAT0048</t>
  </si>
  <si>
    <t>Satechi dock USB-C hybride 4 ports avec emplacement pour SSD M.2 SATA</t>
  </si>
  <si>
    <t>ENTNEG0014</t>
  </si>
  <si>
    <t>Pack de 2 CPL Filaire NETGEAR PLP1000-100FRS - 1000 Mbit/s</t>
  </si>
  <si>
    <t>DDITSD0021</t>
  </si>
  <si>
    <t>Kit Transcend JetDrive 825 500 Go - Barrette SSD pour Mac</t>
  </si>
  <si>
    <t>DDITSD0012</t>
  </si>
  <si>
    <t>Kit Transcend JetDrive 725 960 Go - Barrette SSD pour Mac</t>
  </si>
  <si>
    <t>HAUDVL0042</t>
  </si>
  <si>
    <t>Devialet Legs Iconic White - Trépied pour Phantom II</t>
  </si>
  <si>
    <t>PETPTR0012</t>
  </si>
  <si>
    <t>Petoneer Smart Odor Eliminator Pro - Purificateur d'air connecté pour litière</t>
  </si>
  <si>
    <t>BATXTM0001</t>
  </si>
  <si>
    <t>Station électrique portable Xtorm - 281Wh / 220V 300W / USB</t>
  </si>
  <si>
    <t>PETPTR0008</t>
  </si>
  <si>
    <t>Petoneer Fresco Mini Plus - Fontaine à eau connectée pour chats et chiens</t>
  </si>
  <si>
    <t>PETPTC0001</t>
  </si>
  <si>
    <t>Caméra pour animaux Petcube Bites 2 Lite avec distributeur de friandises intégré</t>
  </si>
  <si>
    <t>HAULBC0043</t>
  </si>
  <si>
    <t>Enceinte Hi-Fi La Boite concept X Native Union PR/01 Chêne et Blanc - 240 W</t>
  </si>
  <si>
    <t>ADPLMP0021</t>
  </si>
  <si>
    <t>LMP USB-C Attach Dock Pro Gris Sidéral - Dock USB-C 10 ports pour iMac</t>
  </si>
  <si>
    <t>ADPSON0062</t>
  </si>
  <si>
    <t>Carte réseau PCIe 2 x SFP28 25 Gigabit Ethernet pour Mac Pro/PC - Sonnet Twin25G</t>
  </si>
  <si>
    <t>VHEAWL0007</t>
  </si>
  <si>
    <t>Airwheel R5+ Noir - Vélo électrique pliable</t>
  </si>
  <si>
    <t>AIRWHEEL</t>
  </si>
  <si>
    <t>BATOWC0042</t>
  </si>
  <si>
    <t>Batterie 98 Wh pour MacBook Pro 16" 2019 - NewerTech NuPower</t>
  </si>
  <si>
    <t>AMPSAT0016</t>
  </si>
  <si>
    <t>Satechi Duo - Support de charge magnétique 3 en 1 - iPhone et AirPods Pro</t>
  </si>
  <si>
    <t>ACSBCH0001</t>
  </si>
  <si>
    <t>Brandcharger Evopad - Tapis de souris et organiseur de bureau</t>
  </si>
  <si>
    <t>ACDBLK0020</t>
  </si>
  <si>
    <t>Belkin Support MagSafe pour iPhone et MacBook - Blanc</t>
  </si>
  <si>
    <t>MEMNMP0017</t>
  </si>
  <si>
    <t>Mémoire RAM Nuimpact 4 Go (2 x 2 Go) DDR3 SODIMM 1066 MHz PC3-8500</t>
  </si>
  <si>
    <t>AWTNMD0017</t>
  </si>
  <si>
    <t>Nomad Sport Strap Argent - Bracelet Apple Watch 38/40/41 mm</t>
  </si>
  <si>
    <t>SACSNY0004</t>
  </si>
  <si>
    <t>SunnyBAG ICONIC Olive - Sac à dos 20 L avec panneau solaire 7 W</t>
  </si>
  <si>
    <t>SUNNYBAG</t>
  </si>
  <si>
    <t>PETPTR0018</t>
  </si>
  <si>
    <t>Petoneer Two-Meal Pet Feeder - Double gamelle avec compartiments programmables</t>
  </si>
  <si>
    <t>ADPUSK0001</t>
  </si>
  <si>
    <t>Unisynk chargeur USB-C 75 W - 10305</t>
  </si>
  <si>
    <t>ADPEZQ0025</t>
  </si>
  <si>
    <t>Chargeur voiture USB-A/USB-C 15,5 W - EZQuest X40012</t>
  </si>
  <si>
    <t>EZQUEST</t>
  </si>
  <si>
    <t>MEMMWY0038</t>
  </si>
  <si>
    <t>Mémoire RAM 4 Go DIMM 1333 MHz DDR3 PC3-10600 ECC Mac Pro 2010/2012</t>
  </si>
  <si>
    <t>ACSGEN0041</t>
  </si>
  <si>
    <t>Thermomètre frontal infrarouge sans contact</t>
  </si>
  <si>
    <t>PDTMWY0049</t>
  </si>
  <si>
    <t>Écran LCD pour iPhone 5s Blanc</t>
  </si>
  <si>
    <t>MICHYS0002</t>
  </si>
  <si>
    <t>Écouteurs sport LinearFlux HyperSonic Noir, Jaune - Bluetooth</t>
  </si>
  <si>
    <t>AMPWDC0001</t>
  </si>
  <si>
    <t>Woodcessories EcoPad Cuir/Bois - Chargeur induction sans fil Qi 10W</t>
  </si>
  <si>
    <t>WOODCESSORIES</t>
  </si>
  <si>
    <t>MBPIFX0007</t>
  </si>
  <si>
    <t>Nappe disque dur iFixit IF161-086-1 pour MacBook Pro 15" Unibody (2009 - 2011)</t>
  </si>
  <si>
    <t>IPXNVO0153</t>
  </si>
  <si>
    <t>Novodio Premium 9H Glass iPhone 12 Pro Max - Verre trempé écran intégral</t>
  </si>
  <si>
    <t>ACSGEN0059</t>
  </si>
  <si>
    <t>Oxymètre de pouls</t>
  </si>
  <si>
    <t>MCIEVE0017</t>
  </si>
  <si>
    <t>Eve Room - Capteur de qualité de l'air intérieur (Apple HomeKit)</t>
  </si>
  <si>
    <t>EVE</t>
  </si>
  <si>
    <t>LECSON0009</t>
  </si>
  <si>
    <t>Sonnet SF3-2CFEX - Lecteur de cartes CFexpress / XQD Thunderbolt 3</t>
  </si>
  <si>
    <t>Lecteur de carte mémoire</t>
  </si>
  <si>
    <t>CSTSAM0122</t>
  </si>
  <si>
    <t>Carte microSDXC Samsung PRO Plus 128 Go avec adaptateur USB, UHS-I, V30</t>
  </si>
  <si>
    <t>BATNVO0032</t>
  </si>
  <si>
    <t>Novodio Batterie Li-polymer 70 Wh 10,8 V Silver pour MacBook Pro 17"</t>
  </si>
  <si>
    <t>PMCMWY0042</t>
  </si>
  <si>
    <t>Écran Complet pour MacBook 13" Unibody blanc fin 2009 et mi-2010 (A1342)</t>
  </si>
  <si>
    <t>MICWDC0001</t>
  </si>
  <si>
    <t>Woodcessories AirCase - Étui de protection en cuir pour AirPods</t>
  </si>
  <si>
    <t>ADPEZQ0024</t>
  </si>
  <si>
    <t>EZQuest DuraGuard Câble USB-C vers USB-C 2,2 m 100 W (M/M)</t>
  </si>
  <si>
    <t>AMPMAY0062</t>
  </si>
  <si>
    <t>MacAlly STANDWALLMOUNT - Support mural / de table pour tablette et smartphone</t>
  </si>
  <si>
    <t>ACSIVX0008</t>
  </si>
  <si>
    <t>Invoxia Bike Tracker - Traceur GPS vélo avec alerte antivol</t>
  </si>
  <si>
    <t>Invoxia</t>
  </si>
  <si>
    <t>Tracker &amp; Porte-clés</t>
  </si>
  <si>
    <t>IPHNVO0039</t>
  </si>
  <si>
    <t>Coque iPhone 14 Plus en Kevlar et fibres de carbone - Novodio</t>
  </si>
  <si>
    <t>ACSBDG0001</t>
  </si>
  <si>
    <t>Better DiGi U8FB - Housse pour moniteur U15SN / MacBook Pro Touch Bar 15"/16"</t>
  </si>
  <si>
    <t>Better DiGi</t>
  </si>
  <si>
    <t>CARAPP0018</t>
  </si>
  <si>
    <t>Carte mère pour Macbook Pro 15" 2011 - i7 2,5 Ghz (sans mémoire RAM)</t>
  </si>
  <si>
    <t>MCINVO0005</t>
  </si>
  <si>
    <t>Novodio Filtre 3 en 1 pour Purificateur d'air CF-8020</t>
  </si>
  <si>
    <t>GARDVL0001</t>
  </si>
  <si>
    <t>Devialet Care Phantom I - Extension de garantie à 5 ans</t>
  </si>
  <si>
    <t>IPHAII0002</t>
  </si>
  <si>
    <t>Coque pour iPhone 14 en plastique recyclé - aiino Eco Case - Indigo</t>
  </si>
  <si>
    <t>aiino</t>
  </si>
  <si>
    <t>PMCMWY0143</t>
  </si>
  <si>
    <t>Set de haut-parleurs (x2) pour Macbook Pro Retina 13" A1989 (2018-2019)</t>
  </si>
  <si>
    <t>IPDPZR0004</t>
  </si>
  <si>
    <t>Vitre de confidentialité pour iPad 10,2'' - PanzerGlass</t>
  </si>
  <si>
    <t>IPHAII0001</t>
  </si>
  <si>
    <t>Coque pour iPhone 14 en plastique recyclé - aiino Eco Case - Noir</t>
  </si>
  <si>
    <t>MBPIFX0019</t>
  </si>
  <si>
    <t>Nappe disque dur iFixit IF163-013-1 pour MacBook Pro 13" Unibody (2009/2010)</t>
  </si>
  <si>
    <t>ACDXTM0001</t>
  </si>
  <si>
    <t>Panneau solaire 100 W - Xtorm Xtreme XPS100</t>
  </si>
  <si>
    <t>IPXNVO0117</t>
  </si>
  <si>
    <t>Novodio Premium 9H Glass iPhone 12 mini - Protection écran verre trempé</t>
  </si>
  <si>
    <t>ADPAPP0037</t>
  </si>
  <si>
    <t>Apple Adaptateur multiport VGA - USB C</t>
  </si>
  <si>
    <t>PETPTR0020</t>
  </si>
  <si>
    <t>Petoneer NutriSpin - Gamelle connecté 6 repas pour chats et chiens</t>
  </si>
  <si>
    <t>TD00003547</t>
  </si>
  <si>
    <t>Ergotron 45-478-216 support d'écran plat pour bureau 106,7 cm (42") Boulon trave</t>
  </si>
  <si>
    <t>Support Écran</t>
  </si>
  <si>
    <t>ADPSON0052</t>
  </si>
  <si>
    <t>Sonnet - Boîtier de bureau à deux modules pour système d'extension DuoModo</t>
  </si>
  <si>
    <t>IPXWDC0002</t>
  </si>
  <si>
    <t>Woodcessories Slim Case iPhone 11 Pro Noyer - Coque de protection en bois</t>
  </si>
  <si>
    <t>MEMNMP0030</t>
  </si>
  <si>
    <t>Mémoire RAM NUIMPACT 8 Go DDR3 1333 Mac Pro 2010</t>
  </si>
  <si>
    <t>IPXWDC0006</t>
  </si>
  <si>
    <t>Woodcessories Bio Case iPhone 11 Pro Max Noir - Coque de protection recyclable</t>
  </si>
  <si>
    <t>AWTNMD0012</t>
  </si>
  <si>
    <t>Nomad Rugged Strap Argent - Bracelet Apple Watch 42/44/45 mm</t>
  </si>
  <si>
    <t>PDTMWY0047</t>
  </si>
  <si>
    <t>Écran LCD pour iPhone 5 Noir</t>
  </si>
  <si>
    <t>DDEOWC0012</t>
  </si>
  <si>
    <t>OWC Envoy Pro Elektron 240 Go USB-C - Disque externe portable SSD NVMe M.2</t>
  </si>
  <si>
    <t>IC00006030</t>
  </si>
  <si>
    <t>Micro de conférence Logitech Expansion Microphone Noir - Bluetooth</t>
  </si>
  <si>
    <t>Micro</t>
  </si>
  <si>
    <t>GARDVL0002</t>
  </si>
  <si>
    <t>Devialet Care Phantom II - Extension de garantie à 5 ans</t>
  </si>
  <si>
    <t>IPXWDC0005</t>
  </si>
  <si>
    <t>Woodcessories Bio Case iPhone 11 Pro Noir - Coque de protection recyclable</t>
  </si>
  <si>
    <t>IPHAII0003</t>
  </si>
  <si>
    <t>Coque pour iPhone 14 Pro en plastique recyclé - aiino Eco Case - Noir</t>
  </si>
  <si>
    <t>IPXWWU0007</t>
  </si>
  <si>
    <t>Wiwu Coque iPhone 13 Pro Max Magnétique Transparente (compatible MagSafe)</t>
  </si>
  <si>
    <t>CAROWC0002</t>
  </si>
  <si>
    <t>Carte CFexpress 2.0 Type B OWC Atlas Pro 256 Go</t>
  </si>
  <si>
    <t>ACSGEN0061</t>
  </si>
  <si>
    <t>Distributeur automatique de savon et gel hydroalcoolique</t>
  </si>
  <si>
    <t>ACSMWY0020</t>
  </si>
  <si>
    <t>Mug Macway</t>
  </si>
  <si>
    <t>CABNAT0044</t>
  </si>
  <si>
    <t>Native Union Night Cable Zebra - Cable Lightning vers USB 3 m</t>
  </si>
  <si>
    <t>BATRVT0005</t>
  </si>
  <si>
    <t>Panneau solaire monocristallin pliable 80 W - Fiche Anderson - Revolt ZX3190</t>
  </si>
  <si>
    <t>CABAPP0032</t>
  </si>
  <si>
    <t>Apple - Câble Lightning vers audio 3,5 mm - Noir</t>
  </si>
  <si>
    <t>CABNAT0055</t>
  </si>
  <si>
    <t>Native Union Key Cable Rose - Câble Lightning vers USB + porte-clés</t>
  </si>
  <si>
    <t>ACSGEN0050</t>
  </si>
  <si>
    <t>Visière de protection anti-projections et anti-buée</t>
  </si>
  <si>
    <t>BATOWC0006</t>
  </si>
  <si>
    <t>NewerTech NuPower - Batterie 60 Wh pour MacBook 13" Noir</t>
  </si>
  <si>
    <t>IPXNVO0203</t>
  </si>
  <si>
    <t>Novodio Premium 9H Glass iPhone 14 Plus/13 Pro Max - Verre trempé écran intégral</t>
  </si>
  <si>
    <t>ACSMWY0017</t>
  </si>
  <si>
    <t>Agenda de bureau 4 en 1, avec chargeur sans fil, batterie 8000 mAh, USB 16 Go</t>
  </si>
  <si>
    <t>AMPRDN0003</t>
  </si>
  <si>
    <t>Rain Design mStand mobile Space Grey - Support pour iPhone</t>
  </si>
  <si>
    <t>CABSAT0010</t>
  </si>
  <si>
    <t>Satechi Câble HDMI 2.1 8K ULTRA HD 2m - Mâle / Mâle</t>
  </si>
  <si>
    <t>ACSAPP0005</t>
  </si>
  <si>
    <t>Apple Lanière en cuir pour AirTag - Brun</t>
  </si>
  <si>
    <t>DDISYN0014</t>
  </si>
  <si>
    <t>Synology SAT5210 480 Go - SSD 2,5" pour NAS</t>
  </si>
  <si>
    <t>AMPATG0001</t>
  </si>
  <si>
    <t>Atelier Gaston ARTÉMISE Noir - Étui en cuir pour AirPods 1 &amp; 2</t>
  </si>
  <si>
    <t>Atelier Gaston</t>
  </si>
  <si>
    <t>MBANVO0003</t>
  </si>
  <si>
    <t>Coque pour MacBook Air 15" 2023 / 2024 - Noir transparent - Novodio MacBook Case</t>
  </si>
  <si>
    <t>IPXNVO0052</t>
  </si>
  <si>
    <t>Novodio - Coque transparente magnétique pour iPhone XS Max contour noir</t>
  </si>
  <si>
    <t>ACSSMP0002</t>
  </si>
  <si>
    <t>SumUP Air Cradle - Station de recharge pour Terminal de paiement SumUP Air</t>
  </si>
  <si>
    <t>IPXSEY0017</t>
  </si>
  <si>
    <t>Coque avec MagSafe pour iPhone 14 - SwitchEasy Gravity M - Noir transparent</t>
  </si>
  <si>
    <t>IPXSEY0021</t>
  </si>
  <si>
    <t>Coque avec MagSafe iPhone 14 - SwitchEasy Gravity M - Transparent</t>
  </si>
  <si>
    <t>AWTAPP0045</t>
  </si>
  <si>
    <t>Apple Câble de charge magnétique 1 m pour Apple Watch</t>
  </si>
  <si>
    <t>CARSON0069</t>
  </si>
  <si>
    <t>Sonnet Fusion Dual U.2 - Carte PCIe pour 2 SSD U.2 NVMe</t>
  </si>
  <si>
    <t>ADPSON0008</t>
  </si>
  <si>
    <t>Carte d'interface Thunderbolt 2 pour boîtier Sonnet Echo Express SE II PCIe</t>
  </si>
  <si>
    <t>Chassis d'extension</t>
  </si>
  <si>
    <t>IPXNVO0120</t>
  </si>
  <si>
    <t>Novodio Premium 9H Glass iPhone 12 mini - Verre trempé écran intégral</t>
  </si>
  <si>
    <t>AMPADE0001</t>
  </si>
  <si>
    <t>Chargeur voiture compatible MagSafe pour iPhone - Adam Elements Omnia C2 Blanc</t>
  </si>
  <si>
    <t>NETCLE0003</t>
  </si>
  <si>
    <t>Clean 100 0 Germ - Spray nettoyant et désinfectant pour télévision 2 x 250 ml</t>
  </si>
  <si>
    <t>Clean 100</t>
  </si>
  <si>
    <t>IPXPZR0028</t>
  </si>
  <si>
    <t>Coque Magsafe pour iPhone 14 - Transparente - PanzerGlass</t>
  </si>
  <si>
    <t>IPXPZR0030</t>
  </si>
  <si>
    <t>Coque Magsafe pour iPhone 14 Plus - Transparente - PanzerGlass</t>
  </si>
  <si>
    <t>PMCMWY0113</t>
  </si>
  <si>
    <t>Nappe LCD pour iMac 21,5'' Retina 4K 2015 (A1418)</t>
  </si>
  <si>
    <t>IPXRPC0001</t>
  </si>
  <si>
    <t>Raptic Shield Noir - Coque antichocs pour iPhone 12 mini</t>
  </si>
  <si>
    <t>BATOWC0041Z</t>
  </si>
  <si>
    <t>Batterie 58 Wh pour MacBook Pro 13" Touch Bar 2018-2020 - NewerTech NuPower</t>
  </si>
  <si>
    <t>WCMRIG0016</t>
  </si>
  <si>
    <t>Ring Stick Up Cam Plugin Blanc - Caméra de surveillance HD 1080p Wi-Fi</t>
  </si>
  <si>
    <t>RING</t>
  </si>
  <si>
    <t>Caméra connectée</t>
  </si>
  <si>
    <t>IPXPZR0026</t>
  </si>
  <si>
    <t>Coque pour iPhone 14 Plus - Tranparente - PanzerGlass</t>
  </si>
  <si>
    <t>IPXPZR0027</t>
  </si>
  <si>
    <t>Coque iPhone 14 Pro Max - Transparente - PanzerGlass</t>
  </si>
  <si>
    <t>IPHAII0006</t>
  </si>
  <si>
    <t>Coque pour iPhone 14 Plus en plastique recyclé - aiino Eco Case - Indigo</t>
  </si>
  <si>
    <t>IPXWDC0008</t>
  </si>
  <si>
    <t>Woodcessories Bio Case iPhone 11 Pro Vert - Coque de protection recyclable</t>
  </si>
  <si>
    <t>CABSAT0009</t>
  </si>
  <si>
    <t>Câble de charge USB-C vers USB-C 100 W 2 mètres - Violet - Satechi</t>
  </si>
  <si>
    <t>PMCMWY0012</t>
  </si>
  <si>
    <t>Trackpad pour MacBook Pro 15" Retina mi-2012 / début 2013 (sans nappe)</t>
  </si>
  <si>
    <t>ACSAPP0003</t>
  </si>
  <si>
    <t>Apple Lanière pour AirTag - Bleu Marine</t>
  </si>
  <si>
    <t>ACSAPP0004</t>
  </si>
  <si>
    <t>Apple Lanière pour AirTag - Jaune</t>
  </si>
  <si>
    <t>ACSAPP0006</t>
  </si>
  <si>
    <t>Apple Lanière pour AirTag - Blanc</t>
  </si>
  <si>
    <t>ACSAPP0007</t>
  </si>
  <si>
    <t>Apple Lanière pour AirTag - Orange</t>
  </si>
  <si>
    <t>IPXPZR0036</t>
  </si>
  <si>
    <t>Protection d'écran verre trempé iPhone 16 / 15 avec applicateur - PanzerGlass</t>
  </si>
  <si>
    <t>AWTADE0001</t>
  </si>
  <si>
    <t>Chargeur magnétique pour Apple Watch - Adam Elements Omnia A1</t>
  </si>
  <si>
    <t>ALISRV0003</t>
  </si>
  <si>
    <t>Adaptateur secteur pour boîtier Storeva SilverDrive U3 et U3C</t>
  </si>
  <si>
    <t>BATOWC0017</t>
  </si>
  <si>
    <t>NewerTech NuPower - Batterie 37 Wh pour MacBook Air 2008-2009</t>
  </si>
  <si>
    <t>SACSNY0001</t>
  </si>
  <si>
    <t>SunnyBAG EXPLORER+ Gris / Noir - Sac à dos 15 L avec panneau solaire 6 W</t>
  </si>
  <si>
    <t>AMPFTN0002</t>
  </si>
  <si>
    <t>Support magnétique pour chargeur MagSafe - Bleu - Function101 MagSafe Coaster</t>
  </si>
  <si>
    <t>AMPMOF0002</t>
  </si>
  <si>
    <t>MOFT lot de 2 supports magnétiques autocollants pour iPhone et smartphone</t>
  </si>
  <si>
    <t>MOFT</t>
  </si>
  <si>
    <t>IPXPZR0031</t>
  </si>
  <si>
    <t>Coque Magsafe pour iPhone 14 Pro Max - Transparente - PanzerGlass</t>
  </si>
  <si>
    <t>IPHAII0011</t>
  </si>
  <si>
    <t>Bandoulière ajustable pour coque d'iPhone - Bleu - aiino</t>
  </si>
  <si>
    <t>PMCMWY0107</t>
  </si>
  <si>
    <t>Tournevis Pentalobe P2 0,8 mm pour iPhone</t>
  </si>
  <si>
    <t>CABLMP0002</t>
  </si>
  <si>
    <t>Câble LMP USB-C vers USB-C - 1,8 m - Gris</t>
  </si>
  <si>
    <t>IPHAII0004</t>
  </si>
  <si>
    <t>Coque pour iPhone 14 Pro en plastique recyclé - aiino Eco Case - Indigo</t>
  </si>
  <si>
    <t>IPHAII0007</t>
  </si>
  <si>
    <t>Coque pour iPhone 14 Pro Max en plastique recyclé - aiino Eco Case - Noir</t>
  </si>
  <si>
    <t>IPHAII0013</t>
  </si>
  <si>
    <t>Coque pour iPhone 14 Pro en plastique recyclé - aiino Eco Case - Rouge</t>
  </si>
  <si>
    <t>IPHAII0009</t>
  </si>
  <si>
    <t>Bandoulière ajustable pour coque d'iPhone - Rose - aiino</t>
  </si>
  <si>
    <t>DRONVO0005</t>
  </si>
  <si>
    <t>Novodio microBird EVO - Mini drone radiocommandé</t>
  </si>
  <si>
    <t>Jouet connecté</t>
  </si>
  <si>
    <t>IPHAII0008</t>
  </si>
  <si>
    <t>Coque pour iPhone 14 Pro Max en plastique recyclé - aiino Eco Case - Indigo</t>
  </si>
  <si>
    <t>IPXGEN0025</t>
  </si>
  <si>
    <t>Vitre protection écran en verre trempé &amp; filtre confidentialité - iPhone 11 Pro</t>
  </si>
  <si>
    <t>ACSSCY0002</t>
  </si>
  <si>
    <t>Scooty - Protections genoux, coudes, poignets pour trottinette, skate et autres</t>
  </si>
  <si>
    <t>SCOOTY</t>
  </si>
  <si>
    <t>AMPFTN0001</t>
  </si>
  <si>
    <t>Support magnétique pour chargeur MagSafe - Noir - Function101 MagSafe Coaster</t>
  </si>
  <si>
    <t>CABNAT0052</t>
  </si>
  <si>
    <t>Native Union Night Cable Indigo - Câble Lightning vers USB 3 mètres</t>
  </si>
  <si>
    <t>IPXWDC0009</t>
  </si>
  <si>
    <t>Woodcessories Bio Case iPhone 11 Pro Max Vert - Coque de protection recyclable</t>
  </si>
  <si>
    <t>IPXPZR0029</t>
  </si>
  <si>
    <t>Coque MagSafe pour iPhone 14 Pro - Transparente - PanzerGlass</t>
  </si>
  <si>
    <t>IPDPZR0002</t>
  </si>
  <si>
    <t>Vitre de confidentialité pour iPad Pro 11" (2020/2021) - PanzerGlass</t>
  </si>
  <si>
    <t>IPDPZR0009</t>
  </si>
  <si>
    <t>Vitre de protection iPad Pro 11'' (18/20/21) &amp; iPad Air 10,9'' (20/22)</t>
  </si>
  <si>
    <t>SACTHU0067</t>
  </si>
  <si>
    <t>Thule Spira Horizontal Tote Noir - Sac cabas épaule</t>
  </si>
  <si>
    <t>IPHAII0005</t>
  </si>
  <si>
    <t>Coque pour iPhone 14 Plus en plastique recyclé - aiino Eco Case - Noir</t>
  </si>
  <si>
    <t>IPHAII0012</t>
  </si>
  <si>
    <t>Coque pour iPhone 14 en plastique recyclé - aiino Eco Case - Rouge</t>
  </si>
  <si>
    <t>IPXPZR0038</t>
  </si>
  <si>
    <t>Protection d'écran verre trempé iPhone 16/15 Plus avec applicateur - PanzerGlass</t>
  </si>
  <si>
    <t>PDTMWY0172</t>
  </si>
  <si>
    <t>Caméra arrière pour iPhone 6s</t>
  </si>
  <si>
    <t>PDTMWY0492</t>
  </si>
  <si>
    <t>Batterie de remplacement pour iPhone 11 Pro - 3046 mAh</t>
  </si>
  <si>
    <t>IPXPZR0014</t>
  </si>
  <si>
    <t>Protection Caméra Arrière pour iPhone 14 &amp; 14 Plus - PanzerGlass</t>
  </si>
  <si>
    <t>IPXSEY0018</t>
  </si>
  <si>
    <t>Coque avec MagSafe iPhone 14 Plus - SwitchEasy Gravity M - Noir transparent</t>
  </si>
  <si>
    <t>ADPEZQ0037</t>
  </si>
  <si>
    <t>Câble Stéréo Audio 3,5 mm Mâle vers Mâle - 2 m - EZQuest DuraGuard X49910</t>
  </si>
  <si>
    <t>CABMWY0102</t>
  </si>
  <si>
    <t>Câble DisplayPort (mâle) vers DisplayPort (mâle) DP 1.4 8K à 30 Hz - 2 mètres</t>
  </si>
  <si>
    <t>MBPNAT0007</t>
  </si>
  <si>
    <t>Native Union Rise Laptop Stand - Support pliable pour ordinateur portable 13-16"</t>
  </si>
  <si>
    <t>ACSBCH0003</t>
  </si>
  <si>
    <t>Brandcharger Phantom Lite - Sac à dos pour MacBook Pro 16" (PC 15") &amp; port USB</t>
  </si>
  <si>
    <t>IPXNVO0148</t>
  </si>
  <si>
    <t>Novodio - Coque intégrale magnétique iPhone 12 mini</t>
  </si>
  <si>
    <t>IPXLFP0017</t>
  </si>
  <si>
    <t>LifeProof WAKE Noir - Coque antichocs pour iPhone 12 mini</t>
  </si>
  <si>
    <t>IPXSEY0026</t>
  </si>
  <si>
    <t>SwitchEasy Gravity M iPhone 14 Pro - Coque avec MagSafe - Rose transparent</t>
  </si>
  <si>
    <t>HDMMWY0003</t>
  </si>
  <si>
    <t>Adaptateur HDMI Femelle vers DVI-D 24 + 1 Mâle - Connecteurs Plaqués or</t>
  </si>
  <si>
    <t>IPXNVO0109</t>
  </si>
  <si>
    <t>Novodio - Coque intégrale magnétique iPhone 11 Pro</t>
  </si>
  <si>
    <t>MBPIFX0015</t>
  </si>
  <si>
    <t>Nappe SuperDrive iFixit IF163-032-1 MacBook Pro 13" Unibody (2011 et mi-2012)</t>
  </si>
  <si>
    <t>PDTMWY0117</t>
  </si>
  <si>
    <t>Batterie de remplacement pour iPhone 6s Plus - 2750 mAh</t>
  </si>
  <si>
    <t>IPHNVO0023</t>
  </si>
  <si>
    <t>Novodio Coque Magnétique pour iPhone 14 Pro - Compatible MagSafe - Transparente</t>
  </si>
  <si>
    <t>PMCMWY0063</t>
  </si>
  <si>
    <t>Trackpad sans nappe pour MacBook Air 11" mi-2013 à début 2015</t>
  </si>
  <si>
    <t>IPXGEN0029</t>
  </si>
  <si>
    <t>Coque de protection magnétique Transparente pour iPhone 12 Pro Max</t>
  </si>
  <si>
    <t>IPXSEY0020</t>
  </si>
  <si>
    <t>Coque avec MagSafe iPhone 14 Pro Max - SwitchEasy Gravity M - Noir transparent</t>
  </si>
  <si>
    <t>PDTMWY0101</t>
  </si>
  <si>
    <t>Batterie de remplacement pour iPhone 6 Plus - 2915 mAh</t>
  </si>
  <si>
    <t>IPXPZR0024</t>
  </si>
  <si>
    <t>Coque pour iPhone 14 - Transparente - PanzerGlass</t>
  </si>
  <si>
    <t>IPXPZR0025</t>
  </si>
  <si>
    <t>Coque pour iPhone 14 Pro - Transparente - PanzerGlass</t>
  </si>
  <si>
    <t>PMCMWY0049</t>
  </si>
  <si>
    <t>Nappe eDP DisplayPort (écran) pour iMac 21,5" 4K fin 2015 (A1418)</t>
  </si>
  <si>
    <t>ACDSON0009</t>
  </si>
  <si>
    <t>Sonnet PuckCuff - Suport de fixation VESA pour eGPU Breakaway Puck</t>
  </si>
  <si>
    <t>PMCMWY0087</t>
  </si>
  <si>
    <t>Câble Flex I/O Board pour MacBook Pro Retina 15" A1398 (2012-2013)</t>
  </si>
  <si>
    <t>ADPLMP0004</t>
  </si>
  <si>
    <t>LMP USB-C Multiport Adapter - VGA USB 3.0, charge USB-C, Gris Sidéral</t>
  </si>
  <si>
    <t>IPXFGL0016</t>
  </si>
  <si>
    <t>Protection d'écran verre trempé iPhone 16 Plus/15 Plus 2.5D Force Glass Original</t>
  </si>
  <si>
    <t>MCIEVE0021</t>
  </si>
  <si>
    <t>Eve Flare - Lampe LED intelligente portable avec technologie Apple HomeKit</t>
  </si>
  <si>
    <t>IPHAII0014</t>
  </si>
  <si>
    <t>Coque pour iPhone 14 Plus en plastique recyclé - aiino Eco Case - Rouge</t>
  </si>
  <si>
    <t>IPHAII0015</t>
  </si>
  <si>
    <t>Coque pour iPhone 14 Pro Max en plastique recyclé - aiino Eco Case - Rouge</t>
  </si>
  <si>
    <t>IPXWDC0003</t>
  </si>
  <si>
    <t>Woodcessories Slim Case iPhone 11 Pro Max Noyer - Coque de protection en bois</t>
  </si>
  <si>
    <t>IPXNVO0050</t>
  </si>
  <si>
    <t>Novodio - Coque transparente magnétique pour iPhone X / XS contour noir</t>
  </si>
  <si>
    <t>PDTMWY0447</t>
  </si>
  <si>
    <t>Batterie de remplacement pour iPhone 8 Plus - 2691 mAh</t>
  </si>
  <si>
    <t>ENCEPS0408</t>
  </si>
  <si>
    <t>Epson encre T9454 Jaune XL pour imprimante WorkForce Pro WF-C5XXX</t>
  </si>
  <si>
    <t>Cartouche jet d'encre</t>
  </si>
  <si>
    <t>IPDMAY0091</t>
  </si>
  <si>
    <t>MacAlly BSTANDPRO5L-RS - Étui de protection à rabat iPad Pro 12,9" 20/21 Rose</t>
  </si>
  <si>
    <t>IPXFGL0011</t>
  </si>
  <si>
    <t>Protection d'écran verre iPhone 15 Pro 2.5D Anti Lumière Bleue - Force Glass</t>
  </si>
  <si>
    <t>HDMMWY0076</t>
  </si>
  <si>
    <t>Câble HDMI 2.0 4K à 60Hz 3m Mâle / Mâle</t>
  </si>
  <si>
    <t>IPHNVO0024</t>
  </si>
  <si>
    <t>Novodio Coque Magnétique pour iPhone 14 Plus - Compatible MagSafe - Transparente</t>
  </si>
  <si>
    <t>AMPMAY0065</t>
  </si>
  <si>
    <t>Macally Bikeholder Noir - Support de vélo pour iPhone et tout smartphone</t>
  </si>
  <si>
    <t>AMPADE0002</t>
  </si>
  <si>
    <t>Chargeur voiture compatible MagSafe pour iPhone - Adam Elements Omnia C2 Noir</t>
  </si>
  <si>
    <t>IPDPZR0008</t>
  </si>
  <si>
    <t>Film de protection Dessin GraphicPaper pour iPad mini 8,3'' (2021) - PanzerGlass</t>
  </si>
  <si>
    <t>ENCEPS0383</t>
  </si>
  <si>
    <t>Epson T9084 Jaune XL - Cartouche pour WorkForce Pro WF-6XXX</t>
  </si>
  <si>
    <t>IPXNVO0165</t>
  </si>
  <si>
    <t>Novodio - Coque souple avec ring pour iPhone 12 Pro Max - Transparent / Noir</t>
  </si>
  <si>
    <t>PDTMWY0562</t>
  </si>
  <si>
    <t>Batterie de remplacement pour iPhone 13 - 3227 mAh</t>
  </si>
  <si>
    <t>ACSNAT0006</t>
  </si>
  <si>
    <t>Native Union Curve Airtag Case Pêche - Étui de protection pour AirTag</t>
  </si>
  <si>
    <t>PDTMWY0517</t>
  </si>
  <si>
    <t>Lentille de caméra arrière pour iPhone 7 Plus</t>
  </si>
  <si>
    <t>LCPPLL0004</t>
  </si>
  <si>
    <t>Parallels Desktop 18 Mac - Licence 1 an</t>
  </si>
  <si>
    <t>PARALLELS</t>
  </si>
  <si>
    <t>IPXSEY0023</t>
  </si>
  <si>
    <t>Coque avec MagSafe iPhone 14 Pro - SwitchEasy Gravity M - Transparent</t>
  </si>
  <si>
    <t>AMPGEN0033</t>
  </si>
  <si>
    <t>Support 2-en-1 pour iPhone SKT-H03 Noir - Support voiture et bureau</t>
  </si>
  <si>
    <t>PDTMWY0564</t>
  </si>
  <si>
    <t>Batterie de remplacement pour iPhone 13 Pro Max - 4352 mAh</t>
  </si>
  <si>
    <t>IPXLFP0023</t>
  </si>
  <si>
    <t>LifeProof WAKE Noir - Coque antichocs pour iPhone 12 Pro Max</t>
  </si>
  <si>
    <t>ACSNAT0007</t>
  </si>
  <si>
    <t>Native Union Curve Airtag Case Sauge - Étui de protection pour AirTag</t>
  </si>
  <si>
    <t>TROKBT0019</t>
  </si>
  <si>
    <t>Kabuto - Étiquette de bagage</t>
  </si>
  <si>
    <t>KABUTO</t>
  </si>
  <si>
    <t>IPXSEY0027</t>
  </si>
  <si>
    <t>SwitchEasy LenSHIELD - Protection objectifs pour iPhone 14 et 14 Plus - Noir</t>
  </si>
  <si>
    <t>IPXSEY0024</t>
  </si>
  <si>
    <t>Coque avec MagSafe iPhone 14 Pro Max - SwitchEasy Gravity M - Transparent</t>
  </si>
  <si>
    <t>PDTMWY0050</t>
  </si>
  <si>
    <t>Écran LCD pour iPhone Noir 5s / SE</t>
  </si>
  <si>
    <t>PDTMWY0485</t>
  </si>
  <si>
    <t>Batterie de remplacement pour iPhone 6 Plus - 3500 mAh Haute Capacité</t>
  </si>
  <si>
    <t>IPXFGL0010</t>
  </si>
  <si>
    <t>Protection d'écran verre iPhone 15 2.5D Anti Lumière Bleue - Force Glass</t>
  </si>
  <si>
    <t>IPXFGL0012</t>
  </si>
  <si>
    <t>Protection d'écran verre iPhone 16/15 Plus 2.5D Anti Lumière Bleue - Force Glass</t>
  </si>
  <si>
    <t>IPXFGL0020</t>
  </si>
  <si>
    <t>Protection d'écran Privacy iPhone 15 Plus 2.5D - Force Glass</t>
  </si>
  <si>
    <t>AMPATG0002</t>
  </si>
  <si>
    <t>Atelier Gaston ARTÉMISE Noir - Étui en cuir pour AirPods Pro</t>
  </si>
  <si>
    <t>NETCLE0004</t>
  </si>
  <si>
    <t>Clean 100 - Spray nettoyant et désinfectant pour accessoires gaming 2 x 250 ml</t>
  </si>
  <si>
    <t>IPXWDC0007</t>
  </si>
  <si>
    <t>Woodcessories Bio Case iPhone 11 Vert - Coque de protection recyclable</t>
  </si>
  <si>
    <t>IPDMAY0064</t>
  </si>
  <si>
    <t>MacAlly BSTANDA3-B Noir - Étui de protection à rabat pour iPad Air 2019</t>
  </si>
  <si>
    <t>MCIFBO0013</t>
  </si>
  <si>
    <t>Fibaro Door/Window Sensor - Détecteur d'ouverture porte et fenêtre</t>
  </si>
  <si>
    <t>Fibaro</t>
  </si>
  <si>
    <t>Sécurité connectée</t>
  </si>
  <si>
    <t>CABGEN0186</t>
  </si>
  <si>
    <t>Câble audio optique Toslink 5 m</t>
  </si>
  <si>
    <t>HDMMWY0096</t>
  </si>
  <si>
    <t>Câble HDMI 2.0 Mâle / Mâle 50 cm</t>
  </si>
  <si>
    <t>ACSOWC0008</t>
  </si>
  <si>
    <t>OWC Internal SSD DIY Kit - Kit montage SSD iMac 21,5" 2011</t>
  </si>
  <si>
    <t>IPHNVO0033</t>
  </si>
  <si>
    <t>Novodio bandoulière universelle pour coque iPhone - Jaune</t>
  </si>
  <si>
    <t>MCIEVE0022</t>
  </si>
  <si>
    <t>Eve Motion (Matter) - Capteur de mouvement et de luminosité sans fil</t>
  </si>
  <si>
    <t>IPXNVO0181</t>
  </si>
  <si>
    <t>Novodio - Coque pour iPhone 12 mini avec bandoulière - Transparent et noir</t>
  </si>
  <si>
    <t>CABMWY0073</t>
  </si>
  <si>
    <t>Rallonge USB 3.0 M/F type A/A 1,80 m</t>
  </si>
  <si>
    <t>PMCMWY0085</t>
  </si>
  <si>
    <t>Câble Flex I/O Board pour MacBook Air 13" A1466 (2012)</t>
  </si>
  <si>
    <t>IPXNVO0177</t>
  </si>
  <si>
    <t>Novodio - Coque en silicone avec ring pour iPhone 12 Pro Max - Noir</t>
  </si>
  <si>
    <t>PDTMWY0553</t>
  </si>
  <si>
    <t>Antenne NFC/Charge Sans fil iPhone 12 mini</t>
  </si>
  <si>
    <t>IPXGEN0027</t>
  </si>
  <si>
    <t>Coque de protection magnétique Transparente pour iPhone 12 mini</t>
  </si>
  <si>
    <t>ACSNAT0004</t>
  </si>
  <si>
    <t>Native Union Curve Airtag Case Noir - Etui de protection pour Airtag</t>
  </si>
  <si>
    <t>ACSNAT0005</t>
  </si>
  <si>
    <t>Native Union Curve Airtag Case Indigo - Étui de protection pour AirTag</t>
  </si>
  <si>
    <t>IC00027873</t>
  </si>
  <si>
    <t>StarTech.com Kit commutateur KVM USB VGA à 2 ports avec audio et câbles - Switch</t>
  </si>
  <si>
    <t>Data Switch (KVM)</t>
  </si>
  <si>
    <t>IPXNVO0192</t>
  </si>
  <si>
    <t>Novodio - Coque intégrale magnétique iPhone 12 Pro Max</t>
  </si>
  <si>
    <t>IPXNVO0051</t>
  </si>
  <si>
    <t>Novodio - Coque transparente magnétique pour iPhone XR contour noir</t>
  </si>
  <si>
    <t>IPXNVO0180</t>
  </si>
  <si>
    <t>Novodio - Coque avec dragonne pour iPhone 12 Pro Max - Noir / Translucide</t>
  </si>
  <si>
    <t>IPXNVO0156</t>
  </si>
  <si>
    <t>Novodio - Coque pour iPhone 12 Pro Max - Transparent et noir</t>
  </si>
  <si>
    <t>IC00027844</t>
  </si>
  <si>
    <t>StarTech.com Câble adaptateur DisplayPort vers DVI de 3m - Mâle / Mâle - 1920x12</t>
  </si>
  <si>
    <t>BATNVO0132</t>
  </si>
  <si>
    <t>Novodio Batterie Li-polymer A1495 MacBook Air 11'' mi-2011 à début 2015</t>
  </si>
  <si>
    <t>IPHNVO0031</t>
  </si>
  <si>
    <t>Novodio bandoulière universelle pour coque iPhone - Blanc</t>
  </si>
  <si>
    <t>IPXSEY0001</t>
  </si>
  <si>
    <t>SwitchEasy Crush pour iPhone 13 mini - Coque antichocs - Transparent</t>
  </si>
  <si>
    <t>IPXNVO0119</t>
  </si>
  <si>
    <t>Novodio Premium 9H Glass iPhone 12 Pro Max - Protection écran verre trempé</t>
  </si>
  <si>
    <t>TD00004707</t>
  </si>
  <si>
    <t>Belkin Boost'Charge Noir Intérieure</t>
  </si>
  <si>
    <t>IPXFGL0013</t>
  </si>
  <si>
    <t>Protection d'écran verre iPhone 15 Pro Max 2.5D Anti Lumière Bleue - Force Glass</t>
  </si>
  <si>
    <t>ACSMWY0024</t>
  </si>
  <si>
    <t>Etui de protection en cuir Rose pour Apple AirTag</t>
  </si>
  <si>
    <t>AMPGEN0040</t>
  </si>
  <si>
    <t>Support 2-en-1 pour iPhone SKT-H03 Bleu - Support voiture et bureau</t>
  </si>
  <si>
    <t>TD00003453</t>
  </si>
  <si>
    <t>Câble StarTech USB-C vers USB-C 60 W USB 2.0 - 2 m - Blanc</t>
  </si>
  <si>
    <t>ACSGEN0037</t>
  </si>
  <si>
    <t>Porte-cartes adhésif 5 emplacements anti RFID pour iPhone et smartphone - Gris</t>
  </si>
  <si>
    <t>IPXNVO0163</t>
  </si>
  <si>
    <t>Novodio - Coque souple avec ring pour iPhone 12 mini - Transparent / Noir</t>
  </si>
  <si>
    <t>IC00007543</t>
  </si>
  <si>
    <t>StarTech.com Hub USB 3.0 4 ports - Mini Hub USB3 Externe Portable avec câble int</t>
  </si>
  <si>
    <t>IPXNVO0178</t>
  </si>
  <si>
    <t>Novodio - Coque avec dragonne pour iPhone 12 mini - Noir / Translucide</t>
  </si>
  <si>
    <t>IPXNVO0196</t>
  </si>
  <si>
    <t>Novodio coque pour iPhone 12 mini avec fonction Support - Noir</t>
  </si>
  <si>
    <t>TROKBT0017</t>
  </si>
  <si>
    <t>Kabuto - Set de 2 sacoches de rangement pour valise</t>
  </si>
  <si>
    <t>IPXNVO0175</t>
  </si>
  <si>
    <t>Novodio - Coque en silicone avec ring pour iPhone 12 mini - Noir</t>
  </si>
  <si>
    <t>AMPGEN0034</t>
  </si>
  <si>
    <t>Support 2-en-1 pour iPhone SKT-H03 Rouge - Support voiture et bureau</t>
  </si>
  <si>
    <t>ENCEPS0333</t>
  </si>
  <si>
    <t>Epson Encre Noire pour WF-4630DWF/WF-4640DTWF/WF-5110DW/WF-5190DW/WF-5620DWF</t>
  </si>
  <si>
    <t>PDTMWY0534</t>
  </si>
  <si>
    <t>Écran LCD pour iPhone 8 Plus</t>
  </si>
  <si>
    <t>IPXNVO0186</t>
  </si>
  <si>
    <t>Novodio - Coque pour iPhone 12 Pro Max avec bandoulière - Transparent</t>
  </si>
  <si>
    <t>ACSGEN0063</t>
  </si>
  <si>
    <t>Bracelet distributeur de gel hydroalcoolique</t>
  </si>
  <si>
    <t>PDTMWY0539</t>
  </si>
  <si>
    <t>Nappe de charge sans fil pour iPhone 11 Pro</t>
  </si>
  <si>
    <t>PDTMWY0540</t>
  </si>
  <si>
    <t>Nappe de charge sans fil pour iPhone 11 Pro Max</t>
  </si>
  <si>
    <t>IPXNVO0164</t>
  </si>
  <si>
    <t>Novodio - Coque souple avec ring pour iPhone 12 &amp; 12 Pro - Transparent / Noir</t>
  </si>
  <si>
    <t>IPXNVO0154</t>
  </si>
  <si>
    <t>Novodio - Coque pour iPhone 12 mini - Transparent et noir</t>
  </si>
  <si>
    <t>PDTMWY0545</t>
  </si>
  <si>
    <t>Nappe de charge sans fil pour iPhone Xs Max</t>
  </si>
  <si>
    <t>IPXNVO0162</t>
  </si>
  <si>
    <t>Novodio - Coque transparente pour iPhone 12 Pro Max</t>
  </si>
  <si>
    <t>PDTMWY0556</t>
  </si>
  <si>
    <t>Nappe Flash iPhone 12 mini</t>
  </si>
  <si>
    <t>IPXNVO0183</t>
  </si>
  <si>
    <t>Novodio - Coque pour iPhone 12 Pro Max avec bandoulière - Transparent et noir</t>
  </si>
  <si>
    <t>IPXSEY0019</t>
  </si>
  <si>
    <t>Coque avec MagSafe iPhone 14 Pro - SwitchEasy Gravity M - Noir transparent</t>
  </si>
  <si>
    <t>IPXNVO0174</t>
  </si>
  <si>
    <t>Novodio - Coque en silicone pour iPhone 12 Pro Max - Vert</t>
  </si>
  <si>
    <t>PMCMWY0095</t>
  </si>
  <si>
    <t>Nappe Trackpad pour MacBook Air 13" A1466 (2013-2015)</t>
  </si>
  <si>
    <t>TD00000426</t>
  </si>
  <si>
    <t>StarTech.com Câble Adaptateur USB vers Série DB9 RS232 - Mâle / Mâle</t>
  </si>
  <si>
    <t>IP7IFX0002</t>
  </si>
  <si>
    <t>iFixit IF332-013-2 - Adhésif blanc pour écran d'iPhone 7</t>
  </si>
  <si>
    <t>IPHNVO0032</t>
  </si>
  <si>
    <t>Novodio bandoulière universelle pour coque iPhone - Rouge</t>
  </si>
  <si>
    <t>IPXNVO0197</t>
  </si>
  <si>
    <t>Novodio coque pour iPhone 12 &amp; 12 Pro avec fonction Support - Noir</t>
  </si>
  <si>
    <t>IPXNVO0198</t>
  </si>
  <si>
    <t>Novodio coque pour iPhone 12 Pro Max avec fonction Support - Noir</t>
  </si>
  <si>
    <t>TD00007127</t>
  </si>
  <si>
    <t>OtterBox Commuter Coque pour iPhone 14 Pro, Antichoc, anti-chute, protection, su</t>
  </si>
  <si>
    <t>TD00003447</t>
  </si>
  <si>
    <t>StarTech.com Câble antivol universel de 1,8 m pour ordinateur portable - Câble d</t>
  </si>
  <si>
    <t>Câble de sécurité</t>
  </si>
  <si>
    <t>IPXNVO0103</t>
  </si>
  <si>
    <t>Novodio - Coque iPhone 11 Pro Max - Transparent</t>
  </si>
  <si>
    <t>IC00025900</t>
  </si>
  <si>
    <t>Verbatim VB-DPD55S1</t>
  </si>
  <si>
    <t>IPXNVO0110</t>
  </si>
  <si>
    <t>Novodio - Coque intégrale magnétique iPhone 11 Pro Max</t>
  </si>
  <si>
    <t>IPXNVO0182</t>
  </si>
  <si>
    <t>Novodio - Coque pour iPhone 12 &amp; 12 Pro avec bandoulière - Transparent et noir</t>
  </si>
  <si>
    <t>MBPWWU0009</t>
  </si>
  <si>
    <t>Étui pour MacBook Pro 16" 2019 - Bleu - Wiwu Skin Pro II</t>
  </si>
  <si>
    <t>CABBLK0008</t>
  </si>
  <si>
    <t>Belkin AV10172BT06-BLK - Câble audio jack 3,5 mm avec connecteur Lightning 180cm</t>
  </si>
  <si>
    <t>IPXNVO0171</t>
  </si>
  <si>
    <t>Novodio - Coque en silicone pour iPhone 12 Pro Max - Rouge</t>
  </si>
  <si>
    <t>PMCMWY0024</t>
  </si>
  <si>
    <t>Stylet de précision en plastique pour démontage iPhone, iPad et Mac</t>
  </si>
  <si>
    <t>PMCMWY0081</t>
  </si>
  <si>
    <t>Nappe Flex Connecteur chargeur pour Macbook Retina Pro 15" A1398 (2013-2014)</t>
  </si>
  <si>
    <t>PDTMWY0166</t>
  </si>
  <si>
    <t>Haut-parleur externe pour iPhone 6s</t>
  </si>
  <si>
    <t>IPXNVO0169</t>
  </si>
  <si>
    <t>Novodio - Coque en silicone pour iPhone 12 mini - Rouge</t>
  </si>
  <si>
    <t>PDTMWY0527</t>
  </si>
  <si>
    <t>Caméra avant avec nappe pour iPhone 8 Plus</t>
  </si>
  <si>
    <t>IPXNVO0199</t>
  </si>
  <si>
    <t>Novodio coque pour iPhone 12 &amp; 12 Pro avec fonction Support - Bleu</t>
  </si>
  <si>
    <t>PDTMWY0181</t>
  </si>
  <si>
    <t>Lot de 4 boutons pour iPhone 6s Argent (Volume, vibreur, power)</t>
  </si>
  <si>
    <t>AMPSAT0011</t>
  </si>
  <si>
    <t>Autocollant magnétique Satechi pour recharge sans fil MagSafe</t>
  </si>
  <si>
    <t>IPXNVO0155</t>
  </si>
  <si>
    <t>Novodio - Coque pour iPhone 12 &amp; 12 Pro - Transparent et noir</t>
  </si>
  <si>
    <t>IPXNVO0184</t>
  </si>
  <si>
    <t>Novodio - Coque pour iPhone 12 mini avec bandoulière - Transparent</t>
  </si>
  <si>
    <t>IPXNVO0185</t>
  </si>
  <si>
    <t>Novodio - Coque pour iPhone 12 &amp; 12 Pro avec bandoulière - Transparent</t>
  </si>
  <si>
    <t>ALIACC0027</t>
  </si>
  <si>
    <t>Allocacoc PowerStrip Modular + Multiprise avec un câble commutateur 1 mètre</t>
  </si>
  <si>
    <t>allocacoc</t>
  </si>
  <si>
    <t>Prise / Multi-Prise</t>
  </si>
  <si>
    <t>PDTMWY0536</t>
  </si>
  <si>
    <t>Lot de 4 boutons pour iPhone 8 Plus Noir (Volume, vibreur, power)</t>
  </si>
  <si>
    <t>PDTMWY0537</t>
  </si>
  <si>
    <t>Lot de 4 boutons pour iPhone 8 Plus Or (Volume, vibreur, power)</t>
  </si>
  <si>
    <t>PDTMWY0518</t>
  </si>
  <si>
    <t>Lentille de protection de caméra arrière pour iPhone 8 Plus - Noir</t>
  </si>
  <si>
    <t>IPXNVO0179</t>
  </si>
  <si>
    <t>Novodio - Coque avec dragonne pour iPhone 12 &amp; 12 Pro - Noir / Translucide</t>
  </si>
  <si>
    <t>PDTMWY0530</t>
  </si>
  <si>
    <t>Bouton Home iPhone 7 / 7 Plus Or rose (avec fonction retour - SANS Bluetooth)</t>
  </si>
  <si>
    <t>IPXNVO0168</t>
  </si>
  <si>
    <t>Novodio - Coque en silicone pour iPhone 12 Pro Max - Noir</t>
  </si>
  <si>
    <t>MCIVTB0025</t>
  </si>
  <si>
    <t>Véritable Lingot Fleur de Courgette BIO pour potager d'intérieur</t>
  </si>
  <si>
    <t>PDTMWY0179</t>
  </si>
  <si>
    <t>Lot de 4 boutons pour iPhone 6s Gris Sidéral (Volume, vibreur, power)</t>
  </si>
  <si>
    <t>IPXNVO0172</t>
  </si>
  <si>
    <t>Novodio - Coque en silicone pour iPhone 12 mini - Vert</t>
  </si>
  <si>
    <t>IC00009476</t>
  </si>
  <si>
    <t>StarTech.com Câble d'extension Micro USB de 50 cm - M/F - Noir</t>
  </si>
  <si>
    <t>IPXNVO0166</t>
  </si>
  <si>
    <t>Novodio - Coque en silicone pour iPhone 12 mini - Noir</t>
  </si>
  <si>
    <t>PDTMWY0481</t>
  </si>
  <si>
    <t>Extracteur de carte SIM pour iPhone, iPad et smartphone</t>
  </si>
  <si>
    <t>PENNVO0010</t>
  </si>
  <si>
    <t>Novodio Touch Keyboard USB-A Argent - Clavier AZERTY Mac</t>
  </si>
  <si>
    <t>Clavier</t>
  </si>
  <si>
    <t>CABNVO0019</t>
  </si>
  <si>
    <t>Câble Novodio USB-C vers Lightning - 1 m - Blanc</t>
  </si>
  <si>
    <t>PENNVO0015</t>
  </si>
  <si>
    <t>Novodio Optical Mouse USB-A Argent - Souris optique filaire 1600 DPI Mac/PC</t>
  </si>
  <si>
    <t>HAUDVL0099</t>
  </si>
  <si>
    <t>Barre de son Devialet Dione Opéra de Paris - Dolby Atmos 5.1.2</t>
  </si>
  <si>
    <t>BOISYN0233</t>
  </si>
  <si>
    <t>Synology DS423 - Serveur NAS 4 baies</t>
  </si>
  <si>
    <t>IMPEPS0430</t>
  </si>
  <si>
    <t>Imprimante multifonction Epson WorkForce Pro WF-C5890DWF / C11CK23401 - WiFi</t>
  </si>
  <si>
    <t>DDELCE0102</t>
  </si>
  <si>
    <t>LaCie 1Big Dock Thunderbolt 3 18 To - Station d'accueil / Disque dur externe</t>
  </si>
  <si>
    <t>MCIEVE0025</t>
  </si>
  <si>
    <t>Eve Play - Boîtier de streaming AirPlay pour enceintes filaires</t>
  </si>
  <si>
    <t>ADPLMP0029</t>
  </si>
  <si>
    <t>LMP USB-C Display Dock 2 4K - Dock USB-C 12 ports Gris Sidéral</t>
  </si>
  <si>
    <t>PMCMWY0078</t>
  </si>
  <si>
    <t>Écran Complet pour MacBook Pro 15" Retina mi-2012</t>
  </si>
  <si>
    <t>ACSFTN0006</t>
  </si>
  <si>
    <t>Sous-main de bureau - Noir - Function101 Desk Mat Pro</t>
  </si>
  <si>
    <t>ACSFTN0008</t>
  </si>
  <si>
    <t>Support pour ordinateur portable 13" à 15" et tablette - Function101 Elevate</t>
  </si>
  <si>
    <t>ADPSON0049</t>
  </si>
  <si>
    <t>Sonnet DuoModo eGPU - Module d'extension Thunderbolt vers GPU</t>
  </si>
  <si>
    <t>CAROWC0007</t>
  </si>
  <si>
    <t>Carte CFexpress 2.0 Type B OWC Atlas Ultra 325 Go</t>
  </si>
  <si>
    <t>ADPLMP0034</t>
  </si>
  <si>
    <t>LMP USB-C DuoDock - Station d'accueil USB-C 9 ports et boîtier SSD M.2 NVMe</t>
  </si>
  <si>
    <t>ADPEZQ0030</t>
  </si>
  <si>
    <t>Station d'accueil Multimédia USB-C 5 ports - EZQuest X40225</t>
  </si>
  <si>
    <t>ACSFTN0004</t>
  </si>
  <si>
    <t>Lot de 4 passe-câbles aimantés - Noir - Gestion des câbles - Function101</t>
  </si>
  <si>
    <t>ENTNEG0015</t>
  </si>
  <si>
    <t>Pack de 2 CPL Filaire NETGEAR PL1000 - 1000 Mbit/s</t>
  </si>
  <si>
    <t>IMCIFX0011</t>
  </si>
  <si>
    <t>iFixit iMac 27" Dual Hard Drive Kit - Kit montage 2nd HDD/SSD iMac 27" mi-2010</t>
  </si>
  <si>
    <t>MBKLDZ0012</t>
  </si>
  <si>
    <t>LandingZONE Dock 18 ports - Station d'accueil pour MacBook Pro 15" Touch Bar</t>
  </si>
  <si>
    <t>ACSTRV0008</t>
  </si>
  <si>
    <t>Tractive GPS CAT 4 - Traceur GPS pour chats</t>
  </si>
  <si>
    <t>Tractive</t>
  </si>
  <si>
    <t>LECSON0010</t>
  </si>
  <si>
    <t>Sonnet SF3-2SXSPX - Lecteur de cartes SxS Pro X Thunderbolt 3</t>
  </si>
  <si>
    <t>ENTNEG0016</t>
  </si>
  <si>
    <t>Pack de 2 CPL Filaire NETGEAR PLP2000-100FRS - 2000 Mbit/s</t>
  </si>
  <si>
    <t>IC00001855</t>
  </si>
  <si>
    <t>Kensington Trackball optique Orbit</t>
  </si>
  <si>
    <t>MCIEVE0013</t>
  </si>
  <si>
    <t>Eve Energy Strip - Multiprise connectée (Apple HomeKit)</t>
  </si>
  <si>
    <t>MCIEVE0005</t>
  </si>
  <si>
    <t>Eve Thermo - Tête thermostatique connectée (Apple HomeKit)</t>
  </si>
  <si>
    <t>MEMMWY0030</t>
  </si>
  <si>
    <t>Mémoire RAM 4 Go DDR3 ECC DIMM 1066 MHz PC3-8500 Mac Pro "Nehalem"</t>
  </si>
  <si>
    <t>PETPTL0002</t>
  </si>
  <si>
    <t>Distributeur de croquettes automatique pour chats &amp; chiens 3L - Petlibro - Noir</t>
  </si>
  <si>
    <t>Petlibro</t>
  </si>
  <si>
    <t>PMCMWY0178</t>
  </si>
  <si>
    <t>Bandes adhésives pour iMac 24" A1419 A2438</t>
  </si>
  <si>
    <t>MBPLMP0002</t>
  </si>
  <si>
    <t>LMP ProStand Gris Sidéral - Support pour ordinateur 12" à 17" en aluminium</t>
  </si>
  <si>
    <t>Xiaomi</t>
  </si>
  <si>
    <t>MBKNVO0056</t>
  </si>
  <si>
    <t>Coque pour MacBook Pro 16" 2021-2024 - Novodio MacBook Case - Translucide</t>
  </si>
  <si>
    <t>DDEOWC0014</t>
  </si>
  <si>
    <t>OWC Envoy Pro Elektron 1 To USB-C - Disque externe portable SSD NVMe M.2</t>
  </si>
  <si>
    <t>CABSAT0011</t>
  </si>
  <si>
    <t>Câble de charge USB-C magnétique pour Apple Watch 17 cm - Satechi</t>
  </si>
  <si>
    <t>HDMMWY0081</t>
  </si>
  <si>
    <t>Splitter HDMI 2.0 4K 1x2 (1 entrée, 2 sorties)</t>
  </si>
  <si>
    <t>Commutateur HDMI</t>
  </si>
  <si>
    <t>MBPMAY0004</t>
  </si>
  <si>
    <t>MacAlly VERTICALSTAND Aluminium - Support pour ordinateur portable</t>
  </si>
  <si>
    <t>DDITSD0001</t>
  </si>
  <si>
    <t>Transcend Disque SSD JetDrive 500 240 Go</t>
  </si>
  <si>
    <t>SCAIRI0009</t>
  </si>
  <si>
    <t>Scanner portable à défilement I.R.I.S IRIScan Express 4</t>
  </si>
  <si>
    <t>MBPRDN0001</t>
  </si>
  <si>
    <t>Rain Design mStand Silver pour MacBook et MacBook Pro (support pour portable)</t>
  </si>
  <si>
    <t>PETPTR0013</t>
  </si>
  <si>
    <t>Petoneer Nutri Vision Mini - Distributeur de croquettes connecté chats et chiens</t>
  </si>
  <si>
    <t>ADPSON0051</t>
  </si>
  <si>
    <t>Sonnet - Boîtier de bureau à un module pour système d'extension DuoModo</t>
  </si>
  <si>
    <t>ACDBLK0019</t>
  </si>
  <si>
    <t>Belkin Support MagSafe pour iPhone et MacBook - Noir</t>
  </si>
  <si>
    <t>IPDPZR0001</t>
  </si>
  <si>
    <t>Vitre de confidentialité pour iPad Pro 12,9" (2020/2021) - PanzerGlass</t>
  </si>
  <si>
    <t>PDTMWY0557</t>
  </si>
  <si>
    <t>Écran LCD pour iPhone 12 mini</t>
  </si>
  <si>
    <t>ADPSAT0040</t>
  </si>
  <si>
    <t>Satechi Support et Hub en aluminium pour iMac USB-C - Argent</t>
  </si>
  <si>
    <t>BOIICD0005</t>
  </si>
  <si>
    <t>ICY DOCK ToughArmor MB840M2P-B - Carte PCIe avec rack amovible pour SSD M.2 NVMe</t>
  </si>
  <si>
    <t>CABMWY0056</t>
  </si>
  <si>
    <t>Câble DisplayPort mâle vers HDMI 2M</t>
  </si>
  <si>
    <t>PETPTL0001</t>
  </si>
  <si>
    <t>Distributeur de croquettes automatique pour chats &amp; chiens 3L - Petlibro - Blanc</t>
  </si>
  <si>
    <t>PETPTR0022</t>
  </si>
  <si>
    <t>Petoneer Fresco EzGo - Fontaine à eau connectée pour chats et chiens</t>
  </si>
  <si>
    <t>ACSMLI0002</t>
  </si>
  <si>
    <t>Tracker MiLi MiTag Noir - Compatible Apple Localiser (Find My)</t>
  </si>
  <si>
    <t>MCIVTB0002</t>
  </si>
  <si>
    <t>Véritable SMART - Potager d'intérieur</t>
  </si>
  <si>
    <t>IPHNVO0037</t>
  </si>
  <si>
    <t>Coque iPhone 14 en Kevlar et fibres de carbone - Novodio</t>
  </si>
  <si>
    <t>MBPWWU0014</t>
  </si>
  <si>
    <t>Étui et support pliable pour MacBook Pro 14" - Bleu - Wiwu Skin Pro III</t>
  </si>
  <si>
    <t>MBANVO0002</t>
  </si>
  <si>
    <t>Coque pour MacBook Air 15" 2023 / 2024 - Translucide - Novodio MacBook Case</t>
  </si>
  <si>
    <t>IPXPZR0041</t>
  </si>
  <si>
    <t>Coque MagSafe pour iPhone 15 Pro - Transparente - PanzerGlass Hardcase D3O</t>
  </si>
  <si>
    <t>IPXPZR0043</t>
  </si>
  <si>
    <t>Coque MagSafe pour iPhone 15 Pro Max - Transparente - PanzerGlass Hardcase D3O</t>
  </si>
  <si>
    <t>ACSFTN0007</t>
  </si>
  <si>
    <t>Sous-main de bureau - Bleu - Function101 Desk Mat Pro</t>
  </si>
  <si>
    <t>CABNAT0053</t>
  </si>
  <si>
    <t>Native Union Belt Cable XL Zebra - Câble Lightning vers USB 3 m</t>
  </si>
  <si>
    <t>AMPSAT0008</t>
  </si>
  <si>
    <t>Satechi Trio Wireless Charging Pad Gris Sidéral - Station de charge sans fil Qi</t>
  </si>
  <si>
    <t>MCIEVE0004</t>
  </si>
  <si>
    <t>Eve Door &amp; Window - Capteur de contact pour portes &amp; fenêtres (Apple HomeKit)</t>
  </si>
  <si>
    <t>CABAPP0039</t>
  </si>
  <si>
    <t>Câble de charge USB-C 60 W (1 m) - Apple</t>
  </si>
  <si>
    <t>ACSMLI0007</t>
  </si>
  <si>
    <t>MiLi collier pour chien (S) avec tracker compatible Apple Localiser - Gris</t>
  </si>
  <si>
    <t>ACSMLI0004</t>
  </si>
  <si>
    <t>Tracker MiLi MiTag Brun - Compatible Apple Localiser (Find My)</t>
  </si>
  <si>
    <t>PDTMWY0574</t>
  </si>
  <si>
    <t>Écran LCD pour iPhone 14 Plus</t>
  </si>
  <si>
    <t>MCIEVE0012</t>
  </si>
  <si>
    <t>Eve Light Strip Extension LED 2m (Apple HomeKit)</t>
  </si>
  <si>
    <t>BATRVT0003</t>
  </si>
  <si>
    <t>Panneau solaire monocristallin 60 W - MC4 - Revolt ZX3236</t>
  </si>
  <si>
    <t>BATOWC0039</t>
  </si>
  <si>
    <t>Batterie 75 Wh pour MacBook Pro 17" (non Unibody) 2006-2008 - NewerTech NuPower</t>
  </si>
  <si>
    <t>ACSXIA0013</t>
  </si>
  <si>
    <t>Xiaomi Mi Temperature et Humidity Monitor 2 - Station de température et humidité</t>
  </si>
  <si>
    <t>ACSMLI0003</t>
  </si>
  <si>
    <t>Tracker MiLi MiTag Rouge - Compatible Apple Localiser (Find My)</t>
  </si>
  <si>
    <t>IPXFGL0009</t>
  </si>
  <si>
    <t>Force Glass Original iPhone 14 Plus &amp; 13 Pro Max - Vitre de protection écran</t>
  </si>
  <si>
    <t>ADPMWY0159</t>
  </si>
  <si>
    <t>Adaptateur actif DisplayPort vers HDMI 4K</t>
  </si>
  <si>
    <t>IPHNVO0038</t>
  </si>
  <si>
    <t>Coque iPhone 14 Pro en Kevlar et fibres de carbone - Novodio</t>
  </si>
  <si>
    <t>IPXPZR0042</t>
  </si>
  <si>
    <t>Coque MagSafe pour iPhone 15 Plus - Transparente - PanzerGlass Hardcase D3O</t>
  </si>
  <si>
    <t>MICBLK0007</t>
  </si>
  <si>
    <t>Écouteurs sport Belkin SoundForm Move Plus, Noir - Bluetooth</t>
  </si>
  <si>
    <t>IPHNVO0022</t>
  </si>
  <si>
    <t>Novodio Coque Magnétique pour iPhone 14 - Compatible MagSafe - Transparente</t>
  </si>
  <si>
    <t>CAROWC0001</t>
  </si>
  <si>
    <t>Carte CFexpress 2.0 Type B OWC Atlas Pro 128 Go</t>
  </si>
  <si>
    <t>AMPBLK0018</t>
  </si>
  <si>
    <t>Belkin Car Vent Mount - Support de voiture pour smartphone (grille d'aération)</t>
  </si>
  <si>
    <t>ACSOWC0017</t>
  </si>
  <si>
    <t>OWC Data Doubler - Adaptateur 2,5" SATA pour Mac mini 2009-2010 &amp; iMac 2009-2011</t>
  </si>
  <si>
    <t>ACSMLI0005</t>
  </si>
  <si>
    <t>Tracker MiLi MiTag Blanc - Pack de 3 - Compatible Apple Localiser (Find My)</t>
  </si>
  <si>
    <t>ADPSAT0034</t>
  </si>
  <si>
    <t>Satechi Dock de charge USB-C pour Apple Watch</t>
  </si>
  <si>
    <t>ADPEZQ0036</t>
  </si>
  <si>
    <t>Câble de charge USB-C vers USB-A 2,2 m - EZQuest DuraGuard X48922</t>
  </si>
  <si>
    <t>ADPMWY0048</t>
  </si>
  <si>
    <t>Adaptateur Mini DisplayPort vers DVI-I</t>
  </si>
  <si>
    <t>CABGEN0151</t>
  </si>
  <si>
    <t>Câble ethernet RJ45 (30 m) catégorie 6 blindé beige</t>
  </si>
  <si>
    <t>IPXPZR0037</t>
  </si>
  <si>
    <t>Protection d'écran verre trempé iPhone 15 Pro avec applicateur - PanzerGlass</t>
  </si>
  <si>
    <t>PMCMWY0015</t>
  </si>
  <si>
    <t>Ventilateur pour MacBook Pro 13" Retina (A1502) 2013-2015</t>
  </si>
  <si>
    <t>IPHAII0010</t>
  </si>
  <si>
    <t>Bandoulière ajustable pour coque d'iPhone - Noir - aiino</t>
  </si>
  <si>
    <t>AMPIFX0032</t>
  </si>
  <si>
    <t>iFixit T5 - Tournevis Torx</t>
  </si>
  <si>
    <t>ENCEPS0334</t>
  </si>
  <si>
    <t>Epson Encre Cyan pour WF-4630DWF/WF-4640DTWF/WF-5110DW/WF-5190DW/WF-5620DWF</t>
  </si>
  <si>
    <t>ENCEPS0410</t>
  </si>
  <si>
    <t>Epson encre Magenta L pour imprimante WorkForce Pro WF-C5XXX</t>
  </si>
  <si>
    <t>ENCEPS0411</t>
  </si>
  <si>
    <t>Epson encre Jaune L pour imprimante WorkForce Pro WF-C5XXX</t>
  </si>
  <si>
    <t>CABGEN0184</t>
  </si>
  <si>
    <t>Câble USB-A vers micro-USB-A 5 Gbit/s - 1,8 m</t>
  </si>
  <si>
    <t>MEMNMP0015</t>
  </si>
  <si>
    <t>Mémoire RAM Nuimpact 2 Go DDR2 SODIMM 800 MHz PC2-6400 iMac Intel Avril 2008</t>
  </si>
  <si>
    <t>TD00004999</t>
  </si>
  <si>
    <t>Apple Câble de charge rapide magnétique vers USB C pour Watch (1 m)</t>
  </si>
  <si>
    <t>ACSFTN0003</t>
  </si>
  <si>
    <t>Lot de 4 passe-câbles aimantés (taille S) Orange Gestion des câbles Function101</t>
  </si>
  <si>
    <t>MCIEVE0016</t>
  </si>
  <si>
    <t>Eve Water Guard - Rallonge de câble de détection 2m (Apple HomeKit)</t>
  </si>
  <si>
    <t>ADPOWC0016</t>
  </si>
  <si>
    <t>Adaptateur Secteur pour Dock OWC USB-C à 10 ports 100 W</t>
  </si>
  <si>
    <t>ACSMAY0006</t>
  </si>
  <si>
    <t>Macally LAMPUSBCMAW - Lampe de chevet LED céramique avec 2 ports USB</t>
  </si>
  <si>
    <t>PMCMWY0038</t>
  </si>
  <si>
    <t>Clavier AZERTY Français pour MacBook Pro 15" Retina 2012-2014 (A1398)</t>
  </si>
  <si>
    <t>PMCMWY0123</t>
  </si>
  <si>
    <t>Nappe LCD pour iMac 2K 27' A1419 (2012-2013)</t>
  </si>
  <si>
    <t>PMCMWY0136</t>
  </si>
  <si>
    <t>Lot de 2 ventilateurs MacBook Pro 15" Retina A1707 - A1990 (2016-2019)</t>
  </si>
  <si>
    <t>ADPGEN0010</t>
  </si>
  <si>
    <t>Luminea Prise Wi-Fi connectée avec calcul de consommation</t>
  </si>
  <si>
    <t>PMCMWY0022</t>
  </si>
  <si>
    <t>Tournevis aimanté Cruciforme 000 (Mac, iPhone, iPad, etc.)</t>
  </si>
  <si>
    <t>AMPIFX0044</t>
  </si>
  <si>
    <t>Colle écran iPhone et smartphone E6000 - iFixit</t>
  </si>
  <si>
    <t>CABGEN0159</t>
  </si>
  <si>
    <t>Câble ethernet RJ45 (15 m) catégorie 6 blindé gris</t>
  </si>
  <si>
    <t>PMCMWY0086</t>
  </si>
  <si>
    <t>Câble Flex I/O Board pour MacBook Air 13" A1466 (2013-2017)</t>
  </si>
  <si>
    <t>CABBLK0012</t>
  </si>
  <si>
    <t>Câble Belkin USB-C vers Lightning - 3 m - Blanc</t>
  </si>
  <si>
    <t>TD00001027</t>
  </si>
  <si>
    <t>Dicota Perfect Skin 15-15.6 sacoche d'ordinateurs portables 39,6 cm (15.6") Hous</t>
  </si>
  <si>
    <t>HDMMWY0088</t>
  </si>
  <si>
    <t>Câble HDMI 2.0 4K à 60Hz 1,8 m Mâle / Mâle</t>
  </si>
  <si>
    <t>CABGEN0175</t>
  </si>
  <si>
    <t>Câble Antivol En Acier 180 cm + Jeu de Clés</t>
  </si>
  <si>
    <t>CABGEN0140</t>
  </si>
  <si>
    <t>Câble ethernet RJ45 (5 m) catégorie 6 blindé beige</t>
  </si>
  <si>
    <t>IPHNVO0025</t>
  </si>
  <si>
    <t>Novodio Coque Magnétique pour iPhone 14 Pro Max - MagSafe - Transparente</t>
  </si>
  <si>
    <t>HDMMWY0095</t>
  </si>
  <si>
    <t>Câble HDMI 2.0 Mâle / Mâle 30 cm</t>
  </si>
  <si>
    <t>IC00007194</t>
  </si>
  <si>
    <t>StarTech.com Câble station d'accueil vers USB pour Samsung Galaxy Tab de 2 m</t>
  </si>
  <si>
    <t>PMCMWY0093</t>
  </si>
  <si>
    <t>Nappe Trackpad pour MacBook Air 11" A1465 (2013-2015)</t>
  </si>
  <si>
    <t>CABNAT0061</t>
  </si>
  <si>
    <t>Câble Native Union USB-C vers USB-C 100 W USB 2.0 - 2,4 m - Vert</t>
  </si>
  <si>
    <t>PENMTS0007</t>
  </si>
  <si>
    <t>Matias Wired Aluminium Gris Sidéral - Clavier AZERTY USB pour Mac</t>
  </si>
  <si>
    <t>BOISRV0118</t>
  </si>
  <si>
    <t>Storeva Xslim USB-C Gris Sidéral - Boîtier disque dur 2,5" USB Type-C</t>
  </si>
  <si>
    <t>ACSMWY0022</t>
  </si>
  <si>
    <t>Etui de protection en cuir Noir pour Apple AirTag</t>
  </si>
  <si>
    <t>CABNVO0020</t>
  </si>
  <si>
    <t>Câble Novodio USB-C vers Lightning - 2 m - Blanc</t>
  </si>
  <si>
    <t>AMPCCH0006</t>
  </si>
  <si>
    <t>CulCharge 3-in-1 PowerBank 2:GO - Batterie 1800 mAh USB-C porte-clés</t>
  </si>
  <si>
    <t>CulCharge</t>
  </si>
  <si>
    <t>AMPFPW0001</t>
  </si>
  <si>
    <t>Force Power chargeur voiture iPhone / smartphone USB 2 x 2,4 A</t>
  </si>
  <si>
    <t>Force Power</t>
  </si>
  <si>
    <t>ACDSON0010</t>
  </si>
  <si>
    <t>Sonnet ThunderLok 3 - Clip de fixation de connecteur Thunderbolt 3 - Pack de 2</t>
  </si>
  <si>
    <t>PDTMWY0476</t>
  </si>
  <si>
    <t>Batterie de remplacement pour iPhone XS Max - 3174 mAh</t>
  </si>
  <si>
    <t>CABMWY0098</t>
  </si>
  <si>
    <t>Câble USB-C vers USB-A Blanc 3 mètres</t>
  </si>
  <si>
    <t>AMPJBY0004</t>
  </si>
  <si>
    <t>Joby Creator Kit - Trépied universel pour smartphone avec microphone Wavo</t>
  </si>
  <si>
    <t>Joby</t>
  </si>
  <si>
    <t>NETCLE0006</t>
  </si>
  <si>
    <t>Clean 100 0 Germ - Spray désinfectant pour smartphone 125 ml</t>
  </si>
  <si>
    <t>PMCMWY0080</t>
  </si>
  <si>
    <t>Câble Flex I/O Board pour MacBook Pro 13" Retina A1502 (2013-2015)</t>
  </si>
  <si>
    <t>BOISRV0051</t>
  </si>
  <si>
    <t>Boîtier disque dur 2,5" Storeva Xslim USB 3.0 Rouge</t>
  </si>
  <si>
    <t>CABGEN0179</t>
  </si>
  <si>
    <t>Câble audio optique Toslink 2 m</t>
  </si>
  <si>
    <t>AMPBLK0047</t>
  </si>
  <si>
    <t>Belkin PD Car Charger - Chargeur voiture PD 20W avec câble USB-C vers Lightning</t>
  </si>
  <si>
    <t>PDTMWY0048</t>
  </si>
  <si>
    <t>Écran LCD pour iPhone 5c</t>
  </si>
  <si>
    <t>AMPBLK0041</t>
  </si>
  <si>
    <t>Belkin USB-C BOOST CHARGE - Chargeur voiture 18 W avec câble USB-C / Lightning</t>
  </si>
  <si>
    <t>MEMSYN0017</t>
  </si>
  <si>
    <t>Mémoire Synology 16 Go DDR4 2666 MHz pour Rack Synology</t>
  </si>
  <si>
    <t>NAS</t>
  </si>
  <si>
    <t>ACSNVO0353</t>
  </si>
  <si>
    <t>Novodio Kit de démontage &amp; tournevis 36-en-1 pour Mac, iPhone et iPad</t>
  </si>
  <si>
    <t>BATNVO0131</t>
  </si>
  <si>
    <t>Novodio Batterie Li-polymer A1437 MacBook Pro 13" Retina fin 2012 / début 2013</t>
  </si>
  <si>
    <t>MBKNVO0049</t>
  </si>
  <si>
    <t>Coque pour MacBook Pro 16" 2019 - Novodio MacBook Case - Translucide</t>
  </si>
  <si>
    <t>IPDMAY0065</t>
  </si>
  <si>
    <t>MacAlly BSTANDA3-G Gris - Étui de protection à rabat pour iPad Air 2019</t>
  </si>
  <si>
    <t>IPXNVO0160</t>
  </si>
  <si>
    <t>Novodio - Coque transparente pour iPhone 12 mini</t>
  </si>
  <si>
    <t>AMPIFX0010</t>
  </si>
  <si>
    <t>iFixit Pro Magnetic Project Mat - Plaque aimantée pour travaux sur iDevices</t>
  </si>
  <si>
    <t>PDTMWY0133</t>
  </si>
  <si>
    <t>Batterie de remplacement pour iPhone 7 Plus - 2900 mAh</t>
  </si>
  <si>
    <t>CABGEN0187</t>
  </si>
  <si>
    <t>Câble USB-A vers micro-USB-A USB 2.0 - 60 cm</t>
  </si>
  <si>
    <t>PDTMWY0493</t>
  </si>
  <si>
    <t>Batterie de remplacement pour iPhone 11 Pro Max - 3969 mAh</t>
  </si>
  <si>
    <t>ACDBLK0012</t>
  </si>
  <si>
    <t>BELKIN - Multiprise parafoudre 4 prises + 2 x USB 2.0 2.4 A 2 m</t>
  </si>
  <si>
    <t>ACDBLK0014</t>
  </si>
  <si>
    <t>BELKIN - Multiprise parafoudre 8 prises + 2 x USB 2.0 2.4 A 2 m</t>
  </si>
  <si>
    <t>ACDBLK0021</t>
  </si>
  <si>
    <t>Belkin multiprise parafoudre 4 prises avec 1 port USB-C et 1 port USB-A (18 W)</t>
  </si>
  <si>
    <t>ACDOWC0043</t>
  </si>
  <si>
    <t>OWC Thunderbolt 3 Dock 14 ports Gris sidéral - Station d'accueil Thunderbolt 3</t>
  </si>
  <si>
    <t>ACDOWC0050</t>
  </si>
  <si>
    <t>OWC Thunderbolt 3 mini Dock - Thunderbolt 3 vers HDMI 2.0, Gigabit Ethernet, USB</t>
  </si>
  <si>
    <t>ACDOWC0054</t>
  </si>
  <si>
    <t>OWC USB-C Travel Dock E Gris Sidéral - Dock USB-C de poche</t>
  </si>
  <si>
    <t>ACDOWC0057</t>
  </si>
  <si>
    <t>OWC Adaptateur Thunderbolt 3 vers Dual DisplayPort 1.4 8K</t>
  </si>
  <si>
    <t>ACDOWC0060</t>
  </si>
  <si>
    <t>Dock USB-C/USB-A pour 2 disques SATA ou U.2 NVMe 3,5"/2,5" - OWC Drive Dock U.2</t>
  </si>
  <si>
    <t>ACDOWC0061</t>
  </si>
  <si>
    <t>Hub OWC Thunderbolt 5 - 3 ports Thunderbolt 5 + 1 port USB-A</t>
  </si>
  <si>
    <t>ACDSON0012</t>
  </si>
  <si>
    <t>Système de fixation pour Mac Studio (bureau, mur) - Sonnet MacCuff Studio</t>
  </si>
  <si>
    <t>ACSAPP0012</t>
  </si>
  <si>
    <t>Apple Chiffonnette - Chiffon à lustrer</t>
  </si>
  <si>
    <t>ACSBLK0016</t>
  </si>
  <si>
    <t>Belkin Anneau de protection avec porte-clés pour AirTag - Bleu</t>
  </si>
  <si>
    <t>ACSBLK0018</t>
  </si>
  <si>
    <t>Belkin Anneau de protection avec mousqueton pour AirTag - Noir</t>
  </si>
  <si>
    <t>ACSMLI0006</t>
  </si>
  <si>
    <t>Tracker MiLi MiTag Noir - Pack de 3 - Compatible Apple Localiser (Find My)</t>
  </si>
  <si>
    <t>ACSMLI0010</t>
  </si>
  <si>
    <t>MiLi collier pour chien (L) avec tracker compatible Apple Localiser - Orange</t>
  </si>
  <si>
    <t>ACSMWY0026</t>
  </si>
  <si>
    <t>Lampe LED USB 4 W pour écran d'ordinateur / MacBook Pro</t>
  </si>
  <si>
    <t>ACSMWY0028</t>
  </si>
  <si>
    <t>Gourde MacWay - 500 mL - Plastique recyclé (RPET)</t>
  </si>
  <si>
    <t>ACSNVO0045</t>
  </si>
  <si>
    <t>Novodio Adaptateur USB-A vers USB-C 10 Gbit/s</t>
  </si>
  <si>
    <t>ACSNVO0356</t>
  </si>
  <si>
    <t>Novodio Adaptateur USB-C vers USB-A Noir</t>
  </si>
  <si>
    <t>ACSNVO0361</t>
  </si>
  <si>
    <t>Adaptateur USB-C vers USB-A - Novodio - 10 Gbit/s - Argent</t>
  </si>
  <si>
    <t>ACSOWC0004</t>
  </si>
  <si>
    <t>OWC Internal SSD DIY Kit - Kit montage SSD iMac 27" 2010 + outils</t>
  </si>
  <si>
    <t>ACSOWC0005</t>
  </si>
  <si>
    <t>OWC Internal SSD DIY Kit - Kit montage SSD iMac 21,5" 2011 + outils</t>
  </si>
  <si>
    <t>ACSOWC0006</t>
  </si>
  <si>
    <t>OWC Complete Hard Drive Upgrade Kit - Kit de changement disque dur iMac 2011</t>
  </si>
  <si>
    <t>ACSOWC0015</t>
  </si>
  <si>
    <t>OWC In-Line Digital Thermal Sensor - Sonde Thermique pour iMac 2009-2010</t>
  </si>
  <si>
    <t>ACSOWC0019</t>
  </si>
  <si>
    <t>OWC Envoy Pro EX USB-C - Boîtier pour SSD M.2 NVMe</t>
  </si>
  <si>
    <t>ACSOWC0024</t>
  </si>
  <si>
    <t>OWC - Mini kit d'outils 5 pièces</t>
  </si>
  <si>
    <t>ACSOWC0030</t>
  </si>
  <si>
    <t>Clés de remplacement pour boîtier RAID OWC Mecury Elite Pro Quad ou ThunderBay 4</t>
  </si>
  <si>
    <t>ACSOWC0031</t>
  </si>
  <si>
    <t>Adaptateur secteur 20 V / 150 W pour hub et station d'accueil OWC</t>
  </si>
  <si>
    <t>ACSSAT0010</t>
  </si>
  <si>
    <t>Télécommande Bluetooth pour Mac, iPad et iPhone - Satechi R2 - Gris sidéral</t>
  </si>
  <si>
    <t>ACSSON0001</t>
  </si>
  <si>
    <t>Module de ventilation silencieux pour boîtier Sonnet xMac mini Server</t>
  </si>
  <si>
    <t>ACSSYN0004</t>
  </si>
  <si>
    <t>Synology RKS-02 - Kit de Rail pour serveurs Synology montés en rack</t>
  </si>
  <si>
    <t>ADPAPP0025</t>
  </si>
  <si>
    <t>Adaptateur Lightning vers AV numérique - MD826ZM/A</t>
  </si>
  <si>
    <t>ADPAPP0035</t>
  </si>
  <si>
    <t>Apple Adaptateur USB-C vers USB-A</t>
  </si>
  <si>
    <t>ADPAPP0047</t>
  </si>
  <si>
    <t>Adaptateur Apple USB-C vers Lightning</t>
  </si>
  <si>
    <t>ADPEZQ0004</t>
  </si>
  <si>
    <t>EZQuest Pack de 2 Adaptateurs USB-A vers USB-C 5 Gbit/s - X40087</t>
  </si>
  <si>
    <t>ADPEZQ0005</t>
  </si>
  <si>
    <t>EZQuest Adaptateur USB-A vers USB-C 5 Gbit/s - X40099</t>
  </si>
  <si>
    <t>ADPEZQ0010</t>
  </si>
  <si>
    <t>EZQuest Adaptateur USB-C vers DisplayPort 4K à 60 Hz - X40014</t>
  </si>
  <si>
    <t>ADPEZQ0011</t>
  </si>
  <si>
    <t>EZQuest Câble USB-C vers USB-C M/M 1 m - USB 3.1 10 Gbit/s - X40090</t>
  </si>
  <si>
    <t>ADPEZQ0013</t>
  </si>
  <si>
    <t>EZQuest Adaptateur USB-C vers HDMI 4K à 60 Hz - X40016</t>
  </si>
  <si>
    <t>ADPEZQ0014</t>
  </si>
  <si>
    <t>EZQuest Adaptateur USB-C vers DVI - X40015</t>
  </si>
  <si>
    <t>ADPEZQ0017</t>
  </si>
  <si>
    <t>EZQuest Adaptateur USB-C vers Ethernet Gigabit - X40081</t>
  </si>
  <si>
    <t>ADPEZQ0023</t>
  </si>
  <si>
    <t>EZQuest DuraGuard - Câble de charge USB-C vers USB-C 1,2 m 100 W (M/M)</t>
  </si>
  <si>
    <t>ADPEZQ0031</t>
  </si>
  <si>
    <t>Adaptateur USB-C vers USB-A 10 Gbit/s - EZQuest X40067</t>
  </si>
  <si>
    <t>ADPEZQ0032</t>
  </si>
  <si>
    <t>Pack de 2 Mini Adaptateurs USB-C vers USB-A 480 Mbit/s - EZQuest X40057</t>
  </si>
  <si>
    <t>ADPEZQ0033</t>
  </si>
  <si>
    <t>Pack de 2 Mini Adaptateurs coudés 90° USB-C vers USB-C 10Gbit/s - EZQuest X40072</t>
  </si>
  <si>
    <t>ADPEZQ0034</t>
  </si>
  <si>
    <t>Câble HDMI 2.1 10K 60 Hz 2,2 m - EZQuest X49930</t>
  </si>
  <si>
    <t>ADPEZQ0035</t>
  </si>
  <si>
    <t>Adaptateur USB-A vers USB-C 5Gbit/s câble renforcé - EZQuest DuraGuard X40100</t>
  </si>
  <si>
    <t>ADPEZQ0038</t>
  </si>
  <si>
    <t>Adaptateur USB-A vers USB-C 5 Gbit/s - EZQuest X40077</t>
  </si>
  <si>
    <t>ADPEZQ0040</t>
  </si>
  <si>
    <t>Dock USB-C multimédia 8 ports - EZQuest X40028 - HDMI 4K, USB-C, USB-A</t>
  </si>
  <si>
    <t>ADPEZQ0041</t>
  </si>
  <si>
    <t>Dock USB-C multimédia 7 ports - EZQuest X40227 - HDMI 4K, USB-C, USB-A, RJ45</t>
  </si>
  <si>
    <t>ADPEZQ0042</t>
  </si>
  <si>
    <t>Câble USB-C vers HDMI 2.0 4K 60 Hz HDR 2,2 m - EZQuest X40019 DuraGuard</t>
  </si>
  <si>
    <t>ADPEZQ0043</t>
  </si>
  <si>
    <t>Câble USB-C vers DisplayPort 4K 60 Hz 2,2 m - EZQuest X40020 DuraGuard</t>
  </si>
  <si>
    <t>ADPEZQ0044</t>
  </si>
  <si>
    <t>Câble de charge USB-C vers USB-A 1,2 m - EZQuest DuraGuard X48912</t>
  </si>
  <si>
    <t>ADPEZQ0046</t>
  </si>
  <si>
    <t>Hub USB-C 6 ports (avec port de charge 100 W) EZQuest H30006</t>
  </si>
  <si>
    <t>ADPEZQ0047</t>
  </si>
  <si>
    <t>Câble de charge USB-C vers USB-C 100 W spiralé 1,5 m - EZQuest DuraGuard C10015</t>
  </si>
  <si>
    <t>ADPEZQ0048</t>
  </si>
  <si>
    <t>Câble HDMI 2.1 8K 60 Hz 2 m - EZQuest C20010</t>
  </si>
  <si>
    <t>ADPEZQ0049</t>
  </si>
  <si>
    <t>Câble de charge USB-C vers USB-C 100 W coudé 1,2 m - EZQuest DuraGuard C10012</t>
  </si>
  <si>
    <t>ADPLMP0002</t>
  </si>
  <si>
    <t>LMP USB-C mini Dock - Dock USB-C 8 ports Argent</t>
  </si>
  <si>
    <t>ADPLMP0009</t>
  </si>
  <si>
    <t>LMP Adaptateur USB-C vers VGA Argent</t>
  </si>
  <si>
    <t>ADPLMP0010</t>
  </si>
  <si>
    <t>LMP Adaptateur USB-C vers Ethernet Gigabit argent</t>
  </si>
  <si>
    <t>ADPLMP0011</t>
  </si>
  <si>
    <t>LMP Adaptateur USB-C vers Ethernet Gigabit gris sidéral</t>
  </si>
  <si>
    <t>ADPLMP0012</t>
  </si>
  <si>
    <t>LMP Adaptateur magnétique de charge USB-C gris sidéral</t>
  </si>
  <si>
    <t>ADPLMP0017</t>
  </si>
  <si>
    <t>LMP USB-C Video Hub gris sidéral - Dock USB-C vers HDMI, USB 3.0 et USB-C</t>
  </si>
  <si>
    <t>ADPLMP0018</t>
  </si>
  <si>
    <t>LMP Adaptateur USB-C vers USB-A 5 Gbit/s</t>
  </si>
  <si>
    <t>ADPLMP0033</t>
  </si>
  <si>
    <t>LMP Adaptateur USB-C vers USB-A 3 ports pour iMac M1 (2021)</t>
  </si>
  <si>
    <t>ADPLMP0037</t>
  </si>
  <si>
    <t>Station d'accueil USB-C 5 ports &amp; adaptateur secteur 100 W - LMP PowerDock Blanc</t>
  </si>
  <si>
    <t>ADPLMP0038</t>
  </si>
  <si>
    <t>Station d'accueil USB-C 5 ports &amp; adaptateur secteur 100 W - LMP PowerDock Noir</t>
  </si>
  <si>
    <t>ADPMAY0008</t>
  </si>
  <si>
    <t>Macally UC3HUB4C - Adaptateur USB-C vers USB-C / 4 x USB-A</t>
  </si>
  <si>
    <t>ADPMAY0009</t>
  </si>
  <si>
    <t>Macally UCHDMI4K - Adaptateur USB-C vers HDMI 4K / USB-C / USB-A</t>
  </si>
  <si>
    <t>ADPMAY0010</t>
  </si>
  <si>
    <t>Macally UCUAF2 - Pack de 2 adaptateurs USB-C vers USB-A</t>
  </si>
  <si>
    <t>ADPMWY0165</t>
  </si>
  <si>
    <t>Station d'accueil USB-C pour Mac mini avec slot SSD M.2 NVMe/SATA / HDD 2,5"</t>
  </si>
  <si>
    <t>ADPNVO0040</t>
  </si>
  <si>
    <t>Chargeur USB-C &amp; USB-A 65 W pour Mac, iPad et iPhone - Novodio C-Charge 65 GaN</t>
  </si>
  <si>
    <t>ADPNVO0041</t>
  </si>
  <si>
    <t>Chargeur USB-C &amp; USB-A 100 W pour Mac, iPad et iPhone - Novodio C-Charge 100 GaN</t>
  </si>
  <si>
    <t>ADPNVO0042</t>
  </si>
  <si>
    <t>Chargeur 2 x USB-C 35 W Novodio C-Charge 35 GaN Blanc - Pour Mac, iPhone et iPad</t>
  </si>
  <si>
    <t>ADPNVO0043</t>
  </si>
  <si>
    <t>Chargeur USB-C 20 W Novodio avec batterie 5000 mAh intégrée</t>
  </si>
  <si>
    <t>ADPOWC0009</t>
  </si>
  <si>
    <t>OWC Adaptateur Thunderbolt 3 vers 10 Gigabit Ethernet RJ45</t>
  </si>
  <si>
    <t>Thunderbolt</t>
  </si>
  <si>
    <t>ADPOWC0014</t>
  </si>
  <si>
    <t>NewerTech Adaptateur USB-C vers DisplayPort 1.4 8K à 60 Hz</t>
  </si>
  <si>
    <t>ADPOWC0019</t>
  </si>
  <si>
    <t>OWC Accelsior 4M2 - Carte PCIe 3.0 pour 4 SSD M.2 NVMe PCIe</t>
  </si>
  <si>
    <t>ADPOWC0021</t>
  </si>
  <si>
    <t>Adaptateur SSD M.2 NVMe vers U.2 2,5" - OWC U2 ShuttleOne</t>
  </si>
  <si>
    <t>ADPSAT0004</t>
  </si>
  <si>
    <t>Satechi Slim Wireless Keypad Argent - Pavé numérique Bluetooth</t>
  </si>
  <si>
    <t>Pavé numérique</t>
  </si>
  <si>
    <t>ADPSAT0017</t>
  </si>
  <si>
    <t>Satechi Aluminium Type-C Clamp Hub Pro argent - Hub USB-C pour iMac / iMac Pro</t>
  </si>
  <si>
    <t>ADPSAT0020</t>
  </si>
  <si>
    <t>Satechi Type-C Pro Hub Gris sidéral - Dock USB-C pour MacBook Pro Touch Bar</t>
  </si>
  <si>
    <t>ADPSAT0024</t>
  </si>
  <si>
    <t>Satechi Hub Type-C Aluminium Gris sidéral - Hub USB 3.0 et lecteur de cartes</t>
  </si>
  <si>
    <t>ADPSAT0032</t>
  </si>
  <si>
    <t>Satechi Type-C Aluminum Stand &amp; Hub - Station d'accueil pour Mac mini</t>
  </si>
  <si>
    <t>ADPSAT0039</t>
  </si>
  <si>
    <t>Satechi Dock5 - Station de charge 4 ports + Qi pour iPhone &amp; iPad</t>
  </si>
  <si>
    <t>ADPSAT0047</t>
  </si>
  <si>
    <t>Satechi USB-C On-the-Go Multiport Adapter - Station d'accueil USB-C compacte</t>
  </si>
  <si>
    <t>ADPSAT0052</t>
  </si>
  <si>
    <t>Double support vertical pour iPhone, iPad et Mac - Satechi</t>
  </si>
  <si>
    <t>ADPSAT0055</t>
  </si>
  <si>
    <t>Satechi boîtier USB-C avec emplacement SSD M.2 NVMe ou SSD M.2 SATA</t>
  </si>
  <si>
    <t>ADPSAT0061</t>
  </si>
  <si>
    <t>Chargeur USB-C 200 W GaN 6 ports pour MacBook Pro, iPad et iPhone - Satechi</t>
  </si>
  <si>
    <t>ADPSAT0062</t>
  </si>
  <si>
    <t>Hub Thunderbolt 4 3 ports + 1 port USB-A - Satechi</t>
  </si>
  <si>
    <t>ADPSAT0065</t>
  </si>
  <si>
    <t>Hub USB-C 4 ports - Satechi</t>
  </si>
  <si>
    <t>ADPSAT0068</t>
  </si>
  <si>
    <t>Station d'accueil Thunderbolt 4 16 ports - Satechi Multimedia Pro Dock</t>
  </si>
  <si>
    <t>ADPSAT0072</t>
  </si>
  <si>
    <t>Dock USB-C 4 ports - Satechi 4-in-1 Adapter - Argent - HDMI 4K + USB</t>
  </si>
  <si>
    <t>ADPSAT0073</t>
  </si>
  <si>
    <t>Dock USB-C 7 ports - Satechi 7-in-1 Adapter - Gris sidéral - HDMI 4K + RJ45</t>
  </si>
  <si>
    <t>ADPSON0028</t>
  </si>
  <si>
    <t>Sonnet Echo Express SEL - Châssis d'extension Thunderbolt 3 - 1 slot PCIe</t>
  </si>
  <si>
    <t>ADPSON0043</t>
  </si>
  <si>
    <t>Sonnet Echo 11 Thunderbolt 4 - Station d'accueil 11 ports</t>
  </si>
  <si>
    <t>ADPSON0056</t>
  </si>
  <si>
    <t>Adaptateur DisplayLink USB vers Dual DisplayPort 1.2 4K - Sonnet USB3-DDP4K</t>
  </si>
  <si>
    <t>ADPSON0057</t>
  </si>
  <si>
    <t>Adaptateur DisplayLink USB vers Dual HDMI 2.0 4K - Sonnet USB3-DHDMI</t>
  </si>
  <si>
    <t>ADPSON0067</t>
  </si>
  <si>
    <t>Station d'accueil USB-C 13 ports DisplayLink - Sonnet Echo 13 Triple 4K</t>
  </si>
  <si>
    <t>ADPSON0071</t>
  </si>
  <si>
    <t>Adaptateur DisplayLink USB-C vers 2 x HDMI 2.0 4K 60 Hz - Sonnet USBC-DHDMI</t>
  </si>
  <si>
    <t>ADPSON0073</t>
  </si>
  <si>
    <t>Carte réseau Sonnet Solo2.5G - PCIe RJ45 2,5 GbE</t>
  </si>
  <si>
    <t>ADPSON0074</t>
  </si>
  <si>
    <t>Carte PCIe USB-C 20 Gbit/s Sonnet Allegro Max - 1 port USB-C (USB 3.2 Gen 2x2)</t>
  </si>
  <si>
    <t>ADPSON0076</t>
  </si>
  <si>
    <t>Adaptateur Sonnet Thunderbolt 3 vers Dual HDMI 2.1 4K</t>
  </si>
  <si>
    <t>ADPSON0078</t>
  </si>
  <si>
    <t>Adaptateur Sonnet Thunderbolt 3 vers Dual DisplayPort 4K</t>
  </si>
  <si>
    <t>ADPSON0086</t>
  </si>
  <si>
    <t>Carte PCIe USB-A 7 ports (6 externes, 1 interne) - Sonnet Allegro (5 Gbit/s)</t>
  </si>
  <si>
    <t>ALIAPP0068</t>
  </si>
  <si>
    <t>Apple Adaptateur secteur USB-C 70 W - Chargeur pour MacBook Air et MacBook Pro</t>
  </si>
  <si>
    <t>Onduleur</t>
  </si>
  <si>
    <t>ALIMER0049</t>
  </si>
  <si>
    <t>Onduleur Eaton Ellipse ECO 800 USB FR - prise FR - 800 VA</t>
  </si>
  <si>
    <t>ALIMER0054</t>
  </si>
  <si>
    <t>Onduleur Eaton Ellipse PRO 1200 FR - prise FR - 1200 VA</t>
  </si>
  <si>
    <t>ALIMER0056</t>
  </si>
  <si>
    <t>Eaton Protection Box 6 USB FR - Multiprise parafoudre 6 prises - 2 ports USB</t>
  </si>
  <si>
    <t>ALIMER0057</t>
  </si>
  <si>
    <t>Eaton Protection Box 8 USB FR - Multiprise parafoudre 8 prises + 2x USB + tel</t>
  </si>
  <si>
    <t>ALIMER0058</t>
  </si>
  <si>
    <t>Eaton Protection Strip 6 Tel FR - Multiprise parafoudre 6 prises + téléphone</t>
  </si>
  <si>
    <t>ALIMER0059</t>
  </si>
  <si>
    <t>Onduleur Eaton 3S450F - prise FR - 450 VA</t>
  </si>
  <si>
    <t>ALIMER0062</t>
  </si>
  <si>
    <t>Onduleur Eaton 3S850F - prise FR - 850 VA</t>
  </si>
  <si>
    <t>AMPBLK0014</t>
  </si>
  <si>
    <t>Belkin Universal Cup Mount - Support de voiture pour iPhone (porte-gobelet)</t>
  </si>
  <si>
    <t>AMPBLK0017</t>
  </si>
  <si>
    <t>BELKIN Adaptateur Lightning RockStar audio + recharge</t>
  </si>
  <si>
    <t>AMPBLK0061</t>
  </si>
  <si>
    <t>Support voiture MagSafe iPhone avec chargeur allume-cigare - Belkin BOOST CHARGE</t>
  </si>
  <si>
    <t>AMPBLK0066</t>
  </si>
  <si>
    <t>Belkin BOOST CHARGE - Chargeur USB-C 30W - Blanc</t>
  </si>
  <si>
    <t>AMPBLK0070</t>
  </si>
  <si>
    <t>Chargeur sans fil Qi2 (15 W) pliable - Belkin BoostCharge Pro - Noir</t>
  </si>
  <si>
    <t>AMPBLK0071</t>
  </si>
  <si>
    <t>Chargeur sans fil Qi2 (15 W) pliable - Belkin BoostCharge Pro - Blanc</t>
  </si>
  <si>
    <t>AMPBLK0072</t>
  </si>
  <si>
    <t>Chargeur sans fil Qi2 (15 W) 2-en-1 - Belkin BoostCharge Pro - Noir</t>
  </si>
  <si>
    <t>AMPBLK0073</t>
  </si>
  <si>
    <t>Chargeur sans fil Qi2 (15 W) 2-en-1 - Belkin BoostCharge Pro - Blanc</t>
  </si>
  <si>
    <t>AMPBLK0074</t>
  </si>
  <si>
    <t>Chargeur sans fil MagSafe (15 W) 2-en-1 - Belkin BoostCharge Pro - Charbon</t>
  </si>
  <si>
    <t>AMPBLK0081</t>
  </si>
  <si>
    <t>Support auto-tracking &amp; chargeur MagSafe Belkin avec DockKit pour iPhone</t>
  </si>
  <si>
    <t>AMPBLK0084</t>
  </si>
  <si>
    <t>Filtre de confidentialité pour Macbook Air 15" M3/M2 - Belkin TruePrivacy</t>
  </si>
  <si>
    <t>AMPBLK0085</t>
  </si>
  <si>
    <t>Filtre de confidentialité pour Macbook Pro 16" M3/M2/M1 - Belkin TruePrivacy</t>
  </si>
  <si>
    <t>AMPIFX0017</t>
  </si>
  <si>
    <t>iFixit IF145-219-4 - iMac Opening Wheel</t>
  </si>
  <si>
    <t>AMPIFX0027</t>
  </si>
  <si>
    <t>iFixit Tweezers - Pince de précision antistatique</t>
  </si>
  <si>
    <t>AMPIFX0037</t>
  </si>
  <si>
    <t>iFixit TR8 - Tournevis Torx Security</t>
  </si>
  <si>
    <t>AMPIFX0038</t>
  </si>
  <si>
    <t>iFixit IF317-072-4 - Bande adhésive double-face Tesa 61395 8 mm</t>
  </si>
  <si>
    <t>AMPIFX0041</t>
  </si>
  <si>
    <t>Bandes adhésives pour iMac 27" 2012-2019</t>
  </si>
  <si>
    <t>AMPSAT0017</t>
  </si>
  <si>
    <t>Support de charge compatible MagSafe - iPhone, AirPods Pro, AppleWatch - Satechi</t>
  </si>
  <si>
    <t>AMPSAT0018</t>
  </si>
  <si>
    <t>Support magnétique pour iPhone avec porte cartes compatible MagSafe Noir Satechi</t>
  </si>
  <si>
    <t>AMPSAT0019</t>
  </si>
  <si>
    <t>Support magnétique pour iPhone avec porte cartes compatible MagSafe Bleu Satechi</t>
  </si>
  <si>
    <t>AMPSEY0128</t>
  </si>
  <si>
    <t>Chargeur sans fil portable compatible MagSafe - iPhone/Watch/AirPods SwitchEasy</t>
  </si>
  <si>
    <t>Twelve South</t>
  </si>
  <si>
    <t>AMPTWS0008</t>
  </si>
  <si>
    <t>Twelve South HiRise 3 Noir - Station de charge sans fil 3 en 1</t>
  </si>
  <si>
    <t>AWTNMD0018</t>
  </si>
  <si>
    <t>Nomad Titanium Watch Band Noir - Bracelet Apple Watch 42/44 mm</t>
  </si>
  <si>
    <t>AWTNMD0019</t>
  </si>
  <si>
    <t>Nomad Titanium Watch Band Argent - Bracelet Apple Watch 42/44/45 mm</t>
  </si>
  <si>
    <t>AWTPTK0001</t>
  </si>
  <si>
    <t>Bracelet Pitaka Modern pour Apple Watch Series 1 à 9, SE, Ultra, Ultra 2</t>
  </si>
  <si>
    <t>PITAKA</t>
  </si>
  <si>
    <t>AWTPTK0002</t>
  </si>
  <si>
    <t>Bracelet Pitaka Poetry of Things Moon pour Apple Watch Series 1-9, SE, Ultra 1-2</t>
  </si>
  <si>
    <t>BATBLK0004</t>
  </si>
  <si>
    <t>Belkin BOOST CHARGE - Batterie externe 3 ports 10K 15 W USB-C &amp; USB-A</t>
  </si>
  <si>
    <t>BATBLK0007</t>
  </si>
  <si>
    <t>Batterie externe 74 Wh USB-C &amp; USB-A 15 W - Belkin Boost Charge 20K - Noire</t>
  </si>
  <si>
    <t>BATBLK0009</t>
  </si>
  <si>
    <t>Batterie externe 1x USB-C &amp; 2x USB-A 20000 mAh - 20 W - Belkin BoostCharge</t>
  </si>
  <si>
    <t>BATBLK0010</t>
  </si>
  <si>
    <t>Batterie externe 2x USB-C &amp; 2x USB-A 26000 mAh - 32 W - Belkin BoostCharge</t>
  </si>
  <si>
    <t>BATBLK0011</t>
  </si>
  <si>
    <t>Batterie externe 74 Wh USB-C &amp; USB-A 15 W - Belkin Boost Charge 20K - Bleue</t>
  </si>
  <si>
    <t>BATBLK0012</t>
  </si>
  <si>
    <t>Batterie externe magnétique 10K avec Qi2 15 W - Belkin BoostCharge Pro noire</t>
  </si>
  <si>
    <t>BATBLK0013</t>
  </si>
  <si>
    <t>Batterie externe magnétique 10K avec Qi2 15 W - Belkin BoostCharge Pro blanche</t>
  </si>
  <si>
    <t>BATBLK0014</t>
  </si>
  <si>
    <t>Batterie externe magnétique 8K avec Qi2 15 W - Belkin BoostCharge Pro blanche</t>
  </si>
  <si>
    <t>BATBLK0015</t>
  </si>
  <si>
    <t>Batterie externe magnétique 8K avec Qi2 15 W - Belkin BoostCharge Pro noire</t>
  </si>
  <si>
    <t>BATBLK0016</t>
  </si>
  <si>
    <t>Batterie externe USB-C 10K (20 W, câble intégré) - Belkin BoostCharge Pro noire</t>
  </si>
  <si>
    <t>BATBLK0017</t>
  </si>
  <si>
    <t>Batterie externe USB-C 10K (20 W, câble intégré) - Belkin BoostCharge Pro bleue</t>
  </si>
  <si>
    <t>BATEFW0008</t>
  </si>
  <si>
    <t>Station électrique portable EcoFlow RIVER 2 - 256Wh / 230V 300W / USB</t>
  </si>
  <si>
    <t>BATNVO0071</t>
  </si>
  <si>
    <t>Novodio Batterie Li-polymer A1322 pour MacBook Pro 13" mi 2009 à mi 2012</t>
  </si>
  <si>
    <t>BATNVO0072</t>
  </si>
  <si>
    <t>Novodio Batterie Li-polymer A1321 MacBook Pro 15" mi-2009 à mi-2010</t>
  </si>
  <si>
    <t>BATNVO0130</t>
  </si>
  <si>
    <t>Novodio Batterie Li-polymère A1493 MacBook Pro 13" Retina fin 2013 à début 2015</t>
  </si>
  <si>
    <t>BATNVO0134</t>
  </si>
  <si>
    <t>Novodio Batterie Li-polymer A1281 MacBook Pro 15" Unibody fin 2008</t>
  </si>
  <si>
    <t>BATNVO0142</t>
  </si>
  <si>
    <t>Novodio Batterie Li-polymer A1582 MacBook Pro 13" début 2015</t>
  </si>
  <si>
    <t>BATNVO0144</t>
  </si>
  <si>
    <t>Novodio Batterie Li-polymer A1964 pour MacBook Pro 13" mi-2018 / début 2019</t>
  </si>
  <si>
    <t>BATNVO0145</t>
  </si>
  <si>
    <t>Novodio Batterie Li-polymer A1953 pour MacBook Pro 15" Touch Bar 2018 - 2019</t>
  </si>
  <si>
    <t>BATNVO0146</t>
  </si>
  <si>
    <t>Novodio Batterie Li-polymer A1820 pour MacBook Pro 15" Touch Bar fin 2016 - 2017</t>
  </si>
  <si>
    <t>BATNVO0147</t>
  </si>
  <si>
    <t>Novodio Batterie Li-polymer A1819 pour MacBook Pro 13" Touch Bar fin 2016 - 2017</t>
  </si>
  <si>
    <t>BATNVO0148</t>
  </si>
  <si>
    <t>Novodio Batterie A1713 MacBook Pro 13" Thunderbolt 3 fin 2016-2017 sans TouchBar</t>
  </si>
  <si>
    <t>BATNVO0150</t>
  </si>
  <si>
    <t>Novodio Batterie Li-polymer A1705 pour MacBook 12" 2016 - 2017</t>
  </si>
  <si>
    <t>BATNVO0151</t>
  </si>
  <si>
    <t>Novodio Batterie Li-polymer A1527 pour MacBook 12" début 2015</t>
  </si>
  <si>
    <t>BATNVO0152</t>
  </si>
  <si>
    <t>Novodio Batterie Li-polymer A1965 pour MacBook Air 13" Retina fin 2018 - 2020</t>
  </si>
  <si>
    <t>BATNVO0155</t>
  </si>
  <si>
    <t>Novodio PureWatt Stick'n Go - Batterie externe sans fil magnétique 4200 mAh</t>
  </si>
  <si>
    <t>BATNVO0156</t>
  </si>
  <si>
    <t>Novodio Batterie Li-polymer 45 Wh A1280 MacBook Aluminium Unibody 13" fin 2008</t>
  </si>
  <si>
    <t>BATNVO0157</t>
  </si>
  <si>
    <t>Novodio Batterie Li-polymer A2389 pour MacBook Air 13'' Retina M1 (Fin 2020)</t>
  </si>
  <si>
    <t>BATNVO0158</t>
  </si>
  <si>
    <t>Novodio Batterie Li-polymer A1331 pour MacBook 13" Unibody fin 2009 à mi 2010</t>
  </si>
  <si>
    <t>BATNVO0159</t>
  </si>
  <si>
    <t>Novodio Batterie Li-polymer A1495 pour MacBook Air 11'' mi 2011 à début 2015</t>
  </si>
  <si>
    <t>BATOWC0004</t>
  </si>
  <si>
    <t>NewerTech NuPower - Batterie 39 Wh pour MacBook Air 11" mi-2011 à début 2015</t>
  </si>
  <si>
    <t>BATOWC0010</t>
  </si>
  <si>
    <t>NewerTech NuPower - Batterie 60 Wh pour MacBook Pro 15" (non Unibody)</t>
  </si>
  <si>
    <t>BATOWC0011</t>
  </si>
  <si>
    <t>NewerTech NuPower - Batterie 58 Wh pour MacBook Pro 15" Unibody fin 2008</t>
  </si>
  <si>
    <t>BATOWC0015</t>
  </si>
  <si>
    <t>NewerTech NuPower - Batterie 103 Wh pour MacBook Pro 17" Unibody 2009/mi-2010</t>
  </si>
  <si>
    <t>BATOWC0022</t>
  </si>
  <si>
    <t>NewerTech NuPower - Batterie 95 Wh MacBook Pro 15" Retina fin 2013 à mi-2015</t>
  </si>
  <si>
    <t>BATOWC0023</t>
  </si>
  <si>
    <t>NewerTech NuPower - Batterie 95 Wh MacBook Pro 15" Retina mi-2012 à début 2013</t>
  </si>
  <si>
    <t>BATOWC0031</t>
  </si>
  <si>
    <t>NewerTech NuPower - Batterie 85 Wh pour MacBook Pro 15" Unibody mi-2009/mi-2010</t>
  </si>
  <si>
    <t>BATOWC0032</t>
  </si>
  <si>
    <t>NewerTech NuPower - Batterie 76 Wh MacBook Pro 13" Retina fin 2012 - début 2013</t>
  </si>
  <si>
    <t>BATOWC0034</t>
  </si>
  <si>
    <t>NewerTech NuPower - Batterie 74 Wh pour MacBook 13" Unibody fin 2009 et mi-2010</t>
  </si>
  <si>
    <t>BATOWC0037</t>
  </si>
  <si>
    <t>Batterie 49 Wh pour MacBook Pro 13" Touch Bar 4 Ports 2016 - 2017 - NewerTech</t>
  </si>
  <si>
    <t>BATOWC0040</t>
  </si>
  <si>
    <t>Batterie 84 Wh pour MacBook Pro 15" Touch Bar 2018-2019 - NewerTech NuPower</t>
  </si>
  <si>
    <t>BATOWC0041</t>
  </si>
  <si>
    <t>BATOWC0043</t>
  </si>
  <si>
    <t>Batterie 55 Wh pour MacBook Air 13" M1 2020 - NewerTech NuPower</t>
  </si>
  <si>
    <t>ACASIS</t>
  </si>
  <si>
    <t>BOIACS0004</t>
  </si>
  <si>
    <t>Boîtier SSD M.2 NVMe 2230 USB-C Acasis pour iPhone 15/16 Pro/Pro Max</t>
  </si>
  <si>
    <t>BOIACS0005</t>
  </si>
  <si>
    <t>Boîtier RAID Acasis EC-7352 2 baies USB-C et USB-A - Pour disques 2,5" / 3,5"</t>
  </si>
  <si>
    <t>BOIICD0001</t>
  </si>
  <si>
    <t>ICY DOCK MB882SP-1S-2B Boîtier convertisseur 3,5" SATA pour disque dur 2,5"/SSD</t>
  </si>
  <si>
    <t>Convertisseur / Adaptateur</t>
  </si>
  <si>
    <t>BOIICD0007</t>
  </si>
  <si>
    <t>ICY DOCK ICYNano MB861U31-1M2B - Boîtier USB-C/USB-A pour SSD M.2 PCIe NVMe</t>
  </si>
  <si>
    <t>BOIILY0008</t>
  </si>
  <si>
    <t>Boîtier tour de duplication 7 CD ou 7 DVD ou 7 Blu-Ray</t>
  </si>
  <si>
    <t>EZ DUPE</t>
  </si>
  <si>
    <t>BOIILY0009</t>
  </si>
  <si>
    <t>Boîtier tour de duplication 3 CD ou 3 DVD ou 3 Blu-Ray</t>
  </si>
  <si>
    <t>BOIISF0005</t>
  </si>
  <si>
    <t>Boîtier ioSafe 218 - Serveur NAS 2 baies waterproof et fireproof</t>
  </si>
  <si>
    <t>Iosafe</t>
  </si>
  <si>
    <t>Boîtier NAS</t>
  </si>
  <si>
    <t>BOILMP0001</t>
  </si>
  <si>
    <t>LMP Data Mobile Ultra SSD - Boîtier USB-C M.2 PCIe NVMe</t>
  </si>
  <si>
    <t>BOILMP0002</t>
  </si>
  <si>
    <t>LMP Ministore SSD M.2 NVMe - Support de Stockage pour Mac mini 2018 à 2023</t>
  </si>
  <si>
    <t>BOILMP0003</t>
  </si>
  <si>
    <t>Boîtier USB-C/USB-A pour disque dur 3,5" SATA - LMP DataStore</t>
  </si>
  <si>
    <t>BOIOWC0007</t>
  </si>
  <si>
    <t>OWC Envoy Pro - Boîtier USB 3.0 pour SSD de MacBook Pro Retina 2012 / début 2013</t>
  </si>
  <si>
    <t>BOIOWC0011</t>
  </si>
  <si>
    <t>OWC Express 4M2 Thunderbolt 3 - Boîtier RAID 4 baies SSD M.2 NVMe</t>
  </si>
  <si>
    <t>Boîtier RAID</t>
  </si>
  <si>
    <t>BOIOWC0023</t>
  </si>
  <si>
    <t>Boîtier RAID 4 baies Thunderbolt 3 OWC ThunderBay 4 mini (avec logiciel)</t>
  </si>
  <si>
    <t>BOIOWC0041</t>
  </si>
  <si>
    <t>Boîtier RAID 2 baies 2,5" USB-C &amp; USB-A OWC Mercury Elite Pro Dual mini</t>
  </si>
  <si>
    <t>BOISRV0084</t>
  </si>
  <si>
    <t>Storeva Klik Blanc - Boîtier disque 2,5" sans vis USB 3.0 UASP</t>
  </si>
  <si>
    <t>BOISRV0123</t>
  </si>
  <si>
    <t>Boîtier pour disque dur 3,5" Storeva SilverDrive USB-C / USB-A</t>
  </si>
  <si>
    <t>BOISRV0124</t>
  </si>
  <si>
    <t>Boîtier SSD M.2 NVMe 2230 USB-C Storeva Nomad Drive pour iPhone 15 Pro/Pro Max</t>
  </si>
  <si>
    <t>BOISYN0219</t>
  </si>
  <si>
    <t>Synology DS1821+ - Serveur NAS 8 baies</t>
  </si>
  <si>
    <t>BOISYN0220</t>
  </si>
  <si>
    <t>Synology RS1221+ - Serveur NAS 8 baies Rack 2U</t>
  </si>
  <si>
    <t>BOISYN0232</t>
  </si>
  <si>
    <t>Synology DS423+ - Serveur NAS 4 baies</t>
  </si>
  <si>
    <t>BOISYN0235</t>
  </si>
  <si>
    <t>Synology DS224+ - Serveur NAS 2 baies</t>
  </si>
  <si>
    <t>BOISYN0236</t>
  </si>
  <si>
    <t>Synology DS124 - Serveur NAS 1 baie</t>
  </si>
  <si>
    <t>CABAPP0024</t>
  </si>
  <si>
    <t>Apple Câble d'extension pour adaptateur secteur - MK122Z/A</t>
  </si>
  <si>
    <t>Alimentation</t>
  </si>
  <si>
    <t>CABAPP0041</t>
  </si>
  <si>
    <t>Apple Chargeur MagSafe 1 m (25 W) - Chargeur sans fil magnétique pour iPhone</t>
  </si>
  <si>
    <t>CABAPP0042</t>
  </si>
  <si>
    <t>Apple Chargeur MagSafe 2 m (25 W) - Chargeur sans fil magnétique pour iPhone</t>
  </si>
  <si>
    <t>CABBLK0007</t>
  </si>
  <si>
    <t>Belkin AV10172BT03-BLK - Câble audio jack 3,5 mm avec connecteur Lightning 90 cm</t>
  </si>
  <si>
    <t>CABBLK0013</t>
  </si>
  <si>
    <t>Câble Belkin USB-C vers Lightning - 3 m - Noir</t>
  </si>
  <si>
    <t>CABBLK0014</t>
  </si>
  <si>
    <t>Câble Thunderbolt 4 / USB 4 actif - 40 Gbit/s 2 mètres - Belkin</t>
  </si>
  <si>
    <t>CABBLK0016</t>
  </si>
  <si>
    <t>Câble Belkin USB-C vers USB-C 100 W USB 2.0 - 3 m - Blanc</t>
  </si>
  <si>
    <t>CABBLK0018</t>
  </si>
  <si>
    <t>Câble Belkin USB-C vers USB-C 100 W USB 2.0 - 3 m - Noir</t>
  </si>
  <si>
    <t>CABBLK0019</t>
  </si>
  <si>
    <t>Câble Belkin USB-C vers USB-C 240 W USB 2.0 - 1 m - Blanc</t>
  </si>
  <si>
    <t>CABBLK0022</t>
  </si>
  <si>
    <t>Câble Belkin USB-C vers USB-C 240 W USB 2.0 - 2 m - Blanc</t>
  </si>
  <si>
    <t>CABFTN0001</t>
  </si>
  <si>
    <t>Câble de charge USB-C vers USB-C 60 W - Function101 Neat Cable 1,5 m - Bleu</t>
  </si>
  <si>
    <t>CABFTN0002</t>
  </si>
  <si>
    <t>Câble de charge USB-C vers USB-C 60 W - Function101 Neat Cable 1,5 m - Noir</t>
  </si>
  <si>
    <t>CABFTN0003</t>
  </si>
  <si>
    <t>Câble de charge USB-C vers USB-C 60 W - Function101 Neat Cable 1,5 m - Argent</t>
  </si>
  <si>
    <t>CABGEN0154</t>
  </si>
  <si>
    <t>Câble ethernet RJ45 (1 m) catégorie 6 blindé gris</t>
  </si>
  <si>
    <t>CABGEN0158</t>
  </si>
  <si>
    <t>Câble ethernet RJ45 (10 m) catégorie 6 blindé gris</t>
  </si>
  <si>
    <t>CABGEN0161</t>
  </si>
  <si>
    <t>Câble d'alimentation secteur EU/FR 3 broches - 1,80 m - Noir</t>
  </si>
  <si>
    <t>CABGEN0176</t>
  </si>
  <si>
    <t>Câble ethernet RJ45 (3 m) catégorie 6 blindé gris</t>
  </si>
  <si>
    <t>CABGEN0181</t>
  </si>
  <si>
    <t>Câble Ethernet RJ45 (3 m) SSTP catégorie 6a double blindage gris</t>
  </si>
  <si>
    <t>CABGEN0190</t>
  </si>
  <si>
    <t>Câble Ethernet RJ45 (2m) FTP catégorie 6 violet</t>
  </si>
  <si>
    <t>CABGEN0193</t>
  </si>
  <si>
    <t>Câble d'alimentation secteur EU/FR 3 broches - 1,80 m - Blanc</t>
  </si>
  <si>
    <t>CABLMP0001</t>
  </si>
  <si>
    <t>LMP Câble USB-C vers HDMI 2.0 4K à 60Hz 1,8 m noir</t>
  </si>
  <si>
    <t>CABMWY0004</t>
  </si>
  <si>
    <t>Câble FireWire 800 9-4 br 1.8M</t>
  </si>
  <si>
    <t>CABMWY0006</t>
  </si>
  <si>
    <t>Câble FireWire 800 9-9 br</t>
  </si>
  <si>
    <t>CABMWY0052</t>
  </si>
  <si>
    <t>Câble USB type A/B 5m (compatible USB1.1 et 2.0 )</t>
  </si>
  <si>
    <t>CABMWY0100</t>
  </si>
  <si>
    <t>Câble USB-C vers USB-C 10 Gbit/s 2 mètres (Mâle / Mâle)</t>
  </si>
  <si>
    <t>CABNVO0007</t>
  </si>
  <si>
    <t>Câble Novodio USB-A vers Lightning - 1 m - Blanc</t>
  </si>
  <si>
    <t>CABOWC0012</t>
  </si>
  <si>
    <t>Câble Thunderbolt 4 / USB-C / USB4 - OWC - 40 Gbit/s - 240 W - 1 m - Noir</t>
  </si>
  <si>
    <t>CABOWC0014</t>
  </si>
  <si>
    <t>Câble Thunderbolt 5 - 0,3 m - OWC - 80 Gbit/s / 240 W</t>
  </si>
  <si>
    <t>CABOWC0015</t>
  </si>
  <si>
    <t>Câble Thunderbolt 5 - 0,8 m - OWC - 80 Gbit/s / 240 W</t>
  </si>
  <si>
    <t>CABOWC0016</t>
  </si>
  <si>
    <t>Câble Thunderbolt 5 - 1 m - OWC - 80 Gbit/s / 240 W</t>
  </si>
  <si>
    <t>CABSAT0004</t>
  </si>
  <si>
    <t>Câble Satechi USB-C vers USB-C 100 W USB 2.0 - 2 m - Gris</t>
  </si>
  <si>
    <t>CABSAT0006</t>
  </si>
  <si>
    <t>Satechi Câble de charge USB-C vers Lightning 25 cm</t>
  </si>
  <si>
    <t>CABSAT0007</t>
  </si>
  <si>
    <t>Satechi Câble de charge USB-A vers Lightning 25 cm</t>
  </si>
  <si>
    <t>CABSON0013</t>
  </si>
  <si>
    <t>Câble Thunderbolt 4 - Sonnet - 40 Gbit/s - 100 W - 0,7 m - Noir</t>
  </si>
  <si>
    <t>CARILY0016</t>
  </si>
  <si>
    <t>Contrôleur tour duplication 7 x CD ou 7 x DVD (SATA) ou 7 x Blu-Ray</t>
  </si>
  <si>
    <t>CARILY0017</t>
  </si>
  <si>
    <t>Contrôleur tour duplication 3 x CD ou 3 x DVD (SATA) ou 3 x Blu-Ray</t>
  </si>
  <si>
    <t>CARSON0034</t>
  </si>
  <si>
    <t>Sonnet Tempo SSD SATA 6 Gb/s - Carte PCIe 2.0</t>
  </si>
  <si>
    <t>CARSON0045</t>
  </si>
  <si>
    <t>Carte Sonnet Allegro Type A USB 3.2 PCIe - Carte PCIe 4 ports USB</t>
  </si>
  <si>
    <t>Carte interface</t>
  </si>
  <si>
    <t>CARSON0056</t>
  </si>
  <si>
    <t>Carte Sonnet Allegro USB-C PCIe Card 2 ports Mac/Win</t>
  </si>
  <si>
    <t>CARSON0057</t>
  </si>
  <si>
    <t>Sonnet Solo10G PCIe - Carte 10 Gigabit Ethernet RJ45</t>
  </si>
  <si>
    <t>CARSON0058</t>
  </si>
  <si>
    <t>Carte Sonnet Allegro Pro USB 3.2 Type-A PCIe 4 ports 10 Gbit/s - Mac &amp; Windows</t>
  </si>
  <si>
    <t>CARSON0061</t>
  </si>
  <si>
    <t>Sonnet Solo10G SFP+ - Carte PCIe 10 Gigabit Ethernet</t>
  </si>
  <si>
    <t>CARSON0071</t>
  </si>
  <si>
    <t>Carte réseau Sonnet Twin10G 10GBASE-T - PCIe 2x RJ45 10 Gigabit Ethernet</t>
  </si>
  <si>
    <t>CARSYN0007</t>
  </si>
  <si>
    <t>Carte PCIe Synology M2D18 - Adaptateur pour 2 SSD M.2 NVMe / SATA</t>
  </si>
  <si>
    <t>CARSYN0008</t>
  </si>
  <si>
    <t>Carte PCIe Synology M2D20 - Adaptateur pour 2 SSD M.2 NVMe</t>
  </si>
  <si>
    <t>CARSYN0009</t>
  </si>
  <si>
    <t>Carte PCIe Synology E10M20-T1 - Adaptateur pour 2 SSD M.2 NVMe et 10 GbE RJ45</t>
  </si>
  <si>
    <t>CARSYN0010</t>
  </si>
  <si>
    <t>Carte réseau PCIe Synology E10G18-T1 - Adaptateur 10 Gigabit Ethernet RJ45</t>
  </si>
  <si>
    <t>CPNPIX0001</t>
  </si>
  <si>
    <t>Cadre photo numérique 10,1" Pixie Digital Photo Frame WiFi (Frameo) - Noir</t>
  </si>
  <si>
    <t>Pixie</t>
  </si>
  <si>
    <t>CSTING0002</t>
  </si>
  <si>
    <t>Clé USB Integral Neon 8 Go - Bleu - USB 2.0</t>
  </si>
  <si>
    <t>Integral</t>
  </si>
  <si>
    <t>CSTSAM0099</t>
  </si>
  <si>
    <t>Clé USB Samsung Bar Plus 128 Go - Champagne Silver - USB 3.2</t>
  </si>
  <si>
    <t>CSTSAM0100</t>
  </si>
  <si>
    <t>Clé USB Samsung Bar Plus 256 Go - Champagne Silver - USB 3.2</t>
  </si>
  <si>
    <t>CSTSAM0102</t>
  </si>
  <si>
    <t>Clé USB Samsung Bar Plus 64 Go - Titan Gray - USB 3.2</t>
  </si>
  <si>
    <t>CSTSAM0103</t>
  </si>
  <si>
    <t>Clé USB Samsung Bar Plus 128 Go - Titan Gray - USB 3.2</t>
  </si>
  <si>
    <t>CSTSAM0104</t>
  </si>
  <si>
    <t>Clé USB Samsung Bar Plus 256 Go - Titan Gray - USB 3.2</t>
  </si>
  <si>
    <t>CSTSAM0108</t>
  </si>
  <si>
    <t>Clé USB Samsung Fit Plus 256 Go - Argent, Gris - USB 3.2</t>
  </si>
  <si>
    <t>CSTSAM0119</t>
  </si>
  <si>
    <t>Clé USB-C Samsung 64 Go - Bleu - USB 3.2</t>
  </si>
  <si>
    <t>CSTSAM0120</t>
  </si>
  <si>
    <t>Clé USB-C Samsung 128 Go - Bleu - USB 3.2</t>
  </si>
  <si>
    <t>CSTSAM0121</t>
  </si>
  <si>
    <t>Clé USB-C Samsung 256 Go - Bleu - USB 3.2</t>
  </si>
  <si>
    <t>CSTTSD0026</t>
  </si>
  <si>
    <t>Clé USB-C et USB-A Transcend JetFlash 930C 256 Go - Or</t>
  </si>
  <si>
    <t>DDEACS0002</t>
  </si>
  <si>
    <t>Acasis 2 To pour iPhone 15/16 Pro/Pro Max - SSD NVMe externe USB-C</t>
  </si>
  <si>
    <t>Crucial</t>
  </si>
  <si>
    <t>DDECRL0008</t>
  </si>
  <si>
    <t>Disque SSD externe USB-C 1 To - Crucial X9 Pro</t>
  </si>
  <si>
    <t>DDECRL0011</t>
  </si>
  <si>
    <t>Disque SSD externe USB-C 1 To - Crucial X10 Pro</t>
  </si>
  <si>
    <t>DDECRL0012</t>
  </si>
  <si>
    <t>Disque SSD externe USB-C 2 To - Crucial X10 Pro</t>
  </si>
  <si>
    <t>DDELCE0035</t>
  </si>
  <si>
    <t>LaCie Rugged USB-C 2 To - Disque dur externe 2,5" USB-C</t>
  </si>
  <si>
    <t>DDELCE0057</t>
  </si>
  <si>
    <t>LaCie Rugged SECURE 2 To - Disque dur externe 2,5" USB-C avec chiffrement AES</t>
  </si>
  <si>
    <t>DDELCE0062</t>
  </si>
  <si>
    <t>LaCie d2 Professional 4 To - Disque externe 3,5" USB-C 3.2</t>
  </si>
  <si>
    <t>DDELCE0071</t>
  </si>
  <si>
    <t>LaCie Rugged RAID Shuttle 8 To - Disque dur externe 2,5" USB-C</t>
  </si>
  <si>
    <t>Stockage RAID</t>
  </si>
  <si>
    <t>DDELCE0073</t>
  </si>
  <si>
    <t>LaCie 2big RAID USB-C 8 To - Stockage RAID 2 baies</t>
  </si>
  <si>
    <t>DDELCE0074</t>
  </si>
  <si>
    <t>LaCie Rugged SSD 500 Go - Orange - SSD NVMe externe USB-C</t>
  </si>
  <si>
    <t>DDELCE0077</t>
  </si>
  <si>
    <t>LaCie Rugged SSD Pro 1 To - Disque SSD externe 2,5" Thunderbolt 3</t>
  </si>
  <si>
    <t>DDELCE0100</t>
  </si>
  <si>
    <t>LaCie d2 Professional 18 To - Disque externe 3,5" USB-C 3.2</t>
  </si>
  <si>
    <t>DDELCE0129</t>
  </si>
  <si>
    <t>LaCie Rugged Mini SSD 500 Go USB-C - Disque SSD externe</t>
  </si>
  <si>
    <t>DDELCE0130</t>
  </si>
  <si>
    <t>LaCie Rugged Mini SSD 1 To USB-C - Disque SSD externe</t>
  </si>
  <si>
    <t>DDEOWC0015</t>
  </si>
  <si>
    <t>OWC Envoy Pro Elektron 2 To USB-C - Disque externe portable SSD NVMe M.2</t>
  </si>
  <si>
    <t>DDEOWC0018</t>
  </si>
  <si>
    <t>Disque SSD externe de poche 250 Go OWC Envoy Pro mini USB-C &amp; USB-A</t>
  </si>
  <si>
    <t>DDEOWC0019</t>
  </si>
  <si>
    <t>Disque SSD externe de poche 500 Go OWC Envoy Pro mini USB-C &amp; USB-A</t>
  </si>
  <si>
    <t>DDEOWC0033</t>
  </si>
  <si>
    <t>OWC Envoy 1 To - Argent - SSD NVMe externe USB-C</t>
  </si>
  <si>
    <t>DDEOWC0034</t>
  </si>
  <si>
    <t>OWC Envoy 2 To - Argent - SSD NVMe externe USB-C</t>
  </si>
  <si>
    <t>DDESAM0086</t>
  </si>
  <si>
    <t>Samsung T9 1 To USB-C &amp; USB-A - Noir - SSD externe portable</t>
  </si>
  <si>
    <t>DDESAM0087</t>
  </si>
  <si>
    <t>Samsung T9 2 To USB-C &amp; USB-A - Noir - SSD externe portable</t>
  </si>
  <si>
    <t>DDESAM0089</t>
  </si>
  <si>
    <t>Samsung SSD externe T5 EVO 2 To - USB-C - Noir</t>
  </si>
  <si>
    <t>DDESAM0090</t>
  </si>
  <si>
    <t>Samsung SSD externe T5 EVO 4 To - USB-C - Noir</t>
  </si>
  <si>
    <t>DDESRV0696N</t>
  </si>
  <si>
    <t>Storeva Xtrem drive Orange USB-A 500 Go SSD - Disque externe 2,5" antichocs/IP65</t>
  </si>
  <si>
    <t>DDESYN0001</t>
  </si>
  <si>
    <t>Disque SSD externe portable 1 To - USB-C &amp; USB-A - Synology BeeDrive</t>
  </si>
  <si>
    <t>DDESYN0002</t>
  </si>
  <si>
    <t>Disque SSD externe portable 2 To - USB-C &amp; USB-A - Synology BeeDrive</t>
  </si>
  <si>
    <t>DDICRL0052</t>
  </si>
  <si>
    <t>Crucial P310 2 To - SSD M.2 2230 NVMe PCIe 4.0</t>
  </si>
  <si>
    <t>DDIING0002</t>
  </si>
  <si>
    <t>Integral V Series V2 1 To - SSD 2,5" SATA 6</t>
  </si>
  <si>
    <t>DDIOWC0071</t>
  </si>
  <si>
    <t>OWC barrette SSD Aura Pro 6G 250 Go - MacBook Air 2010 / 2011</t>
  </si>
  <si>
    <t>DDIOWC0072</t>
  </si>
  <si>
    <t>OWC barrette SSD Aura Pro 6G 500 Go - MacBook Air 2010/2011</t>
  </si>
  <si>
    <t>DDIOWC0106</t>
  </si>
  <si>
    <t>Kit SSD 2 To pour iMac 21,5"/27" 2013 à 2019 - OWC Aura Pro X2 PCIe 4.0</t>
  </si>
  <si>
    <t>DDIOWC0109</t>
  </si>
  <si>
    <t>SSD 2 To pour Mac 2013 à 2019 - OWC Aura Pro X2 PCIe 4.0</t>
  </si>
  <si>
    <t>DDIOWC0110</t>
  </si>
  <si>
    <t>Kit SSD 500 Go pour Mac Pro 2013 - OWC Aura Pro X2 PCIe 4.0</t>
  </si>
  <si>
    <t>DDIOWC0117</t>
  </si>
  <si>
    <t>Kit OWC Aura N2 480 Go - Barrette SSD pour MacBook Pro 2013-2015 / Air 2013-2017</t>
  </si>
  <si>
    <t>DDISAM0164</t>
  </si>
  <si>
    <t>Samsung disque SSD Série 870 EVO - 4 To 2,5" SATA III</t>
  </si>
  <si>
    <t>DDISAM0170</t>
  </si>
  <si>
    <t>Samsung SSD 990 PRO 1 To - Barette SSD M.2 NVMe PCIe</t>
  </si>
  <si>
    <t>Seagate</t>
  </si>
  <si>
    <t>DDISEA0250</t>
  </si>
  <si>
    <t>Seagate IronWolf Pro 12 To - Disque dur 7200 tr/min pour NAS - ST12000NT001</t>
  </si>
  <si>
    <t>DDISYN0003</t>
  </si>
  <si>
    <t>Synology Série Entreprise 8 To - Disque dur 7200 tr/min pour NAS - HAT5310-8T</t>
  </si>
  <si>
    <t>DDISYN0006</t>
  </si>
  <si>
    <t>Synology Série Entreprise 4 To - Disque dur 7200 tr/min pour NAS - HAT5300-4T</t>
  </si>
  <si>
    <t>DDISYN0021</t>
  </si>
  <si>
    <t>Synology Série Plus 8 To - Disque dur 7200 tr/min pour NAS - HAT3310-8T</t>
  </si>
  <si>
    <t>Western Digital</t>
  </si>
  <si>
    <t>DDIWES0154</t>
  </si>
  <si>
    <t>Western Digital WD Red Pro 8 To - Disque dur 7200 tr/min pour NAS - WD8005FFBX</t>
  </si>
  <si>
    <t>ENCEPS0430</t>
  </si>
  <si>
    <t>Bouteille d'encre EPSON 111 EcoTank Noir 127 ml</t>
  </si>
  <si>
    <t>GRILGE0003</t>
  </si>
  <si>
    <t>Graveur DVD +/-RW 24x - Hitachi-LG GH24NSD5 - Interne</t>
  </si>
  <si>
    <t>LG</t>
  </si>
  <si>
    <t>HAUDVL0089</t>
  </si>
  <si>
    <t>Devialet Treepod Iconic White - Trépied pour enceinte Phantom I</t>
  </si>
  <si>
    <t>HAUDVL0092</t>
  </si>
  <si>
    <t>Barre de son Devialet Dione Noire - Dolby Atmos 5.1.2</t>
  </si>
  <si>
    <t>HAUDVL0095</t>
  </si>
  <si>
    <t>Enceinte connectée portable Devialet Mania Noire</t>
  </si>
  <si>
    <t>HAUDVL0098</t>
  </si>
  <si>
    <t>Devialet Mania Station - Station de charge sans fil pour enceinte Devialet Mania</t>
  </si>
  <si>
    <t>HAULBC0033X</t>
  </si>
  <si>
    <t>La Boite concept Cube Corian Series - Enceinte acoustique sans f. - Reconditionn</t>
  </si>
  <si>
    <t>HAUSNS0058</t>
  </si>
  <si>
    <t>Barre de son Sonos Beam (Gen 2) Noire</t>
  </si>
  <si>
    <t>HAUSNS0063</t>
  </si>
  <si>
    <t>Barre de son Sonos Ray Blanche</t>
  </si>
  <si>
    <t>HAUSNS0064</t>
  </si>
  <si>
    <t>Barre de son Sonos Ray Noire</t>
  </si>
  <si>
    <t>HAUSNS0067</t>
  </si>
  <si>
    <t>Caisson de basses sans fil Sonos Sub Mini Noir</t>
  </si>
  <si>
    <t>HAUSNS0068</t>
  </si>
  <si>
    <t>Caisson de basses sans fil Sonos Sub Mini Blanc</t>
  </si>
  <si>
    <t>HAUSNS0069</t>
  </si>
  <si>
    <t>Barre de son Sonos Beam (Gen 2) Blanche</t>
  </si>
  <si>
    <t>HAUSNS0079</t>
  </si>
  <si>
    <t>Enceinte connectée Sonos Era 300 Blanche</t>
  </si>
  <si>
    <t>HAUSNS0081</t>
  </si>
  <si>
    <t>Enceinte connectée portable Sonos Move 2 Noire</t>
  </si>
  <si>
    <t>HDMMWY0083</t>
  </si>
  <si>
    <t>Câble HDMI 2.0 4K à 60Hz 5m Mâle / Mâle</t>
  </si>
  <si>
    <t>HDMMWY0098</t>
  </si>
  <si>
    <t>Câble HDMI 2.0 4K 1,8m Mâle / Mâle</t>
  </si>
  <si>
    <t>HUBBLK0004</t>
  </si>
  <si>
    <t>Belkin Hub USB-C - Station d'accueil 6 ports Charge USB-C 100 W, RJ-45 et HDMI</t>
  </si>
  <si>
    <t>HUBBLK0006</t>
  </si>
  <si>
    <t>Belkin dock USB-C 4 en 1- Station d'accueil 4 ports HDMI, USB-A x 2, USB-C 100 W</t>
  </si>
  <si>
    <t>HUBBLK0007</t>
  </si>
  <si>
    <t>Belkin Hub USB-C - Station d'accueil 7 ports - Charge USB-C 100W</t>
  </si>
  <si>
    <t>HUBBLK0009</t>
  </si>
  <si>
    <t>Station d'accueil USB-C 8 ports - Belkin Connect - 2x HDMI 4K + Ethernet Gigabit</t>
  </si>
  <si>
    <t>HUBSAT0002</t>
  </si>
  <si>
    <t>Satechi HUB USB 3.0 en Aluminium et Lecteur de cartes Argent</t>
  </si>
  <si>
    <t>HUBSAT0006</t>
  </si>
  <si>
    <t>Hub USB-C 6 ports pour iMac 24" - Satechi USB-C Clamp Hub - Argent</t>
  </si>
  <si>
    <t>HUBSAT0007</t>
  </si>
  <si>
    <t>Hub USB-C 6 ports pour iMac 24" - Satechi USB-C Clamp Hub - Bleu</t>
  </si>
  <si>
    <t>IC00004384</t>
  </si>
  <si>
    <t>Enceinte PC Logitech Z150 Blanche</t>
  </si>
  <si>
    <t>IC00006909</t>
  </si>
  <si>
    <t>StarTech.com Câble HDMI haute vitesse avec Ethernet 2 m - HDMI vers HDMI Mini -</t>
  </si>
  <si>
    <t>IC00007260</t>
  </si>
  <si>
    <t>StarTech.com Câble Toslink (SPDIF) Audio Numérique Optique 4,5 m - M/M</t>
  </si>
  <si>
    <t>IC00008863</t>
  </si>
  <si>
    <t>StarTech.com Hub USB 3.0 à 7 ports - Concentrateur USB à montage mural / sur bur</t>
  </si>
  <si>
    <t>IC00009758</t>
  </si>
  <si>
    <t>Souris sans fil Kensington Valu - Noire</t>
  </si>
  <si>
    <t>IC00009936</t>
  </si>
  <si>
    <t>StarTech.com Câble Thunderbolt 3 (40 Gb/s) USB-C de 50 cm - Compatible Thunderbo</t>
  </si>
  <si>
    <t>IC00014032</t>
  </si>
  <si>
    <t>StarTech.com Câble Adaptateur DisplayPort vers DVI de 1,8 m - Convertisseur DP -</t>
  </si>
  <si>
    <t>IC00015297</t>
  </si>
  <si>
    <t>StarTech.com Câble Rallonge USB 3m - Câble USB 2.0 A-A Mâle / Femelle - Blanc</t>
  </si>
  <si>
    <t>IC00036161</t>
  </si>
  <si>
    <t>Scanner portable Ã  main I.R.I.S IRIScan Anywhere 6 - WiFi</t>
  </si>
  <si>
    <t>IC00041305</t>
  </si>
  <si>
    <t>Ã‰cran 32" Samsung Smart Monitor M7 M70D - 4K - Blanc</t>
  </si>
  <si>
    <t>IC00041368</t>
  </si>
  <si>
    <t>Imprimante multifonction Brother MFC-L2980DW - WiFi, AirPrint</t>
  </si>
  <si>
    <t>IC00041728</t>
  </si>
  <si>
    <t>LaCie Rugged Mini 1 To - Orange - Disque dur externe USB-C</t>
  </si>
  <si>
    <t>IC00042028</t>
  </si>
  <si>
    <t>Switch Ethernet TP Link Omada DS108G 8 ports</t>
  </si>
  <si>
    <t>IC00042040</t>
  </si>
  <si>
    <t>Seagate Exos X24 12 To - Disque dur SAS 7200 tr/min - ST12000NM007H</t>
  </si>
  <si>
    <t>IC00042043</t>
  </si>
  <si>
    <t>Seagate Exos X24 24 To - Disque dur SAS 7200 tr/min - ST24000NM007H</t>
  </si>
  <si>
    <t>IC00042505</t>
  </si>
  <si>
    <t>Western Digital Blue SN5000 1 To - SSD M.2 2280 NVMe PCIe 4.0</t>
  </si>
  <si>
    <t>IC00042515</t>
  </si>
  <si>
    <t>Western Digital Blue SN5000 4 To - SSD M.2 2280 NVMe PCIe 4.0</t>
  </si>
  <si>
    <t>IC00044306</t>
  </si>
  <si>
    <t>Crucial P310 2 To - SSD M.2 2280 NVMe PCIe 4.0</t>
  </si>
  <si>
    <t>IC00044534</t>
  </si>
  <si>
    <t>Apple Magic Keyboard - USB-C-Blanc - Français</t>
  </si>
  <si>
    <t>IC00044592</t>
  </si>
  <si>
    <t>Apple Magic Keyboard avec Touch ID- USB-C - Français</t>
  </si>
  <si>
    <t>IC00045644</t>
  </si>
  <si>
    <t>CÃ¢ble StarTech USB-C vers USB-C 240 W USB 2.0 - 4 m - Noir</t>
  </si>
  <si>
    <t>IMCAPP0316-O</t>
  </si>
  <si>
    <t>iMac 21,5" Fin (2013) - Core i5 2,9 GHz HDD 1 To 8 Go RAM Reconditionné</t>
  </si>
  <si>
    <t>IMCAPP0361-O</t>
  </si>
  <si>
    <t>iMac 21,5" 4K (2017) - Core i5 3,0 GHz 8 Go 1 To HDD Radeon Pro 555 2 Go</t>
  </si>
  <si>
    <t>IMCAPP0363-O</t>
  </si>
  <si>
    <t>iMac 21,5" 4K 2019 - Core i3 3,6 GHz 500 Go SSD 16 Go RAM RP 555X 2 Go - Rec</t>
  </si>
  <si>
    <t>IMCAPP0388-O</t>
  </si>
  <si>
    <t>iMac 21,5" 4K (2017) Core i5 3,0 GHz 16Go 1.03 To Fusion Radeon Pro 555 2 Go</t>
  </si>
  <si>
    <t>IMCAPP0388N-O</t>
  </si>
  <si>
    <t>iMac 21,5" 4K (2017) - Core i5 3,0 GHz Fusion Drive 1 To 16 Go RAM RP 555 2Go Re</t>
  </si>
  <si>
    <t>IMCAPP0453-O</t>
  </si>
  <si>
    <t>iMac 27" 2017 Retina 5K - Core i5 3,5 GHz 16 Go 1.03 To Fusion RP 575 4 Go</t>
  </si>
  <si>
    <t>IMCRDN0007</t>
  </si>
  <si>
    <t>Support pour iMac 24" - Rain Design mBase</t>
  </si>
  <si>
    <t>IP7IFX0001</t>
  </si>
  <si>
    <t>iFixit IF332-013-1 - Adhésif noir pour écran d'iPhone 7</t>
  </si>
  <si>
    <t>IP7IFX0003</t>
  </si>
  <si>
    <t>iFixit IF333-011-1 - Adhésif noir pour écran d'iPhone 7 Plus</t>
  </si>
  <si>
    <t>IPDAPP0581</t>
  </si>
  <si>
    <t>Apple iPad Air 13" - 2024 - WiFi 128 Go - Gris Sidéral</t>
  </si>
  <si>
    <t>IPDIFX0003</t>
  </si>
  <si>
    <t>iFixit iOpener Kit - Kit d'outils pour la réparation d'iPad / iPhone</t>
  </si>
  <si>
    <t>IPDLMP0001</t>
  </si>
  <si>
    <t>LMP Station d'accueil USB-C pour iPad Pro 5 Ports</t>
  </si>
  <si>
    <t>IPDMSH0020</t>
  </si>
  <si>
    <t>Moshi iVisor AG pour iPad Pro 12,9" - Protection d'écran anti-reflets</t>
  </si>
  <si>
    <t>IPDPZR0010</t>
  </si>
  <si>
    <t>Vitre de protection iPad Pro 11'' (18/20/21) iPad Air 10,9'' (20/22) PanzerGlass</t>
  </si>
  <si>
    <t>IPDPZR0012</t>
  </si>
  <si>
    <t>Protection d'écran en verre pour iPad Pro 11" 2024 - PanzerGlass</t>
  </si>
  <si>
    <t>IPDPZR0013</t>
  </si>
  <si>
    <t>Protection d'écran en verre pour iPad Air 11" 2024 &amp; iPad 2022/2025 PanzerGlass</t>
  </si>
  <si>
    <t>IPDPZR0014</t>
  </si>
  <si>
    <t>Protection d'écran en verre pour iPad Air 13" et iPad Pro 13" 2024 - PanzerGlass</t>
  </si>
  <si>
    <t>IPHFGL0002</t>
  </si>
  <si>
    <t>Force Glass iPhone 14 Pro - Vitre de protection écran</t>
  </si>
  <si>
    <t>IPHFGL0003</t>
  </si>
  <si>
    <t>Force Glass iPhone 6/6S/7/8/SE - Vitre de protection écran</t>
  </si>
  <si>
    <t>IPHNVO0040</t>
  </si>
  <si>
    <t>Coque iPhone 14 Pro Max en Kevlar et fibres de carbone - Novodio</t>
  </si>
  <si>
    <t>IPXAPP0486</t>
  </si>
  <si>
    <t>Apple iPhone 15 Pro Max 256 Go Titane blanc</t>
  </si>
  <si>
    <t>IPXFGL0014</t>
  </si>
  <si>
    <t>Protection d'écran verre trempé pour iPhone 16 &amp; 15 2.5D - Force Glass Original</t>
  </si>
  <si>
    <t>IPXFGL0015</t>
  </si>
  <si>
    <t>Protection d'écran verre trempé iPhone 15 Pro 2.5D - Force Glass Original</t>
  </si>
  <si>
    <t>IPXFGL0017</t>
  </si>
  <si>
    <t>Protection d'écran verre trempé iPhone 15 Pro Max 2.5D - Force Glass Original</t>
  </si>
  <si>
    <t>IPXFGL0018</t>
  </si>
  <si>
    <t>Protection d'écran Privacy pour iPhone 16 &amp; 15 2.5D - Force Glass</t>
  </si>
  <si>
    <t>IPXFGL0021</t>
  </si>
  <si>
    <t>Protection d'écran Privacy iPhone 15 Pro Max 2.5D - Force Glass</t>
  </si>
  <si>
    <t>IPXFGL0026</t>
  </si>
  <si>
    <t>Protection d'écran pour iPhone 12/12 Pro - Force Glass Original Avec kit de pose</t>
  </si>
  <si>
    <t>IPXFGL0027</t>
  </si>
  <si>
    <t>Protection d'écran pour iPhone 16 / 15 - Force Glass Impact - Avec kit de pose</t>
  </si>
  <si>
    <t>IPXNVO0157</t>
  </si>
  <si>
    <t>Novodio - Coque ultra-fine pour iPhone 12 mini - Noir translucide</t>
  </si>
  <si>
    <t>IPXPZR0039</t>
  </si>
  <si>
    <t>Protection d'écran verre trempé iPhone 15 Pro Max avec applicateur - PanzerGlass</t>
  </si>
  <si>
    <t>IPXSEY0033</t>
  </si>
  <si>
    <t>Coque ultra fine pour iPhone 15 Pro Max - Noire transparente - SwitchEasy 0.35</t>
  </si>
  <si>
    <t>IPXSEY0037</t>
  </si>
  <si>
    <t>Coque ultra fine pour iPhone 15 Pro Max - Blanche transparente - SwitchEasy 0.35</t>
  </si>
  <si>
    <t>IPXSEY0044</t>
  </si>
  <si>
    <t>Coque MagSafe pour iPhone 16 - SwitchEasy Crush M antichocs - Transparente</t>
  </si>
  <si>
    <t>IPXSEY0045</t>
  </si>
  <si>
    <t>Coque MagSafe pour iPhone 16 Plus - SwitchEasy Crush M antichocs - Transparente</t>
  </si>
  <si>
    <t>IPXSEY0046</t>
  </si>
  <si>
    <t>Coque MagSafe pour iPhone 16 Pro - SwitchEasy Crush M antichocs - Transparente</t>
  </si>
  <si>
    <t>IPXSEY0047</t>
  </si>
  <si>
    <t>Coque MagSafe pour iPhone 16 Pro Max - SwitchEasy Crush M antichocs Transparente</t>
  </si>
  <si>
    <t>IPXSEY0048</t>
  </si>
  <si>
    <t>Coque MagSafe pour iPhone 16 - SwitchEasy MagStand M - Transparente</t>
  </si>
  <si>
    <t>IPXSEY0049</t>
  </si>
  <si>
    <t>Coque MagSafe pour iPhone 16 Plus - SwitchEasy MagStand M - Transparente</t>
  </si>
  <si>
    <t>IPXSEY0050</t>
  </si>
  <si>
    <t>Coque MagSafe pour iPhone 16 Pro - SwitchEasy MagStand M - Transparente</t>
  </si>
  <si>
    <t>IPXSEY0051</t>
  </si>
  <si>
    <t>Coque MagSafe pour iPhone 16 Pro Max - SwitchEasy MagStand M - Transparente</t>
  </si>
  <si>
    <t>IPXSEY0052</t>
  </si>
  <si>
    <t>Coque pour iPhone 16 - SwitchEasy 0.35 ultra-fine - Transparente</t>
  </si>
  <si>
    <t>IPXSEY0053</t>
  </si>
  <si>
    <t>Coque pour iPhone 16 - SwitchEasy 0.35 ultra-fine - Noire</t>
  </si>
  <si>
    <t>IPXSEY0054</t>
  </si>
  <si>
    <t>Coque pour iPhone 16 Plus - SwitchEasy 0.35 ultra-fine - Transparente</t>
  </si>
  <si>
    <t>IPXSEY0055</t>
  </si>
  <si>
    <t>Coque pour iPhone 16 Plus - SwitchEasy 0.35 ultra-fine - Noire</t>
  </si>
  <si>
    <t>IPXSEY0056</t>
  </si>
  <si>
    <t>Coque pour iPhone 16 Pro - SwitchEasy 0.35 ultra-fine - Transparente</t>
  </si>
  <si>
    <t>IPXSEY0057</t>
  </si>
  <si>
    <t>Coque pour iPhone 16 Pro - SwitchEasy 0.35 ultra-fine - Noire</t>
  </si>
  <si>
    <t>IPXSEY0058</t>
  </si>
  <si>
    <t>Coque pour iPhone 16 Pro Max - SwitchEasy 0.35 ultra-fine - Transparente</t>
  </si>
  <si>
    <t>IPXSEY0059</t>
  </si>
  <si>
    <t>Coque pour iPhone 16 Pro Max - SwitchEasy 0.35 ultra-fine - Noire</t>
  </si>
  <si>
    <t>IPXSEY0060</t>
  </si>
  <si>
    <t>Coque MagSafe pour iPhone 16 - SwitchEasy 0.35 M ultra-fine - Transparente</t>
  </si>
  <si>
    <t>IPXSEY0061</t>
  </si>
  <si>
    <t>Coque MagSafe pour iPhone 16 - SwitchEasy 0.35 M ultra-fine - Noire</t>
  </si>
  <si>
    <t>IPXSEY0062</t>
  </si>
  <si>
    <t>Coque MagSafe pour iPhone 16 Plus - SwitchEasy 0.35 M ultra-fine - Transparente</t>
  </si>
  <si>
    <t>IPXSEY0063</t>
  </si>
  <si>
    <t>Coque MagSafe pour iPhone 16 Plus - SwitchEasy 0.35 M ultra-fine - Noire</t>
  </si>
  <si>
    <t>IPXSEY0064</t>
  </si>
  <si>
    <t>Coque MagSafe pour iPhone 16 Pro - SwitchEasy 0.35 M ultra-fine - Noire</t>
  </si>
  <si>
    <t>IPXSEY0065</t>
  </si>
  <si>
    <t>Coque MagSafe pour iPhone 16 Pro Max - SwitchEasy 0.35 M ultra-fine Transparente</t>
  </si>
  <si>
    <t>IPXSEY0067</t>
  </si>
  <si>
    <t>Protection caméra pour iPhone 16 et 16 Plus - SwitchEasy LensArmor</t>
  </si>
  <si>
    <t>IPXSEY0068</t>
  </si>
  <si>
    <t>Protection caméra pour iPhone 16 Pro et Pro Max - SwitchEasy LensArmor</t>
  </si>
  <si>
    <t>LECANG0001</t>
  </si>
  <si>
    <t>Angelbird Module d'enregistrement CFexpress Type B/USB-C pr iPhone 15/16 Pro/Max</t>
  </si>
  <si>
    <t>ANGELBIRD</t>
  </si>
  <si>
    <t>LECOWC0001</t>
  </si>
  <si>
    <t>Lecteur de cartes CFexpress Type B Thunderbolt 3, USB-C, USB-A - OWC Atlas FXR</t>
  </si>
  <si>
    <t>LSABTS0001</t>
  </si>
  <si>
    <t>Function101 Button Remote - Télécommande pour Apple TV</t>
  </si>
  <si>
    <t>Lecteur Multimédia</t>
  </si>
  <si>
    <t>MBAAPP0028</t>
  </si>
  <si>
    <t>Apple MacBook Air 13" M2 2022 8/10 coeurs SSD 512 Go 8 Go RAM Argent</t>
  </si>
  <si>
    <t>MBAAPP0055-RM</t>
  </si>
  <si>
    <t>Apple MacBook Air 15" M3 2024 8/10 coeurs SSD 256 Go 8 Go RAM Argent - REC</t>
  </si>
  <si>
    <t>MBANVO0001</t>
  </si>
  <si>
    <t>Coque pour MacBook Air 15" 2023 / 2024 - Noir mat - Novodio MacBook Case</t>
  </si>
  <si>
    <t>MBKNVO0051</t>
  </si>
  <si>
    <t>Coque pour MacBook Pro 13" 2016-2022 - Novodio MacBook Case - Translucide</t>
  </si>
  <si>
    <t>MBKNVO0052</t>
  </si>
  <si>
    <t>Coque pour MacBook Air 13" 2018-2020 - Anthracite - Novodio MacBook Case</t>
  </si>
  <si>
    <t>MBKNVO0053</t>
  </si>
  <si>
    <t>Coque pour MacBook Air 13" 2018-2020 - Translucide - Novodio MacBook Case</t>
  </si>
  <si>
    <t>MBKNVO0054</t>
  </si>
  <si>
    <t>Coque pour MacBook Pro 14" 2021-2024 - Novodio MacBook Case - Translucide</t>
  </si>
  <si>
    <t>MBKNVO0057</t>
  </si>
  <si>
    <t>Coque pour MacBook Pro 16" 2021-2024 - Novodio MacBook Case - Anthracite</t>
  </si>
  <si>
    <t>MBKNVO0058</t>
  </si>
  <si>
    <t>Coque pour MacBook Air 13" M2 2022-2024 - Anthracite - Novodio MacBook Case</t>
  </si>
  <si>
    <t>MBKNVO0059</t>
  </si>
  <si>
    <t>Coque pour MacBook Air 13" M2 2022-2024 - Translucide - Novodio MacBook Case</t>
  </si>
  <si>
    <t>TOMTOC</t>
  </si>
  <si>
    <t>MBKTMT0002</t>
  </si>
  <si>
    <t>Housse pour MacBook Pro 16" - Noir - tomtoc 360 - Tissu recyclé</t>
  </si>
  <si>
    <t>MBPAPP0523</t>
  </si>
  <si>
    <t>Apple MacBook Pro 16'' M4 Pro 2024 14/20 coeurs SSD 512 Go 48Go RAM Noir sidéral</t>
  </si>
  <si>
    <t>MBPMAY0001</t>
  </si>
  <si>
    <t>MacAlly ASTAND - Support aluminium pour ordinateur portable</t>
  </si>
  <si>
    <t>MBPMAY0003</t>
  </si>
  <si>
    <t>MacAlly VERTICALSTAND Gris sidéral - Support pour ordinateur portable</t>
  </si>
  <si>
    <t>MBPMSH0006</t>
  </si>
  <si>
    <t>Coque pour MacBook Air 13" M2 2022-2024 - Noir translucide - Moshi iGlaze</t>
  </si>
  <si>
    <t>MBPRDN0007</t>
  </si>
  <si>
    <t>Rain Design mStand 360 Gris sidéral - Support rotatif pour MacBook / MacBook Pro</t>
  </si>
  <si>
    <t>MBPWWU0015</t>
  </si>
  <si>
    <t>Étui et support pliable pour MacBook Pro 14" - Marron - Wiwu Skin Pro III</t>
  </si>
  <si>
    <t>MCIEVE0007</t>
  </si>
  <si>
    <t>Eve Weather - Station météo connectée (Apple HomeKit)</t>
  </si>
  <si>
    <t>MCIEVE0014</t>
  </si>
  <si>
    <t>Eve Light Switch - Interrupteur mural connecté EU (Apple HomeKit)</t>
  </si>
  <si>
    <t>MCIEVE0020</t>
  </si>
  <si>
    <t>Eve Aqua - Contrôleur d'eau intelligent (Apple HomeKit) Compatible Thread</t>
  </si>
  <si>
    <t>MCIEVE0024</t>
  </si>
  <si>
    <t>Eve Energy (Matter) - Prise intelligente</t>
  </si>
  <si>
    <t>MEDVER0034</t>
  </si>
  <si>
    <t>Média BD-R 25 Go VERBATIM -Pack 10 pcs</t>
  </si>
  <si>
    <t>Verbatim</t>
  </si>
  <si>
    <t>MEMMWY0036</t>
  </si>
  <si>
    <t>Mémoire RAM 4 Go SODIMM 1333 MHz DDR3 PC3-10600</t>
  </si>
  <si>
    <t>MEMMWY0039</t>
  </si>
  <si>
    <t>Mémoire RAM 8 Go DIMM 1333 MHz DDR3 PC3-10600 ECC Mac Pro 2010/2012</t>
  </si>
  <si>
    <t>MEMMWY0051</t>
  </si>
  <si>
    <t>Mémoire RAM 16 Go DDR3 ECC REG DIMM 1333 MHz PC3-10600 Mac Pro 2010-2012</t>
  </si>
  <si>
    <t>MEMMWY0053</t>
  </si>
  <si>
    <t>Mémoire RAM 4 Go DDR3 SODIMM 1600 MHz PC3-12800</t>
  </si>
  <si>
    <t>MEMMWY0054</t>
  </si>
  <si>
    <t>Mémoire RAM 8 Go DDR3 SODIMM 1600 MHz PC3-12800</t>
  </si>
  <si>
    <t>MEMMWY0058</t>
  </si>
  <si>
    <t>Mémoire RAM 8 Go SODIMM 1600 MHz DDR3L PC3-12800</t>
  </si>
  <si>
    <t>MEMMWY0062</t>
  </si>
  <si>
    <t>Mémoire RAM 8 Go DDR3L SODIMM 1866 MHz PC3-14900 iMac 2015</t>
  </si>
  <si>
    <t>MEMMWY0067</t>
  </si>
  <si>
    <t>Mémoire RAM 8 Go DDR3 SODIMM 1066 MHz PC3-8500</t>
  </si>
  <si>
    <t>MEMMWY0070</t>
  </si>
  <si>
    <t>Mémoire RAM 8 Go DDR4 SODIMM 2400Mhz PC4-19200 pour iMac 2017/2019</t>
  </si>
  <si>
    <t>MEMMWY0071</t>
  </si>
  <si>
    <t>Mémoire RAM 16 Go DDR4 SODIMM 2400Mhz PC4-19200 pour iMac 2017/2019</t>
  </si>
  <si>
    <t>MEMMWY0074</t>
  </si>
  <si>
    <t>Mémoire RAM 16 Go DDR4 SODIMM 2666 Mhz PC4-21300</t>
  </si>
  <si>
    <t>MEMMWY0075</t>
  </si>
  <si>
    <t>Mémoire RAM 32 Go DDR4 SODIMM 2666 Mhz PC4-21300</t>
  </si>
  <si>
    <t>MEMMWY0076</t>
  </si>
  <si>
    <t>Mémoire RAM 16 Go DDR4 ECC R-DIMM 2933 MHz PC4-23466</t>
  </si>
  <si>
    <t>MEMMWY0078</t>
  </si>
  <si>
    <t>Mémoire RAM 64 Go DDR4 ECC LR-DIMM 2933 MHz PC4-23466</t>
  </si>
  <si>
    <t>MEMMWY0079</t>
  </si>
  <si>
    <t>Mémoire RAM 8 Go DDR4 ECC R-DIMM 2933 MHz PC4-23466</t>
  </si>
  <si>
    <t>MEMMWY0096</t>
  </si>
  <si>
    <t>Mémoire RAM 4 Go DDR2 ECC FB-DIMM 667 MHz PC2-5300F Mac Pro</t>
  </si>
  <si>
    <t>MEMMWY0097</t>
  </si>
  <si>
    <t>Mémoire RAM 16 Go DDR3 ECC RDIMM 1866 Mhz PC3-14900</t>
  </si>
  <si>
    <t>MEMNMP0025</t>
  </si>
  <si>
    <t>Mémoire RAM Nuimpact 8 Go (2 x 4 Go) DDR3 SODIMM 1066 MHz PC3-8500 MacBook Pro</t>
  </si>
  <si>
    <t>MEMNMP0027</t>
  </si>
  <si>
    <t>Mémoire RAM Nuimpact 8 Go (2 x 4 Go) DDR3 SODIMM 1333 MHz PC3-10600</t>
  </si>
  <si>
    <t>MEMNMP0036</t>
  </si>
  <si>
    <t>Mémoire RAM Nuimpact 8 Go (2 x 4 Go) DDR3 SODIMM 1600 MHz PC3-12800</t>
  </si>
  <si>
    <t>MEMNMP0044</t>
  </si>
  <si>
    <t>Mémoire RAM NUIMPACT 16 Go DDR3 ECC RDIMM 1866 Mhz Mac Pro 2013</t>
  </si>
  <si>
    <t>MEMNMP0048</t>
  </si>
  <si>
    <t>Mémoire RAM Nuimpact 16 Go (2 x 8 Go) DDR3L SODIMM 1866 MHz PC3-14900 iMac 2015</t>
  </si>
  <si>
    <t>MEMSYN0019</t>
  </si>
  <si>
    <t>Mémoire RAM Synology 4 Go DDR4 ECC SODIMM 2666 MHz - D4ES01-4G</t>
  </si>
  <si>
    <t>MEMSYN0024</t>
  </si>
  <si>
    <t>Mémoire RAM Synology 4 Go DDR4 ECC SODIMM - 2666 MHz</t>
  </si>
  <si>
    <t>MICAPP0021</t>
  </si>
  <si>
    <t>Écouteurs Apple EarPods (USB-C), Blanc</t>
  </si>
  <si>
    <t>MICAPP0030</t>
  </si>
  <si>
    <t>Casque Bluetooth Apple AirPods Max (2024) à réduction de bruit, Mauve</t>
  </si>
  <si>
    <t>MICBLK0015</t>
  </si>
  <si>
    <t>Écouteurs sans fil Belkin SoundForm Bolt, Vert - Bluetooth</t>
  </si>
  <si>
    <t>MICKEF0001X</t>
  </si>
  <si>
    <t>Écouteurs sans fil KEF Mu3 à réduction de bruit, Argent - Blueto. - Reconditionn</t>
  </si>
  <si>
    <t>KEF</t>
  </si>
  <si>
    <t>MINOWC0001</t>
  </si>
  <si>
    <t>OWC Disk doubler - Kit de montage second disque dur Mac mini 2011/2012</t>
  </si>
  <si>
    <t>MK00012737</t>
  </si>
  <si>
    <t>ClÃ© USB Integral Neon 16 Go - Jaune - USB 2.0</t>
  </si>
  <si>
    <t>MK00012745</t>
  </si>
  <si>
    <t>ClÃ© USB Integral Courier 16 Go - Argent, Bleu - USB 3.2</t>
  </si>
  <si>
    <t>MK00012756</t>
  </si>
  <si>
    <t>ClÃ© USB Integral Pastel 8 Go - USB 2.0</t>
  </si>
  <si>
    <t>MK00013320</t>
  </si>
  <si>
    <t>Crucial 16GB DDR4 16Go DDR4 2400MHz module de mémoire</t>
  </si>
  <si>
    <t>MK00029400</t>
  </si>
  <si>
    <t>ClÃ© USB Integral Neon 16 Go - Bleu - USB 2.0</t>
  </si>
  <si>
    <t>MK00060392</t>
  </si>
  <si>
    <t>Western Digital Red Pro 3.5" 2 To Série ATA III</t>
  </si>
  <si>
    <t>MK00509070</t>
  </si>
  <si>
    <t>Canon GI-56BK - Bouteille d encre Noire 4412C001</t>
  </si>
  <si>
    <t>MK00545746</t>
  </si>
  <si>
    <t>Belkin BoostCharge Blanc IntÃ©rieure</t>
  </si>
  <si>
    <t>MK00557649</t>
  </si>
  <si>
    <t>Belkin WCA006vf1MWH-B5 Blanc IntÃ©rieure</t>
  </si>
  <si>
    <t>MK00563223</t>
  </si>
  <si>
    <t>Integral 128GB m Series M.2 2280 PCIe NVMe SSD 128 Go PCI Express 3.1 TLC</t>
  </si>
  <si>
    <t>MK00563459</t>
  </si>
  <si>
    <t>Samsung 990 PRO 2 To - SSD M.2 2280 NVMe PCIe 4.0 avec dissipateur</t>
  </si>
  <si>
    <t>MK00574511</t>
  </si>
  <si>
    <t>Seagate Exos X24 24 To - Disque dur 7200 tr/min - ST24000NM002H</t>
  </si>
  <si>
    <t>MK00601217</t>
  </si>
  <si>
    <t>Logitech MX Anywhere 2s souris Bureau Droitier RF sans fil + Bluetooth Laser 400</t>
  </si>
  <si>
    <t>NASSYN0662</t>
  </si>
  <si>
    <t>Serveur NAS Synology BeeStation 4 To</t>
  </si>
  <si>
    <t>PDTMWY0055</t>
  </si>
  <si>
    <t>Écran LCD pour iPhone 6 Blanc</t>
  </si>
  <si>
    <t>PDTMWY0056</t>
  </si>
  <si>
    <t>Écran LCD pour iPhone 6 Noir</t>
  </si>
  <si>
    <t>PDTMWY0099</t>
  </si>
  <si>
    <t>Écran LCD pour iPhone 6 Plus Noir</t>
  </si>
  <si>
    <t>PDTMWY0116</t>
  </si>
  <si>
    <t>Batterie de remplacement pour iPhone 6s - 1715 mAh</t>
  </si>
  <si>
    <t>PDTMWY0118</t>
  </si>
  <si>
    <t>Écran LCD pour iPhone 6S Blanc</t>
  </si>
  <si>
    <t>PDTMWY0119</t>
  </si>
  <si>
    <t>Écran LCD pour iPhone 6S Noir</t>
  </si>
  <si>
    <t>PDTMWY0120</t>
  </si>
  <si>
    <t>Écran LCD pour iPhone 6s Plus Blanc</t>
  </si>
  <si>
    <t>PDTMWY0123</t>
  </si>
  <si>
    <t>Écran LCD pour iPhone SE Blanc</t>
  </si>
  <si>
    <t>PDTMWY0206</t>
  </si>
  <si>
    <t>Bandes adhésives pour batterie d'iPhone 6 Plus / 6s Plus / 7 Plus</t>
  </si>
  <si>
    <t>PDTMWY0209</t>
  </si>
  <si>
    <t>Écran LCD pour iPhone 7 Noir</t>
  </si>
  <si>
    <t>PDTMWY0210</t>
  </si>
  <si>
    <t>Écran LCD pour iPhone 7 Blanc</t>
  </si>
  <si>
    <t>PDTMWY0220</t>
  </si>
  <si>
    <t>Écran LCD pour iPhone 8 Blanc / SE 2e Génération et SE 3e Génération</t>
  </si>
  <si>
    <t>PDTMWY0221</t>
  </si>
  <si>
    <t>Écran LCD pour iPhone 8 Plus Noir</t>
  </si>
  <si>
    <t>PDTMWY0444</t>
  </si>
  <si>
    <t>Roulette de démontage d'écran pour iMac</t>
  </si>
  <si>
    <t>PDTMWY0446</t>
  </si>
  <si>
    <t>Batterie de remplacement pour iPhone 8 - 1821 mAh</t>
  </si>
  <si>
    <t>PDTMWY0449</t>
  </si>
  <si>
    <t>Écran LCD pour iPhone XS</t>
  </si>
  <si>
    <t>PDTMWY0475</t>
  </si>
  <si>
    <t>Batterie de remplacement pour iPhone XS - 2658 mAh</t>
  </si>
  <si>
    <t>PDTMWY0487</t>
  </si>
  <si>
    <t>Bouton Home iPhone 7 / 7+ / 8 / 8+ Noir (avec fonction retour - SANS Bluetooth)</t>
  </si>
  <si>
    <t>PDTMWY0491</t>
  </si>
  <si>
    <t>Batterie de remplacement pour iPhone 11 - 3110 mAh</t>
  </si>
  <si>
    <t>PDTMWY0523</t>
  </si>
  <si>
    <t>Écran LCD pour iPhone 11</t>
  </si>
  <si>
    <t>PDTMWY0524</t>
  </si>
  <si>
    <t>Écran LCD pour iPhone 11 Pro</t>
  </si>
  <si>
    <t>PDTMWY0525</t>
  </si>
  <si>
    <t>Écran LCD pour iPhone 11 Pro Max</t>
  </si>
  <si>
    <t>PDTMWY0532</t>
  </si>
  <si>
    <t>Adhésif d'étanchéité noir pour écran d'iPhone 8 Plus</t>
  </si>
  <si>
    <t>PDTMWY0547</t>
  </si>
  <si>
    <t>PDTMWY0548</t>
  </si>
  <si>
    <t>Batterie de remplacement pour iPhone 11 Pro Max- 3969 mAh</t>
  </si>
  <si>
    <t>PDTMWY0558</t>
  </si>
  <si>
    <t>Batterie de remplacement pour iPhone 12 mini - 2227 mAh</t>
  </si>
  <si>
    <t>PDTMWY0559</t>
  </si>
  <si>
    <t>Batterie de remplacement pour iPhone 12 / 12 Pro - 2815 mAh</t>
  </si>
  <si>
    <t>PDTMWY0563</t>
  </si>
  <si>
    <t>Batterie de remplacement pour iPhone 13 Pro - 3095 mAh</t>
  </si>
  <si>
    <t>PDTMWY0565</t>
  </si>
  <si>
    <t>Écran LCD pour iPhone 12 Pro Max</t>
  </si>
  <si>
    <t>PDTMWY0569</t>
  </si>
  <si>
    <t>Écran LCD pour iPhone 13 Pro Max</t>
  </si>
  <si>
    <t>PDTMWY0571</t>
  </si>
  <si>
    <t>Adhésif pour écran d'iPhone 12 / 12 Pro</t>
  </si>
  <si>
    <t>PDTMWY0575</t>
  </si>
  <si>
    <t>Écran LCD pour iPhone 14 Pro</t>
  </si>
  <si>
    <t>PDTMWY0576</t>
  </si>
  <si>
    <t>Écran LCD pour iPhone 14 Pro Max</t>
  </si>
  <si>
    <t>PDTMWY0578</t>
  </si>
  <si>
    <t>Caméra arrière pour iPhone 15</t>
  </si>
  <si>
    <t>PDTMWY0579</t>
  </si>
  <si>
    <t>Caméra avant pour iPhone 15</t>
  </si>
  <si>
    <t>PDTMWY0580</t>
  </si>
  <si>
    <t>Adhésif pour écran d'iPhone 15</t>
  </si>
  <si>
    <t>PDTMWY0581</t>
  </si>
  <si>
    <t>Caméra arrière pour iPhone 15 Plus</t>
  </si>
  <si>
    <t>PDTMWY0582</t>
  </si>
  <si>
    <t>Caméra avant pour iPhone 15 Plus</t>
  </si>
  <si>
    <t>PDTMWY0583</t>
  </si>
  <si>
    <t>Écran LCD pour iPhone 15 Plus</t>
  </si>
  <si>
    <t>PDTMWY0584</t>
  </si>
  <si>
    <t>Écran LCD pour iPhone 15 Pro</t>
  </si>
  <si>
    <t>PDTMWY0585</t>
  </si>
  <si>
    <t>Caméra arrière pour iPhone 15 Pro</t>
  </si>
  <si>
    <t>PDTMWY0586</t>
  </si>
  <si>
    <t>Caméra avant pour iPhone 15 Pro</t>
  </si>
  <si>
    <t>PDTMWY0587</t>
  </si>
  <si>
    <t>Écran LCD pour iPhone 15 Pro Max</t>
  </si>
  <si>
    <t>PDTMWY0590</t>
  </si>
  <si>
    <t>Batterie de remplacement pour iPhone 14 - 3279 mAh</t>
  </si>
  <si>
    <t>PDTMWY0591</t>
  </si>
  <si>
    <t>Batterie de remplacement pour iPhone 14 Plus - 4325 mAh</t>
  </si>
  <si>
    <t>PDTMWY0592</t>
  </si>
  <si>
    <t>Batterie de remplacement pour iPhone 14 Pro - 3200 mAh</t>
  </si>
  <si>
    <t>PDTMWY0593</t>
  </si>
  <si>
    <t>Batterie de remplacement pour iPhone 14 Pro Max - 4323 mAh</t>
  </si>
  <si>
    <t>PDTMWY0594</t>
  </si>
  <si>
    <t>Caméra Arrière pour iPhone 12 - Noir - avec nappe</t>
  </si>
  <si>
    <t>PDTMWY0595</t>
  </si>
  <si>
    <t>Batterie de remplacement pour iPhone SE 3e génération (2022) - 2200 mAh</t>
  </si>
  <si>
    <t>PENAPP0054</t>
  </si>
  <si>
    <t>Apple Pencil (2e génération) - Stylet pour iPad</t>
  </si>
  <si>
    <t>Stylet</t>
  </si>
  <si>
    <t>PENAPP0058</t>
  </si>
  <si>
    <t>Apple Magic Keyboard iPad Pro 11" 2018-2022 / iPad Air 2020-2022 AZERTY - Noir</t>
  </si>
  <si>
    <t>PENLMP0004</t>
  </si>
  <si>
    <t>Clavier pour Mac LMP KB-1243 - Argent</t>
  </si>
  <si>
    <t>PENLMP0008</t>
  </si>
  <si>
    <t>Clavier pour Mac LMP USB-C - KB-1843 - Argent</t>
  </si>
  <si>
    <t>PENLMP0011</t>
  </si>
  <si>
    <t>Clavier pour Mac LMP À gros caractères - KB-1243-BIG - Gris sidéral</t>
  </si>
  <si>
    <t>PENLMP0012</t>
  </si>
  <si>
    <t>Clavier pour Mac LMP À gros caractères - KB-1243-BIG - Argent</t>
  </si>
  <si>
    <t>PENLMP0014</t>
  </si>
  <si>
    <t>Souris LMP Elite Pro USB-C et USB - Blanche - Ergonomique</t>
  </si>
  <si>
    <t>PENNVO0013</t>
  </si>
  <si>
    <t>Novodio Travel Keyboard - Clavier AZERTY Bluetooth pliable iOS, Android, Mac, PC</t>
  </si>
  <si>
    <t>PENNVO0014</t>
  </si>
  <si>
    <t>Novodio Touch Keyboard USB-A Gris Sidéral - Clavier AZERTY Mac</t>
  </si>
  <si>
    <t>PENNVO0017</t>
  </si>
  <si>
    <t>Novodio Touch Keyboard Evo - Clavier Mac USB AZERTY (Aluminium)</t>
  </si>
  <si>
    <t>PENSAT0005</t>
  </si>
  <si>
    <t>Satechi M1 Wireless Mouse Bleu - Souris optique sans fil Bluetooth 4.0</t>
  </si>
  <si>
    <t>PMCMWY0002</t>
  </si>
  <si>
    <t>Lots 10 vis pour coque inferieure de MacBook Pro 13'', 15'' et 17''</t>
  </si>
  <si>
    <t>PMCMWY0010</t>
  </si>
  <si>
    <t>Écran Complet pour MacBook Pro 13" Retina fin 2013 / mi-2014</t>
  </si>
  <si>
    <t>PMCMWY0013</t>
  </si>
  <si>
    <t>Trackpad avec nappe pour MacBook Pro 15" Retina fin 2013 / mi-2014</t>
  </si>
  <si>
    <t>PMCMWY0016</t>
  </si>
  <si>
    <t>Lot de 2 ventilateurs pour MacBook Pro 15" Retina (A1398) 2013-2015</t>
  </si>
  <si>
    <t>PMCMWY0017</t>
  </si>
  <si>
    <t>Tournevis Pentalobe P5 1.2 pour MacBook Air et MacBook Pro Retina</t>
  </si>
  <si>
    <t>PMCMWY0018</t>
  </si>
  <si>
    <t>Tournevis Tri-Lobe Y1 pour Mac, PC, tablette, console</t>
  </si>
  <si>
    <t>PMCMWY0019</t>
  </si>
  <si>
    <t>Clavier AZERTY Français MacBook Pro 13'' A1278 (2008 -2012)</t>
  </si>
  <si>
    <t>PMCMWY0021</t>
  </si>
  <si>
    <t>Tournevis aimanté Torx T5 Mac</t>
  </si>
  <si>
    <t>PMCMWY0028</t>
  </si>
  <si>
    <t>Lot de 4 patins caoutchouc pour MacBook Pro Retina 13'',15'' et 17''</t>
  </si>
  <si>
    <t>PMCMWY0030</t>
  </si>
  <si>
    <t>Lot de 2 ventilateurs pour MacBook Pro 15" (A1286) 2009-2012</t>
  </si>
  <si>
    <t>PMCMWY0036</t>
  </si>
  <si>
    <t>Ventouse pour iPhone &amp; iPad</t>
  </si>
  <si>
    <t>PMCMWY0044</t>
  </si>
  <si>
    <t>Haut-parleurs gauche et droit pour MacBook 12" Retina 2015-2016 (A1534)</t>
  </si>
  <si>
    <t>PMCMWY0045</t>
  </si>
  <si>
    <t>Nappe disque dur pour MacBook Pro 13" Unibody mi-2009 / mi-2010 (A1278)</t>
  </si>
  <si>
    <t>PMCMWY0046</t>
  </si>
  <si>
    <t>Nappe disque dur pour MacBook Pro 13" Unibody mi-2012</t>
  </si>
  <si>
    <t>PMCMWY0047</t>
  </si>
  <si>
    <t>Écran LCD pour MacBook / MacBook Pro 13" Unibody (A1278 et A1342)</t>
  </si>
  <si>
    <t>PMCMWY0053</t>
  </si>
  <si>
    <t>Nappe eDP DisplayPort (écran) pour iMac 27" 5K fin 2014 à 2017 (A1419)</t>
  </si>
  <si>
    <t>PMCMWY0057</t>
  </si>
  <si>
    <t>Bandes adhésives pour iMac 21,5" 2012-2019</t>
  </si>
  <si>
    <t>PMCMWY0061</t>
  </si>
  <si>
    <t>Trackpad avec nappe pour MacBook Pro 13" Unibody mi-2009 à mi-2012</t>
  </si>
  <si>
    <t>PMCMWY0062</t>
  </si>
  <si>
    <t>Trackpad avec nappe pour MacBook Pro 15" Unibody mi-2009 à mi-2012</t>
  </si>
  <si>
    <t>PMCMWY0065</t>
  </si>
  <si>
    <t>Trackpad avec nappe pour MacBook Pro 13" Retina fin 2012 à début 2013</t>
  </si>
  <si>
    <t>PMCMWY0069</t>
  </si>
  <si>
    <t>Écran LCD pour MacBook Air 13" Retina fin 2018 (A1932)</t>
  </si>
  <si>
    <t>PMCMWY0070</t>
  </si>
  <si>
    <t>Écran complet Argent pour MacBook Pro 13" 2016/2017 (A1706-A1708)</t>
  </si>
  <si>
    <t>PMCMWY0071</t>
  </si>
  <si>
    <t>Écran complet pour MacBook Air 13" 2013-2017 (A1466)</t>
  </si>
  <si>
    <t>PMCMWY0074</t>
  </si>
  <si>
    <t>Écran complet Gris Sidéral pour MacBook Pro 13" 2016/2017 (A1706-A1708)</t>
  </si>
  <si>
    <t>PMCMWY0082</t>
  </si>
  <si>
    <t>Nappe Trackpad pour MacBook Pro 15" A1398 (2015)</t>
  </si>
  <si>
    <t>PMCMWY0083</t>
  </si>
  <si>
    <t>Nappe Flex Connecteur chargeur pour MacBook Retina 12" A1534 (2015)</t>
  </si>
  <si>
    <t>PMCMWY0089</t>
  </si>
  <si>
    <t>Nappe TrackPad pour MacBook 12" Retina A1534 (2015) 821-1935</t>
  </si>
  <si>
    <t>PMCMWY0098</t>
  </si>
  <si>
    <t>Nappe Trackpad pour MacBook Pro Retina 13" A1502 2015</t>
  </si>
  <si>
    <t>PMCMWY0103</t>
  </si>
  <si>
    <t>Feuille de rétroéclairage clavier ISO (EU) pour MacBook Air 13" 2011 à 2017</t>
  </si>
  <si>
    <t>PMCMWY0105</t>
  </si>
  <si>
    <t>Feuille de rétroéclairage clavier ISO (EU) pour MacBook Pro 15" 2009 à 2012</t>
  </si>
  <si>
    <t>PMCMWY0110</t>
  </si>
  <si>
    <t>Clavier AZERTY Français pour MacBook Pro 13" Retina 2013 - 2015 (A1502)</t>
  </si>
  <si>
    <t>PMCMWY0112</t>
  </si>
  <si>
    <t>Nappe LCD pour iMac 21,5'' Retina 4K 2017 (A1418)</t>
  </si>
  <si>
    <t>PMCMWY0115</t>
  </si>
  <si>
    <t>Lot de 10 vis pour coque inférieure de MacBook Pro Retina 13" et 15"</t>
  </si>
  <si>
    <t>PMCMWY0116</t>
  </si>
  <si>
    <t>Écran complet avec coque pour MacBook Pro 13" 2020 - Argent - A2251/A2289</t>
  </si>
  <si>
    <t>PMCMWY0118</t>
  </si>
  <si>
    <t>Nappe LCD pour iMac 21,5'' A1418 2015 30-40 Pin</t>
  </si>
  <si>
    <t>PMCMWY0125</t>
  </si>
  <si>
    <t>Trackpad avec nappe pour MacBook Pro 13" 2015 (A1502)</t>
  </si>
  <si>
    <t>PMCMWY0126</t>
  </si>
  <si>
    <t>Trackpad avec nappe pour MacBook Pro 15" A1398 (2013-2015)</t>
  </si>
  <si>
    <t>PMCMWY0132</t>
  </si>
  <si>
    <t>Lot de 6 vis coque inférieure - MacBook Pro 13" 2016/2020 (4x TB3) Gris sidéral</t>
  </si>
  <si>
    <t>PMCMWY0134</t>
  </si>
  <si>
    <t>Ventilateur MacBook Pro 13" A1278 - MacBook 13" Unibody A1342 (2009-2012)</t>
  </si>
  <si>
    <t>PMCMWY0135</t>
  </si>
  <si>
    <t>Carte Airport Wi-Fi/Bluetooth pour MacBook Pro 13" &amp; 15" Unibody 2011 - 2012</t>
  </si>
  <si>
    <t>PMCMWY0138</t>
  </si>
  <si>
    <t>Set de haut-parleurs (gauche-droite) - Macbook Retina Pro 13" A1425 (2012-2013)</t>
  </si>
  <si>
    <t>PMCMWY0140</t>
  </si>
  <si>
    <t>Set haut-parleurs origine Macbook Pro Retina 13" A1502 (2013-2015)</t>
  </si>
  <si>
    <t>PMCMWY0141</t>
  </si>
  <si>
    <t>Haut-parleur gauche - MacBook Pro 13" A1278 - MacBook A1278 (2009-2011)</t>
  </si>
  <si>
    <t>PMCMWY0142</t>
  </si>
  <si>
    <t>Haut-parleur gauche pour MacBook Pro 15" Retina 2012 à 2015 (A1398)</t>
  </si>
  <si>
    <t>PMCMWY0144</t>
  </si>
  <si>
    <t>Haut-parleurs (droite/gauche) pour MacBook Pro 15" A1286 (2010-2012)</t>
  </si>
  <si>
    <t>PMCMWY0145</t>
  </si>
  <si>
    <t>Haut-parleur droit pour MacBook Pro 13" Unibody 2009 &amp; 2010</t>
  </si>
  <si>
    <t>PMCMWY0150</t>
  </si>
  <si>
    <t>Bandes adhésives pour iMac 27" 2017 à 2020 (A1419 / A1862 / A2115)</t>
  </si>
  <si>
    <t>PMCMWY0164</t>
  </si>
  <si>
    <t>Adhésif d'étanchéité pour écran d'iPhone 11 Pro Max</t>
  </si>
  <si>
    <t>PMCMWY0165</t>
  </si>
  <si>
    <t>Nappe connexion SATA HDD/SSD pour iMac 21,5" 2012 à 2019 (A1418)</t>
  </si>
  <si>
    <t>PMCMWY0166</t>
  </si>
  <si>
    <t>Nappe connexion SATA HDD/SSD pour iMac 27" 2012 à 2019 (A1419)</t>
  </si>
  <si>
    <t>PMCMWY0168</t>
  </si>
  <si>
    <t>Écran LCD et vitre pour iMac 27" 5K 2014 à 2015 (A1419)</t>
  </si>
  <si>
    <t>PMCMWY0173</t>
  </si>
  <si>
    <t>Écran complet avec coque MacBook Air 13" 2018-2020 - Gris sidéral - A1932/A2179</t>
  </si>
  <si>
    <t>PMCMWY0174</t>
  </si>
  <si>
    <t>Écran complet avec coque pour MacBook Pro 13" 2020 - Gris sidéral - A2251/A2289</t>
  </si>
  <si>
    <t>PMCMWY0175</t>
  </si>
  <si>
    <t>Écran complet avec coque pour MacBook Pro 13" M1/M2 2020-2022 - Argent - A2338</t>
  </si>
  <si>
    <t>PMCMWY0179</t>
  </si>
  <si>
    <t>Écran complet avec coque pour MacBook Pro 15" 2016/2017 - A1707 - Gris sidéral</t>
  </si>
  <si>
    <t>PMCMWY0180</t>
  </si>
  <si>
    <t>Écran complet avec coque pour MacBook Air 13" M2 2022 - A2681 - Gris sidéral</t>
  </si>
  <si>
    <t>PMCMWY0181</t>
  </si>
  <si>
    <t>Écran complet avec coque pour MacBook Pro 16" 2021 - A2485 - Gris sidéral</t>
  </si>
  <si>
    <t>PMCMWY0182</t>
  </si>
  <si>
    <t>Écran complet avec coque pour MacBook Pro 16" début 2023 - A2780 - Gris sidéral</t>
  </si>
  <si>
    <t>PMCMWY0183</t>
  </si>
  <si>
    <t>Écran complet avec coque pour MacBook Pro 16" M1 2021 - A2485 - Argent</t>
  </si>
  <si>
    <t>PMCMWY0185</t>
  </si>
  <si>
    <t>Clavier AZERTY Français pour MacBook Pro 14" et 16" 2021 à 2023</t>
  </si>
  <si>
    <t>PMCMWY0186</t>
  </si>
  <si>
    <t>Trackpad avec nappe pour MacBook Pro 14'' 2021 (A2442) - Gris sidéral</t>
  </si>
  <si>
    <t>PMCMWY0187</t>
  </si>
  <si>
    <t>Trackpad avec nappe pour MacBook Pro 14'' 2021 (A2442) - Argent</t>
  </si>
  <si>
    <t>PMCMWY0188</t>
  </si>
  <si>
    <t>Lot de 2 ventilateurs (gauche et droit) pour MacBook Pro 14" 2021 à 2023</t>
  </si>
  <si>
    <t>PMCMWY0189</t>
  </si>
  <si>
    <t>Lot de 4 patins pour MacBook Pro 14''/16'' 2021 et MacBook Air 13" 2022</t>
  </si>
  <si>
    <t>SACTMT0004</t>
  </si>
  <si>
    <t>Sacoche pour MacBook Pro 16" - tomtoc A14 - Noir</t>
  </si>
  <si>
    <t>SACTMT0005</t>
  </si>
  <si>
    <t>Sacoche pour MacBook Pro &amp; Air 13" - Bleu marine - tomtoc Defender A14</t>
  </si>
  <si>
    <t>SACTMT0008</t>
  </si>
  <si>
    <t>Sacoche pour MacBook Pro 16" - Noir - tomtoc Defender A42</t>
  </si>
  <si>
    <t>SACTMT0009</t>
  </si>
  <si>
    <t>Housse pour MacBook Pro 14" - Noir - tomtoc Light Sleeve</t>
  </si>
  <si>
    <t>SACTMT0010</t>
  </si>
  <si>
    <t>Housse pour MacBook Pro 14" - Bleu marine - tomtoc Light Sleeve</t>
  </si>
  <si>
    <t>SACTMT0013</t>
  </si>
  <si>
    <t>Sacoche pour MacBook Pro 14" - Noir - tomtoc Defender A14</t>
  </si>
  <si>
    <t>SWINEG0014</t>
  </si>
  <si>
    <t>Switch Ethernet NETGEAR GS105E-200PES 5 ports - Manageable, L2/L3</t>
  </si>
  <si>
    <t>TD00000400</t>
  </si>
  <si>
    <t>StarTech.com Adaptateur USB 3.0 vers Ethernet Gigabit - Carte Réseau Externe US</t>
  </si>
  <si>
    <t>Domotique</t>
  </si>
  <si>
    <t>TD00000412</t>
  </si>
  <si>
    <t>StarTech.com Adaptateur réseau USB 3.0 vers Gigabit Ethernet NIC - 10/100/1000</t>
  </si>
  <si>
    <t>TD00000729</t>
  </si>
  <si>
    <t>StarTech.com Adaptateur DisplayPort vers HDMI VGA - 4K 60 Hz - DP à HDMI VGA - M</t>
  </si>
  <si>
    <t>Autres</t>
  </si>
  <si>
    <t>TD00000998</t>
  </si>
  <si>
    <t>Belkin F8M978BT support Mobile/smartphone Noir Support passif</t>
  </si>
  <si>
    <t>TD00001374</t>
  </si>
  <si>
    <t>Incipio Faraday Folio 20,1 cm (7.9") Noir</t>
  </si>
  <si>
    <t>TD00001568</t>
  </si>
  <si>
    <t>StarTech.com Adaptateur de câble vidéo Mini DVI vers HDMI pour Macbook et iMac</t>
  </si>
  <si>
    <t>TD00001680X</t>
  </si>
  <si>
    <t>4 To WD Ultrastar 7k6 HUS726T4TALA6L4 3,5" SATA III. - Reconditionné certifié</t>
  </si>
  <si>
    <t>TD00002288</t>
  </si>
  <si>
    <t>Belkin CAA004BT1MBK cÃ¢ble Lightning 1 m Noir</t>
  </si>
  <si>
    <t>Câble iPhone, iPad, iPod</t>
  </si>
  <si>
    <t>TD00002446</t>
  </si>
  <si>
    <t>StarTech.com CÃ¢ble rÃ©seau passif SFP+ 10 GbE Ã  connexion directe twinax en cu</t>
  </si>
  <si>
    <t>TD00002486</t>
  </si>
  <si>
    <t>Belkin CAB001BT2MWH cÃ¢ble USB 2 m USB A USB C Blanc</t>
  </si>
  <si>
    <t>TD00002666</t>
  </si>
  <si>
    <t>StarTech.com Adaptateur multiport USB-C avec HDMI 4K - Lecteur de carte SD et PD</t>
  </si>
  <si>
    <t>TD00003046</t>
  </si>
  <si>
    <t>MW 410069 sacoche d ordinateurs portables 33 cm (13") Housse Anthracite</t>
  </si>
  <si>
    <t>TD00005191</t>
  </si>
  <si>
    <t>StarTech.com Bras d'écran pour un moniteur - Support pour ordinateur portable av</t>
  </si>
  <si>
    <t>TD00005608</t>
  </si>
  <si>
    <t>Western Digital Green WDS200T3G0C disque SSD M.2 2000 Go PCI Express QLC NVMe</t>
  </si>
  <si>
    <t>TD00005831X</t>
  </si>
  <si>
    <t>Seagate Exos 7E10 10 To - Disque dur 7200 tr/min - ST10000NM017B. - Reconditionn</t>
  </si>
  <si>
    <t>TD00006290</t>
  </si>
  <si>
    <t>Seagate IronWolf 4 To - Disque dur 5400 tr/min pour NAS - ST4000VN006</t>
  </si>
  <si>
    <t>TD00006483</t>
  </si>
  <si>
    <t>Western Digital Ultrastar DC HC560 20 To - Disque dur 7200 tr/min - 0F38785</t>
  </si>
  <si>
    <t>TD00006583</t>
  </si>
  <si>
    <t>Kensington Filtre de confidentialité magnétique MagPro Elite pour MacBook Pro 16</t>
  </si>
  <si>
    <t>TD00006608</t>
  </si>
  <si>
    <t>ClÃ© USB-C &amp; USB-A Kingston DataTraveler microDuo 3C G3 64 Go - Violet - USB 3.2</t>
  </si>
  <si>
    <t>TD00006998</t>
  </si>
  <si>
    <t>Seagate IronWolf ST8000VN002 disque dur 3.5" 8 To Série ATA III</t>
  </si>
  <si>
    <t>TD00007007</t>
  </si>
  <si>
    <t>Seagate SkyHawk 3.5" 8 To Série ATA III</t>
  </si>
  <si>
    <t>TD00007022</t>
  </si>
  <si>
    <t>Seagate SkyHawk 3.5" 1 To Série ATA III</t>
  </si>
  <si>
    <t>WCMSYN0002</t>
  </si>
  <si>
    <t>Caméra de surveillance IP intérieure/extérieure avec IA - Synology TC500</t>
  </si>
  <si>
    <t>WLSSYN0003</t>
  </si>
  <si>
    <t>Routeur WiFi 5 Mesh Synology MR2200ac - Bi-bande 867 Mbit/s</t>
  </si>
  <si>
    <t>Valeur produits concernés par la dépréciation</t>
  </si>
  <si>
    <t>Valeur stock avec dépréciation = OUI</t>
  </si>
  <si>
    <t>Valeur stock avec dépréciation &gt;= 10%</t>
  </si>
  <si>
    <t>Valeur stock avec dépréciation &gt;= 50%</t>
  </si>
  <si>
    <t>Valeur stock avec dépréciation &gt;= 90%</t>
  </si>
  <si>
    <t>Valeur stock non dépriécié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</si>
</sst>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#,##0.0000"/>
    <numFmt numFmtId="166" formatCode="#,##0\ &quot;€&quot;"/>
    <numFmt numFmtId="167" formatCode="#,##0.000000"/>
  </numFmts>
  <fonts count="9">
    <font>
      <sz val="12"/>
      <color theme="1"/>
      <name val="ArialMT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9" fontId="1" fillId="0" borderId="0" xfId="0" applyNumberFormat="1" applyFont="1" applyAlignment="1">
      <alignment horizontal="right" vertical="center" wrapText="1"/>
    </xf>
    <xf numFmtId="9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1" fillId="2" borderId="0" xfId="0" applyNumberFormat="1" applyFont="1" applyFill="1" applyAlignment="1">
      <alignment horizontal="left" vertical="center"/>
    </xf>
    <xf numFmtId="165" fontId="1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left" vertical="center"/>
    </xf>
    <xf numFmtId="4" fontId="1" fillId="0" borderId="0" xfId="0" applyNumberFormat="1" applyFont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right" vertical="center"/>
    </xf>
    <xf numFmtId="166" fontId="2" fillId="2" borderId="0" xfId="0" applyNumberFormat="1" applyFont="1" applyFill="1" applyAlignment="1">
      <alignment vertical="center" wrapText="1"/>
    </xf>
    <xf numFmtId="166" fontId="2" fillId="2" borderId="0" xfId="0" applyNumberFormat="1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166" fontId="3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" fontId="5" fillId="0" borderId="0" xfId="0" applyNumberFormat="1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" fontId="1" fillId="4" borderId="0" xfId="0" applyNumberFormat="1" applyFont="1" applyFill="1" applyAlignment="1">
      <alignment horizontal="center" vertical="center" wrapText="1"/>
    </xf>
    <xf numFmtId="4" fontId="1" fillId="3" borderId="0" xfId="0" applyNumberFormat="1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164" fontId="1" fillId="4" borderId="0" xfId="0" applyNumberFormat="1" applyFont="1" applyFill="1" applyAlignment="1">
      <alignment horizontal="center" vertical="center" wrapText="1"/>
    </xf>
    <xf numFmtId="4" fontId="1" fillId="4" borderId="0" xfId="0" applyNumberFormat="1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4" fontId="3" fillId="4" borderId="0" xfId="0" applyNumberFormat="1" applyFont="1" applyFill="1" applyAlignment="1">
      <alignment horizontal="center" vertical="center" wrapText="1"/>
    </xf>
    <xf numFmtId="3" fontId="1" fillId="4" borderId="0" xfId="0" applyNumberFormat="1" applyFont="1" applyFill="1" applyAlignment="1">
      <alignment horizontal="center" vertical="center" wrapText="1"/>
    </xf>
    <xf numFmtId="4" fontId="2" fillId="4" borderId="0" xfId="0" applyNumberFormat="1" applyFont="1" applyFill="1" applyAlignment="1">
      <alignment horizontal="right" vertical="center" wrapText="1"/>
    </xf>
    <xf numFmtId="1" fontId="3" fillId="4" borderId="0" xfId="0" applyNumberFormat="1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164" fontId="7" fillId="0" borderId="0" xfId="0" applyNumberFormat="1" applyFont="1"/>
    <xf numFmtId="0" fontId="2" fillId="0" borderId="0" xfId="0" applyFont="1"/>
    <xf numFmtId="4" fontId="3" fillId="0" borderId="0" xfId="0" applyNumberFormat="1" applyFont="1"/>
    <xf numFmtId="0" fontId="7" fillId="0" borderId="0" xfId="0" applyFont="1" applyAlignment="1">
      <alignment horizontal="right"/>
    </xf>
    <xf numFmtId="0" fontId="3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6" fontId="1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6" fontId="2" fillId="2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1E7B5-47D4-7E48-AC8C-CB1355D60416}">
  <dimension ref="A1:AH1689"/>
  <sheetViews>
    <sheetView tabSelected="1" workbookViewId="0">
      <pane xSplit="11" ySplit="15" topLeftCell="AD116" activePane="bottomRight" state="frozen"/>
      <selection pane="topRight" activeCell="L1" sqref="L1"/>
      <selection pane="bottomLeft" activeCell="A11" sqref="A11"/>
      <selection pane="bottomRight" activeCell="AH123" sqref="AH123"/>
    </sheetView>
  </sheetViews>
  <sheetFormatPr baseColWidth="10" defaultColWidth="73.42578125" defaultRowHeight="16"/>
  <cols>
    <col min="1" max="1" width="13.5703125" style="53" bestFit="1" customWidth="1"/>
    <col min="2" max="2" width="70.5703125" style="53" bestFit="1" customWidth="1"/>
    <col min="3" max="3" width="4.42578125" style="54" bestFit="1" customWidth="1"/>
    <col min="4" max="4" width="13.5703125" style="53" bestFit="1" customWidth="1"/>
    <col min="5" max="5" width="20.85546875" style="53" bestFit="1" customWidth="1"/>
    <col min="6" max="6" width="4.5703125" style="53" bestFit="1" customWidth="1"/>
    <col min="7" max="7" width="6.5703125" style="53" bestFit="1" customWidth="1"/>
    <col min="8" max="8" width="3.7109375" style="53" bestFit="1" customWidth="1"/>
    <col min="9" max="9" width="4.42578125" style="53" bestFit="1" customWidth="1"/>
    <col min="10" max="10" width="3.85546875" style="53" bestFit="1" customWidth="1"/>
    <col min="11" max="11" width="7" style="53" bestFit="1" customWidth="1"/>
    <col min="12" max="12" width="9" style="71" bestFit="1" customWidth="1"/>
    <col min="13" max="13" width="10" style="53" bestFit="1" customWidth="1"/>
    <col min="14" max="14" width="7.140625" style="53" bestFit="1" customWidth="1"/>
    <col min="15" max="15" width="9.140625" style="72" bestFit="1" customWidth="1"/>
    <col min="16" max="16" width="6.140625" style="53" bestFit="1" customWidth="1"/>
    <col min="17" max="17" width="6.85546875" style="72" bestFit="1" customWidth="1"/>
    <col min="18" max="18" width="8.5703125" style="73" bestFit="1" customWidth="1"/>
    <col min="19" max="19" width="11.85546875" style="72" bestFit="1" customWidth="1"/>
    <col min="20" max="20" width="10.85546875" style="72" bestFit="1" customWidth="1"/>
    <col min="21" max="21" width="28" style="53" bestFit="1" customWidth="1"/>
    <col min="22" max="22" width="10.42578125" style="53" bestFit="1" customWidth="1"/>
    <col min="23" max="23" width="20.85546875" style="72" bestFit="1" customWidth="1"/>
    <col min="24" max="24" width="4.85546875" style="53" bestFit="1" customWidth="1"/>
    <col min="25" max="25" width="9.85546875" style="74" bestFit="1" customWidth="1"/>
    <col min="26" max="26" width="6.140625" style="75" bestFit="1" customWidth="1"/>
    <col min="27" max="27" width="10.140625" style="53" bestFit="1" customWidth="1"/>
    <col min="28" max="28" width="7" style="76" bestFit="1" customWidth="1"/>
    <col min="29" max="29" width="28.7109375" style="76" bestFit="1" customWidth="1"/>
    <col min="30" max="30" width="10.28515625" style="77" bestFit="1" customWidth="1"/>
    <col min="31" max="31" width="7.7109375" style="53" bestFit="1" customWidth="1"/>
    <col min="32" max="32" width="11" style="78" bestFit="1" customWidth="1"/>
    <col min="33" max="33" width="9.140625" style="78" bestFit="1" customWidth="1"/>
    <col min="34" max="34" width="30.28515625" style="53" bestFit="1" customWidth="1"/>
    <col min="35" max="16384" width="73.42578125" style="53"/>
  </cols>
  <sheetData>
    <row r="1" spans="1:34" s="2" customFormat="1" ht="17">
      <c r="A1" s="1" t="s">
        <v>0</v>
      </c>
      <c r="C1" s="3"/>
      <c r="E1" s="4"/>
      <c r="F1" s="5"/>
      <c r="G1" s="6"/>
      <c r="H1" s="7"/>
      <c r="I1" s="8"/>
      <c r="K1" s="9"/>
      <c r="N1" s="10"/>
      <c r="R1" s="11"/>
      <c r="S1" s="4" t="s">
        <v>1</v>
      </c>
      <c r="T1" s="5">
        <v>0.1</v>
      </c>
      <c r="U1" s="6" t="s">
        <v>2</v>
      </c>
      <c r="V1" s="7">
        <v>12</v>
      </c>
      <c r="W1" s="8" t="s">
        <v>3</v>
      </c>
      <c r="Y1" s="12"/>
      <c r="AB1" s="13"/>
      <c r="AC1" s="1" t="s">
        <v>0</v>
      </c>
      <c r="AD1" s="12"/>
      <c r="AF1" s="14"/>
      <c r="AG1" s="14"/>
    </row>
    <row r="2" spans="1:34" s="2" customFormat="1">
      <c r="A2" s="15">
        <v>45742</v>
      </c>
      <c r="C2" s="3"/>
      <c r="E2" s="4"/>
      <c r="F2" s="5"/>
      <c r="G2" s="6"/>
      <c r="H2" s="10"/>
      <c r="I2" s="9"/>
      <c r="K2" s="9"/>
      <c r="L2" s="10"/>
      <c r="N2" s="10"/>
      <c r="R2" s="11"/>
      <c r="S2" s="4" t="s">
        <v>4</v>
      </c>
      <c r="T2" s="5">
        <v>0.1</v>
      </c>
      <c r="U2" s="6"/>
      <c r="V2" s="10"/>
      <c r="W2" s="9"/>
      <c r="Y2" s="12"/>
      <c r="AB2" s="13"/>
      <c r="AC2" s="15">
        <f>A2</f>
        <v>45742</v>
      </c>
      <c r="AD2" s="12"/>
      <c r="AF2" s="14"/>
      <c r="AG2" s="14"/>
    </row>
    <row r="3" spans="1:34" s="2" customFormat="1" ht="18" thickBot="1">
      <c r="C3" s="3"/>
      <c r="E3" s="4"/>
      <c r="F3" s="5"/>
      <c r="H3" s="7"/>
      <c r="I3" s="8"/>
      <c r="K3" s="9"/>
      <c r="N3" s="16"/>
      <c r="R3" s="11"/>
      <c r="S3" s="4" t="s">
        <v>5</v>
      </c>
      <c r="T3" s="5">
        <v>0.5</v>
      </c>
      <c r="U3" s="2" t="s">
        <v>2</v>
      </c>
      <c r="V3" s="7">
        <v>24</v>
      </c>
      <c r="W3" s="8" t="s">
        <v>3</v>
      </c>
      <c r="Y3" s="17"/>
      <c r="Z3" s="17"/>
      <c r="AA3" s="17"/>
      <c r="AB3" s="17"/>
      <c r="AC3" s="17"/>
      <c r="AD3" s="17"/>
      <c r="AF3" s="14"/>
      <c r="AG3" s="14"/>
    </row>
    <row r="4" spans="1:34" s="2" customFormat="1" ht="17">
      <c r="C4" s="3"/>
      <c r="E4" s="4"/>
      <c r="F4" s="5"/>
      <c r="H4" s="7"/>
      <c r="I4" s="8"/>
      <c r="K4" s="9"/>
      <c r="L4" s="10"/>
      <c r="N4" s="18"/>
      <c r="R4" s="11"/>
      <c r="S4" s="4" t="s">
        <v>5</v>
      </c>
      <c r="T4" s="5">
        <v>0.7</v>
      </c>
      <c r="U4" s="2" t="s">
        <v>2</v>
      </c>
      <c r="V4" s="7">
        <v>36</v>
      </c>
      <c r="W4" s="8" t="s">
        <v>3</v>
      </c>
      <c r="Y4" s="80" t="s">
        <v>6</v>
      </c>
      <c r="Z4" s="19"/>
      <c r="AA4" s="19"/>
      <c r="AB4" s="19"/>
      <c r="AC4" s="20" t="s">
        <v>7</v>
      </c>
      <c r="AD4" s="21">
        <v>55434</v>
      </c>
      <c r="AF4" s="14"/>
      <c r="AG4" s="14"/>
    </row>
    <row r="5" spans="1:34" s="2" customFormat="1" ht="18" thickBot="1">
      <c r="B5" s="2" t="s">
        <v>3614</v>
      </c>
      <c r="C5" s="3"/>
      <c r="E5" s="4"/>
      <c r="F5" s="5"/>
      <c r="H5" s="7"/>
      <c r="I5" s="8"/>
      <c r="K5" s="9"/>
      <c r="L5" s="10"/>
      <c r="N5" s="18"/>
      <c r="R5" s="11"/>
      <c r="S5" s="4" t="s">
        <v>5</v>
      </c>
      <c r="T5" s="5">
        <v>0.9</v>
      </c>
      <c r="U5" s="2" t="s">
        <v>2</v>
      </c>
      <c r="V5" s="7">
        <v>48</v>
      </c>
      <c r="W5" s="8" t="s">
        <v>3</v>
      </c>
      <c r="Y5" s="81">
        <f>SUMIF(AG16:AG1689,"&lt;&gt;OUI",$Y16:$Y1689)</f>
        <v>482058.64239999995</v>
      </c>
      <c r="Z5" s="19"/>
      <c r="AA5" s="19"/>
      <c r="AB5" s="19"/>
      <c r="AC5" s="23" t="s">
        <v>8</v>
      </c>
      <c r="AD5" s="21">
        <f>AD6-AD4</f>
        <v>2844.3085274999976</v>
      </c>
      <c r="AF5" s="3"/>
      <c r="AG5" s="24" t="s">
        <v>9</v>
      </c>
    </row>
    <row r="6" spans="1:34" s="2" customFormat="1" ht="17">
      <c r="C6" s="3"/>
      <c r="E6" s="4"/>
      <c r="F6" s="5"/>
      <c r="G6" s="6"/>
      <c r="H6" s="7"/>
      <c r="I6" s="8"/>
      <c r="K6" s="9"/>
      <c r="L6" s="10"/>
      <c r="N6" s="18"/>
      <c r="R6" s="11"/>
      <c r="S6" s="4" t="s">
        <v>5</v>
      </c>
      <c r="T6" s="5">
        <v>1</v>
      </c>
      <c r="U6" s="6" t="s">
        <v>2</v>
      </c>
      <c r="V6" s="7">
        <v>60</v>
      </c>
      <c r="W6" s="8" t="s">
        <v>3</v>
      </c>
      <c r="Y6" s="19"/>
      <c r="Z6" s="19"/>
      <c r="AA6" s="19"/>
      <c r="AB6" s="19"/>
      <c r="AC6" s="20" t="s">
        <v>10</v>
      </c>
      <c r="AD6" s="21">
        <f>SUMIF(AG16:AG1689,"&lt;&gt;OUI",$AD16:$AD1689)</f>
        <v>58278.308527499998</v>
      </c>
      <c r="AE6" s="9"/>
      <c r="AF6" s="25"/>
      <c r="AG6" s="22">
        <f>SUMIF($AG16:$AG1689,"=OUI",$Y16:$Y1689)</f>
        <v>0</v>
      </c>
    </row>
    <row r="7" spans="1:34" s="2" customFormat="1">
      <c r="C7" s="3"/>
      <c r="F7" s="5"/>
      <c r="G7" s="4"/>
      <c r="H7" s="7"/>
      <c r="I7" s="8"/>
      <c r="K7" s="9"/>
      <c r="L7" s="10"/>
      <c r="N7" s="18"/>
      <c r="R7" s="11"/>
      <c r="T7" s="5"/>
      <c r="U7" s="4" t="s">
        <v>11</v>
      </c>
      <c r="V7" s="7">
        <v>6</v>
      </c>
      <c r="W7" s="8" t="s">
        <v>3</v>
      </c>
      <c r="Y7" s="19"/>
      <c r="Z7" s="19"/>
      <c r="AA7" s="19"/>
      <c r="AB7" s="19"/>
      <c r="AC7" s="20"/>
      <c r="AD7" s="21"/>
      <c r="AE7" s="9"/>
      <c r="AF7" s="25"/>
      <c r="AG7" s="22"/>
    </row>
    <row r="8" spans="1:34" s="2" customFormat="1">
      <c r="C8" s="3"/>
      <c r="F8" s="5"/>
      <c r="G8" s="4"/>
      <c r="H8" s="7"/>
      <c r="I8" s="8"/>
      <c r="K8" s="9"/>
      <c r="L8" s="10"/>
      <c r="N8" s="18"/>
      <c r="R8" s="11"/>
      <c r="T8" s="5"/>
      <c r="U8" s="4"/>
      <c r="V8" s="7"/>
      <c r="W8" s="8"/>
      <c r="Y8" s="79"/>
      <c r="Z8" s="19"/>
      <c r="AA8" s="19"/>
      <c r="AB8" s="19"/>
      <c r="AC8" s="20" t="s">
        <v>3615</v>
      </c>
      <c r="AD8" s="21">
        <f>SUMIF(AA16:AA1689,"OUI",Y16:Y1689)</f>
        <v>325010.72639999934</v>
      </c>
      <c r="AE8" s="9"/>
      <c r="AF8" s="25"/>
      <c r="AG8" s="22"/>
    </row>
    <row r="9" spans="1:34" s="2" customFormat="1">
      <c r="C9" s="3"/>
      <c r="F9" s="5"/>
      <c r="G9" s="4"/>
      <c r="H9" s="7"/>
      <c r="I9" s="8"/>
      <c r="K9" s="9"/>
      <c r="L9" s="10"/>
      <c r="N9" s="18"/>
      <c r="R9" s="11"/>
      <c r="T9" s="5"/>
      <c r="U9" s="4"/>
      <c r="V9" s="7"/>
      <c r="W9" s="8"/>
      <c r="Y9" s="19"/>
      <c r="Z9" s="19"/>
      <c r="AA9" s="19"/>
      <c r="AB9" s="19"/>
      <c r="AC9" s="20" t="s">
        <v>3618</v>
      </c>
      <c r="AD9" s="21">
        <f ca="1">SUMIF(AC16:ACA1690,"&gt;=0,9",Y17:Y1690)</f>
        <v>19259.134400000003</v>
      </c>
      <c r="AE9" s="9"/>
      <c r="AF9" s="25"/>
      <c r="AG9" s="22"/>
    </row>
    <row r="10" spans="1:34" s="2" customFormat="1">
      <c r="C10" s="3"/>
      <c r="F10" s="5"/>
      <c r="G10" s="4"/>
      <c r="H10" s="7"/>
      <c r="I10" s="8"/>
      <c r="K10" s="9"/>
      <c r="L10" s="10"/>
      <c r="N10" s="18"/>
      <c r="R10" s="11"/>
      <c r="T10" s="5"/>
      <c r="U10" s="4"/>
      <c r="V10" s="7"/>
      <c r="W10" s="8"/>
      <c r="Y10" s="19"/>
      <c r="Z10" s="19"/>
      <c r="AA10" s="19"/>
      <c r="AB10" s="19"/>
      <c r="AC10" s="20" t="s">
        <v>3617</v>
      </c>
      <c r="AD10" s="21">
        <f ca="1">SUMIF(AC16:ACA1691,"&gt;=0,5",Y18:Y1691)</f>
        <v>49143.156400000036</v>
      </c>
      <c r="AE10" s="9"/>
      <c r="AF10" s="25"/>
      <c r="AG10" s="22"/>
    </row>
    <row r="11" spans="1:34" s="2" customFormat="1">
      <c r="C11" s="3"/>
      <c r="F11" s="5"/>
      <c r="G11" s="4"/>
      <c r="H11" s="7"/>
      <c r="I11" s="8"/>
      <c r="K11" s="9"/>
      <c r="L11" s="10"/>
      <c r="N11" s="18"/>
      <c r="R11" s="11"/>
      <c r="T11" s="5"/>
      <c r="U11" s="4"/>
      <c r="V11" s="7"/>
      <c r="W11" s="8"/>
      <c r="Y11" s="19"/>
      <c r="Z11" s="19"/>
      <c r="AA11" s="19"/>
      <c r="AB11" s="19"/>
      <c r="AC11" s="20" t="s">
        <v>3616</v>
      </c>
      <c r="AD11" s="21">
        <f ca="1">SUMIF(AC17:ACA1692,"&gt;=0,1",Y19:Y1692)</f>
        <v>216017.51610000001</v>
      </c>
      <c r="AE11" s="9"/>
      <c r="AF11" s="25"/>
      <c r="AG11" s="22"/>
    </row>
    <row r="12" spans="1:34" s="2" customFormat="1">
      <c r="C12" s="3"/>
      <c r="F12" s="5"/>
      <c r="G12" s="4"/>
      <c r="H12" s="7"/>
      <c r="I12" s="8"/>
      <c r="K12" s="9"/>
      <c r="L12" s="10"/>
      <c r="N12" s="18"/>
      <c r="R12" s="11"/>
      <c r="T12" s="5"/>
      <c r="U12" s="4"/>
      <c r="V12" s="7"/>
      <c r="W12" s="8"/>
      <c r="Y12" s="19"/>
      <c r="Z12" s="19"/>
      <c r="AA12" s="19"/>
      <c r="AB12" s="19"/>
      <c r="AC12" s="20" t="s">
        <v>3619</v>
      </c>
      <c r="AD12" s="79">
        <f>Y5-AD8</f>
        <v>157047.91600000061</v>
      </c>
      <c r="AE12" s="9"/>
      <c r="AF12" s="25"/>
      <c r="AG12" s="22"/>
    </row>
    <row r="13" spans="1:34" s="2" customFormat="1">
      <c r="C13" s="26"/>
      <c r="D13" s="27"/>
      <c r="E13" s="27"/>
      <c r="H13" s="28"/>
      <c r="I13" s="28"/>
      <c r="J13" s="28"/>
      <c r="K13" s="9"/>
      <c r="L13" s="10"/>
      <c r="Q13" s="29"/>
      <c r="R13" s="30"/>
      <c r="Y13" s="12"/>
      <c r="Z13" s="31"/>
      <c r="AA13" s="10"/>
      <c r="AB13" s="32"/>
      <c r="AC13" s="32"/>
      <c r="AD13" s="12"/>
      <c r="AE13" s="33"/>
      <c r="AF13" s="14"/>
      <c r="AG13" s="14"/>
    </row>
    <row r="14" spans="1:34" s="13" customFormat="1">
      <c r="A14" s="14">
        <v>1</v>
      </c>
      <c r="B14" s="34">
        <v>2</v>
      </c>
      <c r="C14" s="14">
        <v>3</v>
      </c>
      <c r="D14" s="34">
        <v>4</v>
      </c>
      <c r="E14" s="14">
        <v>5</v>
      </c>
      <c r="F14" s="34">
        <v>6</v>
      </c>
      <c r="G14" s="14">
        <v>7</v>
      </c>
      <c r="H14" s="34">
        <v>8</v>
      </c>
      <c r="I14" s="14">
        <v>9</v>
      </c>
      <c r="J14" s="34">
        <v>10</v>
      </c>
      <c r="K14" s="14">
        <v>11</v>
      </c>
      <c r="L14" s="34">
        <v>12</v>
      </c>
      <c r="M14" s="14">
        <v>13</v>
      </c>
      <c r="N14" s="34">
        <v>14</v>
      </c>
      <c r="O14" s="14">
        <v>15</v>
      </c>
      <c r="P14" s="34">
        <v>16</v>
      </c>
      <c r="Q14" s="14">
        <v>17</v>
      </c>
      <c r="R14" s="34">
        <v>18</v>
      </c>
      <c r="S14" s="35">
        <v>19</v>
      </c>
      <c r="T14" s="36">
        <v>20</v>
      </c>
      <c r="U14" s="36">
        <v>21</v>
      </c>
      <c r="V14" s="36">
        <v>22</v>
      </c>
      <c r="W14" s="36">
        <v>23</v>
      </c>
      <c r="X14" s="36">
        <v>24</v>
      </c>
      <c r="Y14" s="37">
        <v>25</v>
      </c>
      <c r="Z14" s="36">
        <v>26</v>
      </c>
      <c r="AA14" s="36">
        <v>27</v>
      </c>
      <c r="AB14" s="36">
        <v>28</v>
      </c>
      <c r="AC14" s="36">
        <v>29</v>
      </c>
      <c r="AD14" s="37">
        <v>30</v>
      </c>
      <c r="AE14" s="36">
        <v>31</v>
      </c>
      <c r="AF14" s="13">
        <v>32</v>
      </c>
      <c r="AG14" s="13">
        <v>33</v>
      </c>
      <c r="AH14" s="38">
        <v>34</v>
      </c>
    </row>
    <row r="15" spans="1:34" s="2" customFormat="1" ht="34">
      <c r="A15" s="39" t="s">
        <v>12</v>
      </c>
      <c r="B15" s="39" t="s">
        <v>13</v>
      </c>
      <c r="C15" s="40" t="s">
        <v>14</v>
      </c>
      <c r="D15" s="39" t="s">
        <v>15</v>
      </c>
      <c r="E15" s="39" t="s">
        <v>16</v>
      </c>
      <c r="F15" s="39" t="s">
        <v>17</v>
      </c>
      <c r="G15" s="39" t="s">
        <v>18</v>
      </c>
      <c r="H15" s="41" t="s">
        <v>19</v>
      </c>
      <c r="I15" s="41" t="s">
        <v>20</v>
      </c>
      <c r="J15" s="41" t="s">
        <v>21</v>
      </c>
      <c r="K15" s="42" t="s">
        <v>22</v>
      </c>
      <c r="L15" s="43" t="s">
        <v>23</v>
      </c>
      <c r="M15" s="44" t="s">
        <v>24</v>
      </c>
      <c r="N15" s="45" t="s">
        <v>25</v>
      </c>
      <c r="O15" s="46" t="s">
        <v>26</v>
      </c>
      <c r="P15" s="46" t="s">
        <v>27</v>
      </c>
      <c r="Q15" s="39" t="s">
        <v>28</v>
      </c>
      <c r="R15" s="47" t="s">
        <v>29</v>
      </c>
      <c r="S15" s="46" t="s">
        <v>30</v>
      </c>
      <c r="T15" s="48" t="s">
        <v>31</v>
      </c>
      <c r="U15" s="48" t="s">
        <v>32</v>
      </c>
      <c r="V15" s="41" t="s">
        <v>33</v>
      </c>
      <c r="W15" s="41" t="s">
        <v>34</v>
      </c>
      <c r="X15" s="46" t="s">
        <v>35</v>
      </c>
      <c r="Y15" s="49" t="s">
        <v>6</v>
      </c>
      <c r="Z15" s="50" t="s">
        <v>36</v>
      </c>
      <c r="AA15" s="46" t="s">
        <v>37</v>
      </c>
      <c r="AB15" s="47" t="s">
        <v>38</v>
      </c>
      <c r="AC15" s="47" t="s">
        <v>39</v>
      </c>
      <c r="AD15" s="49" t="s">
        <v>40</v>
      </c>
      <c r="AE15" s="46" t="s">
        <v>41</v>
      </c>
      <c r="AF15" s="51" t="s">
        <v>42</v>
      </c>
      <c r="AG15" s="51" t="s">
        <v>43</v>
      </c>
      <c r="AH15" s="52" t="s">
        <v>44</v>
      </c>
    </row>
    <row r="16" spans="1:34" ht="17">
      <c r="A16" s="53" t="s">
        <v>3191</v>
      </c>
      <c r="B16" s="53" t="s">
        <v>3192</v>
      </c>
      <c r="C16" s="54">
        <v>1</v>
      </c>
      <c r="D16" s="55" t="s">
        <v>623</v>
      </c>
      <c r="E16" s="55"/>
      <c r="F16" s="56"/>
      <c r="G16" s="56"/>
      <c r="H16" s="56"/>
      <c r="I16" s="56"/>
      <c r="J16" s="56"/>
      <c r="K16" s="57">
        <v>2501.9398999999999</v>
      </c>
      <c r="L16" s="58">
        <v>45694</v>
      </c>
      <c r="M16" s="58">
        <v>45694</v>
      </c>
      <c r="N16" s="59"/>
      <c r="O16" s="56">
        <v>1</v>
      </c>
      <c r="P16" s="56"/>
      <c r="Q16" s="56"/>
      <c r="R16" s="60" t="s">
        <v>1139</v>
      </c>
      <c r="S16" s="61">
        <f>O16+P16</f>
        <v>1</v>
      </c>
      <c r="T16" s="62">
        <f>+IF(L16&lt;&gt;"",IF(DAYS360(L16,$A$2)&lt;0,0,IF(AND(MONTH(L16)=MONTH($A$2),YEAR(L16)&lt;YEAR($A$2)),(DAYS360(L16,$A$2)/30)-1,DAYS360(L16,$A$2)/30)),0)</f>
        <v>1.6666666666666667</v>
      </c>
      <c r="U16" s="62">
        <f>+IF(M16&lt;&gt;"",IF(DAYS360(M16,$A$2)&lt;0,0,IF(AND(MONTH(M16)=MONTH($A$2),YEAR(M16)&lt;YEAR($A$2)),(DAYS360(M16,$A$2)/30)-1,DAYS360(M16,$A$2)/30)),0)</f>
        <v>1.6666666666666667</v>
      </c>
      <c r="V16" s="63">
        <f>S16/((C16+Q16)/2)</f>
        <v>2</v>
      </c>
      <c r="W16" s="64">
        <f>+IF(V16&gt;0,1/V16,999)</f>
        <v>0.5</v>
      </c>
      <c r="X16" s="65" t="str">
        <f>+IF(N16&lt;&gt;"",IF(INT(N16)&lt;&gt;INT(K16),"OUI",""),"")</f>
        <v/>
      </c>
      <c r="Y16" s="66">
        <f>+IF(F16="OUI",0,C16*K16)</f>
        <v>2501.9398999999999</v>
      </c>
      <c r="Z16" s="67" t="str">
        <f>+IF(R16="-",IF(OR(F16="OUI",AND(G16="OUI",T16&lt;=$V$1),H16="OUI",I16="OUI",J16="OUI",T16&lt;=$V$1),"OUI",""),"")</f>
        <v>OUI</v>
      </c>
      <c r="AA16" s="68" t="str">
        <f>+IF(OR(Z16&lt;&gt;"OUI",X16="OUI",R16&lt;&gt;"-"),"OUI","")</f>
        <v/>
      </c>
      <c r="AB16" s="69" t="str">
        <f>+IF(AA16&lt;&gt;"OUI","-",IF(R16="-",IF(W16&lt;=3,"-",MAX(N16,K16*(1-$T$1))),IF(W16&lt;=3,R16,IF(T16&gt;$V$6,MAX(N16,K16*$T$6),IF(T16&gt;$V$5,MAX(R16,N16,K16*(1-$T$2),K16*(1-$T$5)),IF(T16&gt;$V$4,MAX(R16,N16,K16*(1-$T$2),K16*(1-$T$4)),IF(T16&gt;$V$3,MAX(R16,N16,K16*(1-$T$2),K16*(1-$T$3)),IF(T16&gt;$V$1,MAX(N16,K16*(1-$T$2)),MAX(N16,R16)))))))))</f>
        <v>-</v>
      </c>
      <c r="AC16" s="70" t="str">
        <f>+IF(AB16="-","-",IF(ABS(K16-AB16)&lt;0.1,1,-1*(AB16-K16)/K16))</f>
        <v>-</v>
      </c>
      <c r="AD16" s="66" t="str">
        <f>+IF(AB16&lt;&gt;"-",IF(AB16&lt;K16,(K16-AB16)*C16,AB16*C16),"")</f>
        <v/>
      </c>
      <c r="AE16" s="68" t="str">
        <f>+IF(AB16&lt;&gt;"-",IF(R16&lt;&gt;"-",IF(Z16&lt;&gt;"OUI","OLD","FAUX"),IF(Z16&lt;&gt;"OUI","NEW","FAUX")),"")</f>
        <v/>
      </c>
      <c r="AF16" s="68"/>
      <c r="AG16" s="68"/>
      <c r="AH16" s="53" t="str">
        <f t="shared" ref="AH16:AH79" si="0">+IF(AND(OR(R16&lt;&gt;"-",AB16&lt;&gt;"-"),T16&lt;=1),"Ne pas déprécier","")</f>
        <v/>
      </c>
    </row>
    <row r="17" spans="1:34" ht="17">
      <c r="A17" s="53" t="s">
        <v>681</v>
      </c>
      <c r="B17" s="53" t="s">
        <v>682</v>
      </c>
      <c r="C17" s="54">
        <v>1</v>
      </c>
      <c r="D17" s="55" t="s">
        <v>103</v>
      </c>
      <c r="E17" s="55" t="s">
        <v>65</v>
      </c>
      <c r="F17" s="56" t="s">
        <v>49</v>
      </c>
      <c r="G17" s="56" t="s">
        <v>49</v>
      </c>
      <c r="H17" s="56"/>
      <c r="I17" s="56"/>
      <c r="J17" s="56" t="s">
        <v>49</v>
      </c>
      <c r="K17" s="57">
        <v>2034</v>
      </c>
      <c r="L17" s="58">
        <v>44580</v>
      </c>
      <c r="M17" s="58">
        <v>44266</v>
      </c>
      <c r="N17" s="59"/>
      <c r="O17" s="56"/>
      <c r="P17" s="56"/>
      <c r="Q17" s="56">
        <v>1</v>
      </c>
      <c r="R17" s="60">
        <v>1830.6000000000001</v>
      </c>
      <c r="S17" s="61">
        <f>O17+P17</f>
        <v>0</v>
      </c>
      <c r="T17" s="62">
        <f>+IF(L17&lt;&gt;"",IF(DAYS360(L17,$A$2)&lt;0,0,IF(AND(MONTH(L17)=MONTH($A$2),YEAR(L17)&lt;YEAR($A$2)),(DAYS360(L17,$A$2)/30)-1,DAYS360(L17,$A$2)/30)),0)</f>
        <v>38.233333333333334</v>
      </c>
      <c r="U17" s="62">
        <f>+IF(M17&lt;&gt;"",IF(DAYS360(M17,$A$2)&lt;0,0,IF(AND(MONTH(M17)=MONTH($A$2),YEAR(M17)&lt;YEAR($A$2)),(DAYS360(M17,$A$2)/30)-1,DAYS360(M17,$A$2)/30)),0)</f>
        <v>47.5</v>
      </c>
      <c r="V17" s="63">
        <f>S17/((C17+Q17)/2)</f>
        <v>0</v>
      </c>
      <c r="W17" s="64">
        <f>+IF(V17&gt;0,1/V17,999)</f>
        <v>999</v>
      </c>
      <c r="X17" s="65" t="str">
        <f>+IF(N17&lt;&gt;"",IF(INT(N17)&lt;&gt;INT(K17),"OUI",""),"")</f>
        <v/>
      </c>
      <c r="Y17" s="66">
        <f>+IF(F17="OUI",0,C17*K17)</f>
        <v>2034</v>
      </c>
      <c r="Z17" s="67" t="str">
        <f>+IF(R17="-",IF(OR(F17="OUI",AND(G17="OUI",T17&lt;=$V$1),H17="OUI",I17="OUI",J17="OUI",T17&lt;=$V$1),"OUI",""),"")</f>
        <v/>
      </c>
      <c r="AA17" s="68" t="str">
        <f>+IF(OR(Z17&lt;&gt;"OUI",X17="OUI",R17&lt;&gt;"-"),"OUI","")</f>
        <v>OUI</v>
      </c>
      <c r="AB17" s="69">
        <f>+IF(AA17&lt;&gt;"OUI","-",IF(R17="-",IF(W17&lt;=3,"-",MAX(N17,K17*(1-$T$1))),IF(W17&lt;=3,R17,IF(T17&gt;$V$6,MAX(N17,K17*$T$6),IF(T17&gt;$V$5,MAX(R17,N17,K17*(1-$T$2),K17*(1-$T$5)),IF(T17&gt;$V$4,MAX(R17,N17,K17*(1-$T$2),K17*(1-$T$4)),IF(T17&gt;$V$3,MAX(R17,N17,K17*(1-$T$2),K17*(1-$T$3)),IF(T17&gt;$V$1,MAX(N17,K17*(1-$T$2)),MAX(N17,R17)))))))))</f>
        <v>1830.6000000000001</v>
      </c>
      <c r="AC17" s="70">
        <f>+IF(AB17="-","-",IF(ABS(K17-AB17)&lt;0.1,1,-1*(AB17-K17)/K17))</f>
        <v>9.9999999999999936E-2</v>
      </c>
      <c r="AD17" s="66">
        <f>+IF(AB17&lt;&gt;"-",IF(AB17&lt;K17,(K17-AB17)*C17,AB17*C17),"")</f>
        <v>203.39999999999986</v>
      </c>
      <c r="AE17" s="68" t="str">
        <f>+IF(AB17&lt;&gt;"-",IF(R17&lt;&gt;"-",IF(Z17&lt;&gt;"OUI","OLD","FAUX"),IF(Z17&lt;&gt;"OUI","NEW","FAUX")),"")</f>
        <v>OLD</v>
      </c>
      <c r="AF17" s="68"/>
      <c r="AG17" s="68"/>
      <c r="AH17" s="53" t="str">
        <f t="shared" si="0"/>
        <v/>
      </c>
    </row>
    <row r="18" spans="1:34" ht="17">
      <c r="A18" s="53" t="s">
        <v>440</v>
      </c>
      <c r="B18" s="53" t="s">
        <v>441</v>
      </c>
      <c r="C18" s="54">
        <v>1</v>
      </c>
      <c r="D18" s="55" t="s">
        <v>103</v>
      </c>
      <c r="E18" s="55" t="s">
        <v>65</v>
      </c>
      <c r="F18" s="56" t="s">
        <v>49</v>
      </c>
      <c r="G18" s="56" t="s">
        <v>49</v>
      </c>
      <c r="H18" s="56"/>
      <c r="I18" s="56"/>
      <c r="J18" s="56" t="s">
        <v>49</v>
      </c>
      <c r="K18" s="57">
        <v>1794</v>
      </c>
      <c r="L18" s="58">
        <v>44523</v>
      </c>
      <c r="M18" s="58">
        <v>45183</v>
      </c>
      <c r="N18" s="59"/>
      <c r="O18" s="56"/>
      <c r="P18" s="56"/>
      <c r="Q18" s="56">
        <v>1</v>
      </c>
      <c r="R18" s="60">
        <v>1774.0666666666668</v>
      </c>
      <c r="S18" s="61">
        <f>O18+P18</f>
        <v>0</v>
      </c>
      <c r="T18" s="62">
        <f>+IF(L18&lt;&gt;"",IF(DAYS360(L18,$A$2)&lt;0,0,IF(AND(MONTH(L18)=MONTH($A$2),YEAR(L18)&lt;YEAR($A$2)),(DAYS360(L18,$A$2)/30)-1,DAYS360(L18,$A$2)/30)),0)</f>
        <v>40.1</v>
      </c>
      <c r="U18" s="62">
        <f>+IF(M18&lt;&gt;"",IF(DAYS360(M18,$A$2)&lt;0,0,IF(AND(MONTH(M18)=MONTH($A$2),YEAR(M18)&lt;YEAR($A$2)),(DAYS360(M18,$A$2)/30)-1,DAYS360(M18,$A$2)/30)),0)</f>
        <v>18.399999999999999</v>
      </c>
      <c r="V18" s="63">
        <f>S18/((C18+Q18)/2)</f>
        <v>0</v>
      </c>
      <c r="W18" s="64">
        <f>+IF(V18&gt;0,1/V18,999)</f>
        <v>999</v>
      </c>
      <c r="X18" s="65" t="str">
        <f>+IF(N18&lt;&gt;"",IF(INT(N18)&lt;&gt;INT(K18),"OUI",""),"")</f>
        <v/>
      </c>
      <c r="Y18" s="66">
        <f>+IF(F18="OUI",0,C18*K18)</f>
        <v>1794</v>
      </c>
      <c r="Z18" s="67" t="str">
        <f>+IF(R18="-",IF(OR(F18="OUI",AND(G18="OUI",T18&lt;=$V$1),H18="OUI",I18="OUI",J18="OUI",T18&lt;=$V$1),"OUI",""),"")</f>
        <v/>
      </c>
      <c r="AA18" s="68" t="str">
        <f>+IF(OR(Z18&lt;&gt;"OUI",X18="OUI",R18&lt;&gt;"-"),"OUI","")</f>
        <v>OUI</v>
      </c>
      <c r="AB18" s="69">
        <f>+IF(AA18&lt;&gt;"OUI","-",IF(R18="-",IF(W18&lt;=3,"-",MAX(N18,K18*(1-$T$1))),IF(W18&lt;=3,R18,IF(T18&gt;$V$6,MAX(N18,K18*$T$6),IF(T18&gt;$V$5,MAX(R18,N18,K18*(1-$T$2),K18*(1-$T$5)),IF(T18&gt;$V$4,MAX(R18,N18,K18*(1-$T$2),K18*(1-$T$4)),IF(T18&gt;$V$3,MAX(R18,N18,K18*(1-$T$2),K18*(1-$T$3)),IF(T18&gt;$V$1,MAX(N18,K18*(1-$T$2)),MAX(N18,R18)))))))))</f>
        <v>1774.0666666666668</v>
      </c>
      <c r="AC18" s="70">
        <f>+IF(AB18="-","-",IF(ABS(K18-AB18)&lt;0.1,1,-1*(AB18-K18)/K18))</f>
        <v>1.1111111111111018E-2</v>
      </c>
      <c r="AD18" s="66">
        <f>+IF(AB18&lt;&gt;"-",IF(AB18&lt;K18,(K18-AB18)*C18,AB18*C18),"")</f>
        <v>19.933333333333167</v>
      </c>
      <c r="AE18" s="68" t="str">
        <f>+IF(AB18&lt;&gt;"-",IF(R18&lt;&gt;"-",IF(Z18&lt;&gt;"OUI","OLD","FAUX"),IF(Z18&lt;&gt;"OUI","NEW","FAUX")),"")</f>
        <v>OLD</v>
      </c>
      <c r="AF18" s="68"/>
      <c r="AG18" s="68"/>
      <c r="AH18" s="53" t="str">
        <f t="shared" si="0"/>
        <v/>
      </c>
    </row>
    <row r="19" spans="1:34" ht="17">
      <c r="A19" s="53" t="s">
        <v>2047</v>
      </c>
      <c r="B19" s="53" t="s">
        <v>2048</v>
      </c>
      <c r="C19" s="54">
        <v>1</v>
      </c>
      <c r="D19" s="55" t="s">
        <v>103</v>
      </c>
      <c r="E19" s="55"/>
      <c r="F19" s="56" t="s">
        <v>49</v>
      </c>
      <c r="G19" s="56" t="s">
        <v>49</v>
      </c>
      <c r="H19" s="56"/>
      <c r="I19" s="56"/>
      <c r="J19" s="56"/>
      <c r="K19" s="57">
        <v>1620</v>
      </c>
      <c r="L19" s="58">
        <v>44917</v>
      </c>
      <c r="M19" s="58">
        <v>45334</v>
      </c>
      <c r="N19" s="59"/>
      <c r="O19" s="56"/>
      <c r="P19" s="56"/>
      <c r="Q19" s="56">
        <v>1</v>
      </c>
      <c r="R19" s="60" t="s">
        <v>1139</v>
      </c>
      <c r="S19" s="61">
        <f>O19+P19</f>
        <v>0</v>
      </c>
      <c r="T19" s="62">
        <f>+IF(L19&lt;&gt;"",IF(DAYS360(L19,$A$2)&lt;0,0,IF(AND(MONTH(L19)=MONTH($A$2),YEAR(L19)&lt;YEAR($A$2)),(DAYS360(L19,$A$2)/30)-1,DAYS360(L19,$A$2)/30)),0)</f>
        <v>27.133333333333333</v>
      </c>
      <c r="U19" s="62">
        <f>+IF(M19&lt;&gt;"",IF(DAYS360(M19,$A$2)&lt;0,0,IF(AND(MONTH(M19)=MONTH($A$2),YEAR(M19)&lt;YEAR($A$2)),(DAYS360(M19,$A$2)/30)-1,DAYS360(M19,$A$2)/30)),0)</f>
        <v>13.466666666666667</v>
      </c>
      <c r="V19" s="63">
        <f>S19/((C19+Q19)/2)</f>
        <v>0</v>
      </c>
      <c r="W19" s="64">
        <f>+IF(V19&gt;0,1/V19,999)</f>
        <v>999</v>
      </c>
      <c r="X19" s="65" t="str">
        <f>+IF(N19&lt;&gt;"",IF(INT(N19)&lt;&gt;INT(K19),"OUI",""),"")</f>
        <v/>
      </c>
      <c r="Y19" s="66">
        <f>+IF(F19="OUI",0,C19*K19)</f>
        <v>1620</v>
      </c>
      <c r="Z19" s="67" t="str">
        <f>+IF(R19="-",IF(OR(F19="OUI",AND(G19="OUI",T19&lt;=$V$1),H19="OUI",I19="OUI",J19="OUI",T19&lt;=$V$1),"OUI",""),"")</f>
        <v/>
      </c>
      <c r="AA19" s="68" t="str">
        <f>+IF(OR(Z19&lt;&gt;"OUI",X19="OUI",R19&lt;&gt;"-"),"OUI","")</f>
        <v>OUI</v>
      </c>
      <c r="AB19" s="69">
        <f>+IF(AA19&lt;&gt;"OUI","-",IF(R19="-",IF(W19&lt;=3,"-",MAX(N19,K19*(1-$T$1))),IF(W19&lt;=3,R19,IF(T19&gt;$V$6,MAX(N19,K19*$T$6),IF(T19&gt;$V$5,MAX(R19,N19,K19*(1-$T$2),K19*(1-$T$5)),IF(T19&gt;$V$4,MAX(R19,N19,K19*(1-$T$2),K19*(1-$T$4)),IF(T19&gt;$V$3,MAX(R19,N19,K19*(1-$T$2),K19*(1-$T$3)),IF(T19&gt;$V$1,MAX(N19,K19*(1-$T$2)),MAX(N19,R19)))))))))</f>
        <v>1458</v>
      </c>
      <c r="AC19" s="70">
        <f>+IF(AB19="-","-",IF(ABS(K19-AB19)&lt;0.1,1,-1*(AB19-K19)/K19))</f>
        <v>0.1</v>
      </c>
      <c r="AD19" s="66">
        <f>+IF(AB19&lt;&gt;"-",IF(AB19&lt;K19,(K19-AB19)*C19,AB19*C19),"")</f>
        <v>162</v>
      </c>
      <c r="AE19" s="68" t="str">
        <f>+IF(AB19&lt;&gt;"-",IF(R19&lt;&gt;"-",IF(Z19&lt;&gt;"OUI","OLD","FAUX"),IF(Z19&lt;&gt;"OUI","NEW","FAUX")),"")</f>
        <v>NEW</v>
      </c>
      <c r="AF19" s="68"/>
      <c r="AG19" s="68"/>
      <c r="AH19" s="53" t="str">
        <f t="shared" si="0"/>
        <v/>
      </c>
    </row>
    <row r="20" spans="1:34" ht="17">
      <c r="A20" s="53" t="s">
        <v>438</v>
      </c>
      <c r="B20" s="53" t="s">
        <v>439</v>
      </c>
      <c r="C20" s="54">
        <v>2</v>
      </c>
      <c r="D20" s="55" t="s">
        <v>103</v>
      </c>
      <c r="E20" s="55" t="s">
        <v>65</v>
      </c>
      <c r="F20" s="56" t="s">
        <v>49</v>
      </c>
      <c r="G20" s="56" t="s">
        <v>49</v>
      </c>
      <c r="H20" s="56"/>
      <c r="I20" s="56"/>
      <c r="J20" s="56" t="s">
        <v>49</v>
      </c>
      <c r="K20" s="57">
        <v>1244</v>
      </c>
      <c r="L20" s="58">
        <v>44523</v>
      </c>
      <c r="M20" s="58">
        <v>45726</v>
      </c>
      <c r="N20" s="59"/>
      <c r="O20" s="56">
        <v>1</v>
      </c>
      <c r="P20" s="56"/>
      <c r="Q20" s="56">
        <v>1</v>
      </c>
      <c r="R20" s="60">
        <v>1230.1777777777779</v>
      </c>
      <c r="S20" s="61">
        <f>O20+P20</f>
        <v>1</v>
      </c>
      <c r="T20" s="62">
        <f>+IF(L20&lt;&gt;"",IF(DAYS360(L20,$A$2)&lt;0,0,IF(AND(MONTH(L20)=MONTH($A$2),YEAR(L20)&lt;YEAR($A$2)),(DAYS360(L20,$A$2)/30)-1,DAYS360(L20,$A$2)/30)),0)</f>
        <v>40.1</v>
      </c>
      <c r="U20" s="62">
        <f>+IF(M20&lt;&gt;"",IF(DAYS360(M20,$A$2)&lt;0,0,IF(AND(MONTH(M20)=MONTH($A$2),YEAR(M20)&lt;YEAR($A$2)),(DAYS360(M20,$A$2)/30)-1,DAYS360(M20,$A$2)/30)),0)</f>
        <v>0.53333333333333333</v>
      </c>
      <c r="V20" s="63">
        <f>S20/((C20+Q20)/2)</f>
        <v>0.66666666666666663</v>
      </c>
      <c r="W20" s="64">
        <f>+IF(V20&gt;0,1/V20,999)</f>
        <v>1.5</v>
      </c>
      <c r="X20" s="65" t="str">
        <f>+IF(N20&lt;&gt;"",IF(INT(N20)&lt;&gt;INT(K20),"OUI",""),"")</f>
        <v/>
      </c>
      <c r="Y20" s="66">
        <f>+IF(F20="OUI",0,C20*K20)</f>
        <v>2488</v>
      </c>
      <c r="Z20" s="67" t="str">
        <f>+IF(R20="-",IF(OR(F20="OUI",AND(G20="OUI",T20&lt;=$V$1),H20="OUI",I20="OUI",J20="OUI",T20&lt;=$V$1),"OUI",""),"")</f>
        <v/>
      </c>
      <c r="AA20" s="68" t="str">
        <f>+IF(OR(Z20&lt;&gt;"OUI",X20="OUI",R20&lt;&gt;"-"),"OUI","")</f>
        <v>OUI</v>
      </c>
      <c r="AB20" s="69">
        <f>+IF(AA20&lt;&gt;"OUI","-",IF(R20="-",IF(W20&lt;=3,"-",MAX(N20,K20*(1-$T$1))),IF(W20&lt;=3,R20,IF(T20&gt;$V$6,MAX(N20,K20*$T$6),IF(T20&gt;$V$5,MAX(R20,N20,K20*(1-$T$2),K20*(1-$T$5)),IF(T20&gt;$V$4,MAX(R20,N20,K20*(1-$T$2),K20*(1-$T$4)),IF(T20&gt;$V$3,MAX(R20,N20,K20*(1-$T$2),K20*(1-$T$3)),IF(T20&gt;$V$1,MAX(N20,K20*(1-$T$2)),MAX(N20,R20)))))))))</f>
        <v>1230.1777777777779</v>
      </c>
      <c r="AC20" s="70">
        <f>+IF(AB20="-","-",IF(ABS(K20-AB20)&lt;0.1,1,-1*(AB20-K20)/K20))</f>
        <v>1.1111111111110997E-2</v>
      </c>
      <c r="AD20" s="66">
        <f>+IF(AB20&lt;&gt;"-",IF(AB20&lt;K20,(K20-AB20)*C20,AB20*C20),"")</f>
        <v>27.644444444444161</v>
      </c>
      <c r="AE20" s="68" t="str">
        <f>+IF(AB20&lt;&gt;"-",IF(R20&lt;&gt;"-",IF(Z20&lt;&gt;"OUI","OLD","FAUX"),IF(Z20&lt;&gt;"OUI","NEW","FAUX")),"")</f>
        <v>OLD</v>
      </c>
      <c r="AF20" s="68"/>
      <c r="AG20" s="68"/>
      <c r="AH20" s="53" t="str">
        <f t="shared" si="0"/>
        <v/>
      </c>
    </row>
    <row r="21" spans="1:34" ht="17">
      <c r="A21" s="53" t="s">
        <v>2964</v>
      </c>
      <c r="B21" s="53" t="s">
        <v>2965</v>
      </c>
      <c r="C21" s="54">
        <v>1</v>
      </c>
      <c r="D21" s="55" t="s">
        <v>103</v>
      </c>
      <c r="E21" s="55"/>
      <c r="F21" s="56" t="s">
        <v>49</v>
      </c>
      <c r="G21" s="56" t="s">
        <v>49</v>
      </c>
      <c r="H21" s="56"/>
      <c r="I21" s="56"/>
      <c r="J21" s="56"/>
      <c r="K21" s="57">
        <v>1199</v>
      </c>
      <c r="L21" s="58">
        <v>45471</v>
      </c>
      <c r="M21" s="58">
        <v>45404</v>
      </c>
      <c r="N21" s="59"/>
      <c r="O21" s="56"/>
      <c r="P21" s="56"/>
      <c r="Q21" s="56">
        <v>1</v>
      </c>
      <c r="R21" s="60" t="s">
        <v>1139</v>
      </c>
      <c r="S21" s="61">
        <f>O21+P21</f>
        <v>0</v>
      </c>
      <c r="T21" s="62">
        <f>+IF(L21&lt;&gt;"",IF(DAYS360(L21,$A$2)&lt;0,0,IF(AND(MONTH(L21)=MONTH($A$2),YEAR(L21)&lt;YEAR($A$2)),(DAYS360(L21,$A$2)/30)-1,DAYS360(L21,$A$2)/30)),0)</f>
        <v>8.9333333333333336</v>
      </c>
      <c r="U21" s="62">
        <f>+IF(M21&lt;&gt;"",IF(DAYS360(M21,$A$2)&lt;0,0,IF(AND(MONTH(M21)=MONTH($A$2),YEAR(M21)&lt;YEAR($A$2)),(DAYS360(M21,$A$2)/30)-1,DAYS360(M21,$A$2)/30)),0)</f>
        <v>11.133333333333333</v>
      </c>
      <c r="V21" s="63">
        <f>S21/((C21+Q21)/2)</f>
        <v>0</v>
      </c>
      <c r="W21" s="64">
        <f>+IF(V21&gt;0,1/V21,999)</f>
        <v>999</v>
      </c>
      <c r="X21" s="65" t="str">
        <f>+IF(N21&lt;&gt;"",IF(INT(N21)&lt;&gt;INT(K21),"OUI",""),"")</f>
        <v/>
      </c>
      <c r="Y21" s="66">
        <f>+IF(F21="OUI",0,C21*K21)</f>
        <v>1199</v>
      </c>
      <c r="Z21" s="67" t="str">
        <f>+IF(R21="-",IF(OR(F21="OUI",AND(G21="OUI",T21&lt;=$V$1),H21="OUI",I21="OUI",J21="OUI",T21&lt;=$V$1),"OUI",""),"")</f>
        <v>OUI</v>
      </c>
      <c r="AA21" s="68" t="str">
        <f>+IF(OR(Z21&lt;&gt;"OUI",X21="OUI",R21&lt;&gt;"-"),"OUI","")</f>
        <v/>
      </c>
      <c r="AB21" s="69" t="str">
        <f>+IF(AA21&lt;&gt;"OUI","-",IF(R21="-",IF(W21&lt;=3,"-",MAX(N21,K21*(1-$T$1))),IF(W21&lt;=3,R21,IF(T21&gt;$V$6,MAX(N21,K21*$T$6),IF(T21&gt;$V$5,MAX(R21,N21,K21*(1-$T$2),K21*(1-$T$5)),IF(T21&gt;$V$4,MAX(R21,N21,K21*(1-$T$2),K21*(1-$T$4)),IF(T21&gt;$V$3,MAX(R21,N21,K21*(1-$T$2),K21*(1-$T$3)),IF(T21&gt;$V$1,MAX(N21,K21*(1-$T$2)),MAX(N21,R21)))))))))</f>
        <v>-</v>
      </c>
      <c r="AC21" s="70" t="str">
        <f>+IF(AB21="-","-",IF(ABS(K21-AB21)&lt;0.1,1,-1*(AB21-K21)/K21))</f>
        <v>-</v>
      </c>
      <c r="AD21" s="66" t="str">
        <f>+IF(AB21&lt;&gt;"-",IF(AB21&lt;K21,(K21-AB21)*C21,AB21*C21),"")</f>
        <v/>
      </c>
      <c r="AE21" s="68" t="str">
        <f>+IF(AB21&lt;&gt;"-",IF(R21&lt;&gt;"-",IF(Z21&lt;&gt;"OUI","OLD","FAUX"),IF(Z21&lt;&gt;"OUI","NEW","FAUX")),"")</f>
        <v/>
      </c>
      <c r="AF21" s="68"/>
      <c r="AG21" s="68"/>
      <c r="AH21" s="53" t="str">
        <f t="shared" si="0"/>
        <v/>
      </c>
    </row>
    <row r="22" spans="1:34" ht="17">
      <c r="A22" s="53" t="s">
        <v>617</v>
      </c>
      <c r="B22" s="53" t="s">
        <v>618</v>
      </c>
      <c r="C22" s="54">
        <v>1</v>
      </c>
      <c r="D22" s="55" t="s">
        <v>103</v>
      </c>
      <c r="E22" s="55" t="s">
        <v>65</v>
      </c>
      <c r="F22" s="56" t="s">
        <v>49</v>
      </c>
      <c r="G22" s="56" t="s">
        <v>49</v>
      </c>
      <c r="H22" s="56"/>
      <c r="I22" s="56"/>
      <c r="J22" s="56" t="s">
        <v>49</v>
      </c>
      <c r="K22" s="57">
        <v>1181</v>
      </c>
      <c r="L22" s="58">
        <v>44468</v>
      </c>
      <c r="M22" s="58">
        <v>45337</v>
      </c>
      <c r="N22" s="59"/>
      <c r="O22" s="56"/>
      <c r="P22" s="56"/>
      <c r="Q22" s="56">
        <v>1</v>
      </c>
      <c r="R22" s="60">
        <v>1079.3027777777777</v>
      </c>
      <c r="S22" s="61">
        <f>O22+P22</f>
        <v>0</v>
      </c>
      <c r="T22" s="62">
        <f>+IF(L22&lt;&gt;"",IF(DAYS360(L22,$A$2)&lt;0,0,IF(AND(MONTH(L22)=MONTH($A$2),YEAR(L22)&lt;YEAR($A$2)),(DAYS360(L22,$A$2)/30)-1,DAYS360(L22,$A$2)/30)),0)</f>
        <v>41.9</v>
      </c>
      <c r="U22" s="62">
        <f>+IF(M22&lt;&gt;"",IF(DAYS360(M22,$A$2)&lt;0,0,IF(AND(MONTH(M22)=MONTH($A$2),YEAR(M22)&lt;YEAR($A$2)),(DAYS360(M22,$A$2)/30)-1,DAYS360(M22,$A$2)/30)),0)</f>
        <v>13.366666666666667</v>
      </c>
      <c r="V22" s="63">
        <f>S22/((C22+Q22)/2)</f>
        <v>0</v>
      </c>
      <c r="W22" s="64">
        <f>+IF(V22&gt;0,1/V22,999)</f>
        <v>999</v>
      </c>
      <c r="X22" s="65" t="str">
        <f>+IF(N22&lt;&gt;"",IF(INT(N22)&lt;&gt;INT(K22),"OUI",""),"")</f>
        <v/>
      </c>
      <c r="Y22" s="66">
        <f>+IF(F22="OUI",0,C22*K22)</f>
        <v>1181</v>
      </c>
      <c r="Z22" s="67" t="str">
        <f>+IF(R22="-",IF(OR(F22="OUI",AND(G22="OUI",T22&lt;=$V$1),H22="OUI",I22="OUI",J22="OUI",T22&lt;=$V$1),"OUI",""),"")</f>
        <v/>
      </c>
      <c r="AA22" s="68" t="str">
        <f>+IF(OR(Z22&lt;&gt;"OUI",X22="OUI",R22&lt;&gt;"-"),"OUI","")</f>
        <v>OUI</v>
      </c>
      <c r="AB22" s="69">
        <f>+IF(AA22&lt;&gt;"OUI","-",IF(R22="-",IF(W22&lt;=3,"-",MAX(N22,K22*(1-$T$1))),IF(W22&lt;=3,R22,IF(T22&gt;$V$6,MAX(N22,K22*$T$6),IF(T22&gt;$V$5,MAX(R22,N22,K22*(1-$T$2),K22*(1-$T$5)),IF(T22&gt;$V$4,MAX(R22,N22,K22*(1-$T$2),K22*(1-$T$4)),IF(T22&gt;$V$3,MAX(R22,N22,K22*(1-$T$2),K22*(1-$T$3)),IF(T22&gt;$V$1,MAX(N22,K22*(1-$T$2)),MAX(N22,R22)))))))))</f>
        <v>1079.3027777777777</v>
      </c>
      <c r="AC22" s="70">
        <f>+IF(AB22="-","-",IF(ABS(K22-AB22)&lt;0.1,1,-1*(AB22-K22)/K22))</f>
        <v>8.611111111111118E-2</v>
      </c>
      <c r="AD22" s="66">
        <f>+IF(AB22&lt;&gt;"-",IF(AB22&lt;K22,(K22-AB22)*C22,AB22*C22),"")</f>
        <v>101.69722222222231</v>
      </c>
      <c r="AE22" s="68" t="str">
        <f>+IF(AB22&lt;&gt;"-",IF(R22&lt;&gt;"-",IF(Z22&lt;&gt;"OUI","OLD","FAUX"),IF(Z22&lt;&gt;"OUI","NEW","FAUX")),"")</f>
        <v>OLD</v>
      </c>
      <c r="AF22" s="68"/>
      <c r="AG22" s="68"/>
      <c r="AH22" s="53" t="str">
        <f t="shared" si="0"/>
        <v/>
      </c>
    </row>
    <row r="23" spans="1:34" ht="17">
      <c r="A23" s="53" t="s">
        <v>3088</v>
      </c>
      <c r="B23" s="53" t="s">
        <v>3089</v>
      </c>
      <c r="C23" s="54">
        <v>1</v>
      </c>
      <c r="D23" s="55" t="s">
        <v>623</v>
      </c>
      <c r="E23" s="55"/>
      <c r="F23" s="56"/>
      <c r="G23" s="56"/>
      <c r="H23" s="56"/>
      <c r="I23" s="56"/>
      <c r="J23" s="56"/>
      <c r="K23" s="57">
        <v>1073.76</v>
      </c>
      <c r="L23" s="58">
        <v>45665</v>
      </c>
      <c r="M23" s="58">
        <v>45667</v>
      </c>
      <c r="N23" s="59"/>
      <c r="O23" s="56">
        <v>1</v>
      </c>
      <c r="P23" s="56"/>
      <c r="Q23" s="56"/>
      <c r="R23" s="60" t="s">
        <v>1139</v>
      </c>
      <c r="S23" s="61">
        <f>O23+P23</f>
        <v>1</v>
      </c>
      <c r="T23" s="62">
        <f>+IF(L23&lt;&gt;"",IF(DAYS360(L23,$A$2)&lt;0,0,IF(AND(MONTH(L23)=MONTH($A$2),YEAR(L23)&lt;YEAR($A$2)),(DAYS360(L23,$A$2)/30)-1,DAYS360(L23,$A$2)/30)),0)</f>
        <v>2.6</v>
      </c>
      <c r="U23" s="62">
        <f>+IF(M23&lt;&gt;"",IF(DAYS360(M23,$A$2)&lt;0,0,IF(AND(MONTH(M23)=MONTH($A$2),YEAR(M23)&lt;YEAR($A$2)),(DAYS360(M23,$A$2)/30)-1,DAYS360(M23,$A$2)/30)),0)</f>
        <v>2.5333333333333332</v>
      </c>
      <c r="V23" s="63">
        <f>S23/((C23+Q23)/2)</f>
        <v>2</v>
      </c>
      <c r="W23" s="64">
        <f>+IF(V23&gt;0,1/V23,999)</f>
        <v>0.5</v>
      </c>
      <c r="X23" s="65" t="str">
        <f>+IF(N23&lt;&gt;"",IF(INT(N23)&lt;&gt;INT(K23),"OUI",""),"")</f>
        <v/>
      </c>
      <c r="Y23" s="66">
        <f>+IF(F23="OUI",0,C23*K23)</f>
        <v>1073.76</v>
      </c>
      <c r="Z23" s="67" t="str">
        <f>+IF(R23="-",IF(OR(F23="OUI",AND(G23="OUI",T23&lt;=$V$1),H23="OUI",I23="OUI",J23="OUI",T23&lt;=$V$1),"OUI",""),"")</f>
        <v>OUI</v>
      </c>
      <c r="AA23" s="68" t="str">
        <f>+IF(OR(Z23&lt;&gt;"OUI",X23="OUI",R23&lt;&gt;"-"),"OUI","")</f>
        <v/>
      </c>
      <c r="AB23" s="69" t="str">
        <f>+IF(AA23&lt;&gt;"OUI","-",IF(R23="-",IF(W23&lt;=3,"-",MAX(N23,K23*(1-$T$1))),IF(W23&lt;=3,R23,IF(T23&gt;$V$6,MAX(N23,K23*$T$6),IF(T23&gt;$V$5,MAX(R23,N23,K23*(1-$T$2),K23*(1-$T$5)),IF(T23&gt;$V$4,MAX(R23,N23,K23*(1-$T$2),K23*(1-$T$4)),IF(T23&gt;$V$3,MAX(R23,N23,K23*(1-$T$2),K23*(1-$T$3)),IF(T23&gt;$V$1,MAX(N23,K23*(1-$T$2)),MAX(N23,R23)))))))))</f>
        <v>-</v>
      </c>
      <c r="AC23" s="70" t="str">
        <f>+IF(AB23="-","-",IF(ABS(K23-AB23)&lt;0.1,1,-1*(AB23-K23)/K23))</f>
        <v>-</v>
      </c>
      <c r="AD23" s="66" t="str">
        <f>+IF(AB23&lt;&gt;"-",IF(AB23&lt;K23,(K23-AB23)*C23,AB23*C23),"")</f>
        <v/>
      </c>
      <c r="AE23" s="68" t="str">
        <f>+IF(AB23&lt;&gt;"-",IF(R23&lt;&gt;"-",IF(Z23&lt;&gt;"OUI","OLD","FAUX"),IF(Z23&lt;&gt;"OUI","NEW","FAUX")),"")</f>
        <v/>
      </c>
      <c r="AF23" s="68"/>
      <c r="AG23" s="68"/>
      <c r="AH23" s="53" t="str">
        <f t="shared" si="0"/>
        <v/>
      </c>
    </row>
    <row r="24" spans="1:34" ht="17">
      <c r="A24" s="53" t="s">
        <v>3168</v>
      </c>
      <c r="B24" s="53" t="s">
        <v>3169</v>
      </c>
      <c r="C24" s="54">
        <v>1</v>
      </c>
      <c r="D24" s="55" t="s">
        <v>623</v>
      </c>
      <c r="E24" s="55"/>
      <c r="F24" s="56" t="s">
        <v>49</v>
      </c>
      <c r="G24" s="56" t="s">
        <v>49</v>
      </c>
      <c r="H24" s="56"/>
      <c r="I24" s="56"/>
      <c r="J24" s="56"/>
      <c r="K24" s="57">
        <v>1065.79</v>
      </c>
      <c r="L24" s="58">
        <v>45553</v>
      </c>
      <c r="M24" s="58">
        <v>45021</v>
      </c>
      <c r="N24" s="59"/>
      <c r="O24" s="56"/>
      <c r="P24" s="56"/>
      <c r="Q24" s="56">
        <v>1</v>
      </c>
      <c r="R24" s="60" t="s">
        <v>1139</v>
      </c>
      <c r="S24" s="61">
        <f>O24+P24</f>
        <v>0</v>
      </c>
      <c r="T24" s="62">
        <f>+IF(L24&lt;&gt;"",IF(DAYS360(L24,$A$2)&lt;0,0,IF(AND(MONTH(L24)=MONTH($A$2),YEAR(L24)&lt;YEAR($A$2)),(DAYS360(L24,$A$2)/30)-1,DAYS360(L24,$A$2)/30)),0)</f>
        <v>6.2666666666666666</v>
      </c>
      <c r="U24" s="62">
        <f>+IF(M24&lt;&gt;"",IF(DAYS360(M24,$A$2)&lt;0,0,IF(AND(MONTH(M24)=MONTH($A$2),YEAR(M24)&lt;YEAR($A$2)),(DAYS360(M24,$A$2)/30)-1,DAYS360(M24,$A$2)/30)),0)</f>
        <v>23.7</v>
      </c>
      <c r="V24" s="63">
        <f>S24/((C24+Q24)/2)</f>
        <v>0</v>
      </c>
      <c r="W24" s="64">
        <f>+IF(V24&gt;0,1/V24,999)</f>
        <v>999</v>
      </c>
      <c r="X24" s="65" t="str">
        <f>+IF(N24&lt;&gt;"",IF(INT(N24)&lt;&gt;INT(K24),"OUI",""),"")</f>
        <v/>
      </c>
      <c r="Y24" s="66">
        <f>+IF(F24="OUI",0,C24*K24)</f>
        <v>1065.79</v>
      </c>
      <c r="Z24" s="67" t="str">
        <f>+IF(R24="-",IF(OR(F24="OUI",AND(G24="OUI",T24&lt;=$V$1),H24="OUI",I24="OUI",J24="OUI",T24&lt;=$V$1),"OUI",""),"")</f>
        <v>OUI</v>
      </c>
      <c r="AA24" s="68" t="str">
        <f>+IF(OR(Z24&lt;&gt;"OUI",X24="OUI",R24&lt;&gt;"-"),"OUI","")</f>
        <v/>
      </c>
      <c r="AB24" s="69" t="str">
        <f>+IF(AA24&lt;&gt;"OUI","-",IF(R24="-",IF(W24&lt;=3,"-",MAX(N24,K24*(1-$T$1))),IF(W24&lt;=3,R24,IF(T24&gt;$V$6,MAX(N24,K24*$T$6),IF(T24&gt;$V$5,MAX(R24,N24,K24*(1-$T$2),K24*(1-$T$5)),IF(T24&gt;$V$4,MAX(R24,N24,K24*(1-$T$2),K24*(1-$T$4)),IF(T24&gt;$V$3,MAX(R24,N24,K24*(1-$T$2),K24*(1-$T$3)),IF(T24&gt;$V$1,MAX(N24,K24*(1-$T$2)),MAX(N24,R24)))))))))</f>
        <v>-</v>
      </c>
      <c r="AC24" s="70" t="str">
        <f>+IF(AB24="-","-",IF(ABS(K24-AB24)&lt;0.1,1,-1*(AB24-K24)/K24))</f>
        <v>-</v>
      </c>
      <c r="AD24" s="66" t="str">
        <f>+IF(AB24&lt;&gt;"-",IF(AB24&lt;K24,(K24-AB24)*C24,AB24*C24),"")</f>
        <v/>
      </c>
      <c r="AE24" s="68" t="str">
        <f>+IF(AB24&lt;&gt;"-",IF(R24&lt;&gt;"-",IF(Z24&lt;&gt;"OUI","OLD","FAUX"),IF(Z24&lt;&gt;"OUI","NEW","FAUX")),"")</f>
        <v/>
      </c>
      <c r="AF24" s="68"/>
      <c r="AG24" s="68"/>
      <c r="AH24" s="53" t="str">
        <f t="shared" si="0"/>
        <v/>
      </c>
    </row>
    <row r="25" spans="1:34" ht="17" customHeight="1">
      <c r="A25" s="53" t="s">
        <v>2741</v>
      </c>
      <c r="B25" s="53" t="s">
        <v>2742</v>
      </c>
      <c r="C25" s="54">
        <v>1</v>
      </c>
      <c r="D25" s="55" t="s">
        <v>894</v>
      </c>
      <c r="E25" s="55" t="s">
        <v>2717</v>
      </c>
      <c r="F25" s="56" t="s">
        <v>49</v>
      </c>
      <c r="G25" s="56" t="s">
        <v>49</v>
      </c>
      <c r="H25" s="56"/>
      <c r="I25" s="56"/>
      <c r="J25" s="56" t="s">
        <v>49</v>
      </c>
      <c r="K25" s="57">
        <v>987.75</v>
      </c>
      <c r="L25" s="58">
        <v>45503</v>
      </c>
      <c r="M25" s="58">
        <v>45307</v>
      </c>
      <c r="N25" s="59"/>
      <c r="O25" s="56"/>
      <c r="P25" s="56"/>
      <c r="Q25" s="56">
        <v>1</v>
      </c>
      <c r="R25" s="60" t="s">
        <v>1139</v>
      </c>
      <c r="S25" s="61">
        <f>O25+P25</f>
        <v>0</v>
      </c>
      <c r="T25" s="62">
        <f>+IF(L25&lt;&gt;"",IF(DAYS360(L25,$A$2)&lt;0,0,IF(AND(MONTH(L25)=MONTH($A$2),YEAR(L25)&lt;YEAR($A$2)),(DAYS360(L25,$A$2)/30)-1,DAYS360(L25,$A$2)/30)),0)</f>
        <v>7.8666666666666663</v>
      </c>
      <c r="U25" s="62">
        <f>+IF(M25&lt;&gt;"",IF(DAYS360(M25,$A$2)&lt;0,0,IF(AND(MONTH(M25)=MONTH($A$2),YEAR(M25)&lt;YEAR($A$2)),(DAYS360(M25,$A$2)/30)-1,DAYS360(M25,$A$2)/30)),0)</f>
        <v>14.333333333333334</v>
      </c>
      <c r="V25" s="63">
        <f>S25/((C25+Q25)/2)</f>
        <v>0</v>
      </c>
      <c r="W25" s="64">
        <f>+IF(V25&gt;0,1/V25,999)</f>
        <v>999</v>
      </c>
      <c r="X25" s="65" t="str">
        <f>+IF(N25&lt;&gt;"",IF(INT(N25)&lt;&gt;INT(K25),"OUI",""),"")</f>
        <v/>
      </c>
      <c r="Y25" s="66">
        <f>+IF(F25="OUI",0,C25*K25)</f>
        <v>987.75</v>
      </c>
      <c r="Z25" s="67" t="str">
        <f>+IF(R25="-",IF(OR(F25="OUI",AND(G25="OUI",T25&lt;=$V$1),H25="OUI",I25="OUI",J25="OUI",T25&lt;=$V$1),"OUI",""),"")</f>
        <v>OUI</v>
      </c>
      <c r="AA25" s="68" t="str">
        <f>+IF(OR(Z25&lt;&gt;"OUI",X25="OUI",R25&lt;&gt;"-"),"OUI","")</f>
        <v/>
      </c>
      <c r="AB25" s="69" t="str">
        <f>+IF(AA25&lt;&gt;"OUI","-",IF(R25="-",IF(W25&lt;=3,"-",MAX(N25,K25*(1-$T$1))),IF(W25&lt;=3,R25,IF(T25&gt;$V$6,MAX(N25,K25*$T$6),IF(T25&gt;$V$5,MAX(R25,N25,K25*(1-$T$2),K25*(1-$T$5)),IF(T25&gt;$V$4,MAX(R25,N25,K25*(1-$T$2),K25*(1-$T$4)),IF(T25&gt;$V$3,MAX(R25,N25,K25*(1-$T$2),K25*(1-$T$3)),IF(T25&gt;$V$1,MAX(N25,K25*(1-$T$2)),MAX(N25,R25)))))))))</f>
        <v>-</v>
      </c>
      <c r="AC25" s="70" t="str">
        <f>+IF(AB25="-","-",IF(ABS(K25-AB25)&lt;0.1,1,-1*(AB25-K25)/K25))</f>
        <v>-</v>
      </c>
      <c r="AD25" s="66" t="str">
        <f>+IF(AB25&lt;&gt;"-",IF(AB25&lt;K25,(K25-AB25)*C25,AB25*C25),"")</f>
        <v/>
      </c>
      <c r="AE25" s="68" t="str">
        <f>+IF(AB25&lt;&gt;"-",IF(R25&lt;&gt;"-",IF(Z25&lt;&gt;"OUI","OLD","FAUX"),IF(Z25&lt;&gt;"OUI","NEW","FAUX")),"")</f>
        <v/>
      </c>
      <c r="AF25" s="68"/>
      <c r="AG25" s="68"/>
      <c r="AH25" s="53" t="str">
        <f t="shared" si="0"/>
        <v/>
      </c>
    </row>
    <row r="26" spans="1:34" ht="17">
      <c r="A26" s="53" t="s">
        <v>2739</v>
      </c>
      <c r="B26" s="53" t="s">
        <v>2740</v>
      </c>
      <c r="C26" s="54">
        <v>1</v>
      </c>
      <c r="D26" s="55" t="s">
        <v>894</v>
      </c>
      <c r="E26" s="55" t="s">
        <v>2717</v>
      </c>
      <c r="F26" s="56" t="s">
        <v>49</v>
      </c>
      <c r="G26" s="56" t="s">
        <v>49</v>
      </c>
      <c r="H26" s="56" t="s">
        <v>98</v>
      </c>
      <c r="I26" s="56"/>
      <c r="J26" s="56" t="s">
        <v>49</v>
      </c>
      <c r="K26" s="57">
        <v>883.98</v>
      </c>
      <c r="L26" s="58">
        <v>45691</v>
      </c>
      <c r="M26" s="58">
        <v>45527</v>
      </c>
      <c r="N26" s="59"/>
      <c r="O26" s="56"/>
      <c r="P26" s="56">
        <v>1</v>
      </c>
      <c r="Q26" s="56">
        <v>1</v>
      </c>
      <c r="R26" s="60" t="s">
        <v>1139</v>
      </c>
      <c r="S26" s="61">
        <f>O26+P26</f>
        <v>1</v>
      </c>
      <c r="T26" s="62">
        <f>+IF(L26&lt;&gt;"",IF(DAYS360(L26,$A$2)&lt;0,0,IF(AND(MONTH(L26)=MONTH($A$2),YEAR(L26)&lt;YEAR($A$2)),(DAYS360(L26,$A$2)/30)-1,DAYS360(L26,$A$2)/30)),0)</f>
        <v>1.7666666666666666</v>
      </c>
      <c r="U26" s="62">
        <f>+IF(M26&lt;&gt;"",IF(DAYS360(M26,$A$2)&lt;0,0,IF(AND(MONTH(M26)=MONTH($A$2),YEAR(M26)&lt;YEAR($A$2)),(DAYS360(M26,$A$2)/30)-1,DAYS360(M26,$A$2)/30)),0)</f>
        <v>7.1</v>
      </c>
      <c r="V26" s="63">
        <f>S26/((C26+Q26)/2)</f>
        <v>1</v>
      </c>
      <c r="W26" s="64">
        <f>+IF(V26&gt;0,1/V26,999)</f>
        <v>1</v>
      </c>
      <c r="X26" s="65" t="str">
        <f>+IF(N26&lt;&gt;"",IF(INT(N26)&lt;&gt;INT(K26),"OUI",""),"")</f>
        <v/>
      </c>
      <c r="Y26" s="66">
        <f>+IF(F26="OUI",0,C26*K26)</f>
        <v>883.98</v>
      </c>
      <c r="Z26" s="67" t="str">
        <f>+IF(R26="-",IF(OR(F26="OUI",AND(G26="OUI",T26&lt;=$V$1),H26="OUI",I26="OUI",J26="OUI",T26&lt;=$V$1),"OUI",""),"")</f>
        <v>OUI</v>
      </c>
      <c r="AA26" s="68" t="str">
        <f>+IF(OR(Z26&lt;&gt;"OUI",X26="OUI",R26&lt;&gt;"-"),"OUI","")</f>
        <v/>
      </c>
      <c r="AB26" s="69" t="str">
        <f>+IF(AA26&lt;&gt;"OUI","-",IF(R26="-",IF(W26&lt;=3,"-",MAX(N26,K26*(1-$T$1))),IF(W26&lt;=3,R26,IF(T26&gt;$V$6,MAX(N26,K26*$T$6),IF(T26&gt;$V$5,MAX(R26,N26,K26*(1-$T$2),K26*(1-$T$5)),IF(T26&gt;$V$4,MAX(R26,N26,K26*(1-$T$2),K26*(1-$T$4)),IF(T26&gt;$V$3,MAX(R26,N26,K26*(1-$T$2),K26*(1-$T$3)),IF(T26&gt;$V$1,MAX(N26,K26*(1-$T$2)),MAX(N26,R26)))))))))</f>
        <v>-</v>
      </c>
      <c r="AC26" s="70" t="str">
        <f>+IF(AB26="-","-",IF(ABS(K26-AB26)&lt;0.1,1,-1*(AB26-K26)/K26))</f>
        <v>-</v>
      </c>
      <c r="AD26" s="66" t="str">
        <f>+IF(AB26&lt;&gt;"-",IF(AB26&lt;K26,(K26-AB26)*C26,AB26*C26),"")</f>
        <v/>
      </c>
      <c r="AE26" s="68" t="str">
        <f>+IF(AB26&lt;&gt;"-",IF(R26&lt;&gt;"-",IF(Z26&lt;&gt;"OUI","OLD","FAUX"),IF(Z26&lt;&gt;"OUI","NEW","FAUX")),"")</f>
        <v/>
      </c>
      <c r="AF26" s="68"/>
      <c r="AG26" s="68"/>
      <c r="AH26" s="53" t="str">
        <f t="shared" si="0"/>
        <v/>
      </c>
    </row>
    <row r="27" spans="1:34" ht="17">
      <c r="A27" s="53" t="s">
        <v>716</v>
      </c>
      <c r="B27" s="53" t="s">
        <v>717</v>
      </c>
      <c r="C27" s="54">
        <v>1</v>
      </c>
      <c r="D27" s="55" t="s">
        <v>103</v>
      </c>
      <c r="E27" s="55" t="s">
        <v>65</v>
      </c>
      <c r="F27" s="56" t="s">
        <v>49</v>
      </c>
      <c r="G27" s="56" t="s">
        <v>49</v>
      </c>
      <c r="H27" s="56"/>
      <c r="I27" s="56"/>
      <c r="J27" s="56" t="s">
        <v>49</v>
      </c>
      <c r="K27" s="57">
        <v>833</v>
      </c>
      <c r="L27" s="58">
        <v>45203</v>
      </c>
      <c r="M27" s="58">
        <v>45006</v>
      </c>
      <c r="N27" s="59"/>
      <c r="O27" s="56"/>
      <c r="P27" s="56"/>
      <c r="Q27" s="56">
        <v>1</v>
      </c>
      <c r="R27" s="60">
        <v>749.7</v>
      </c>
      <c r="S27" s="61">
        <f>O27+P27</f>
        <v>0</v>
      </c>
      <c r="T27" s="62">
        <f>+IF(L27&lt;&gt;"",IF(DAYS360(L27,$A$2)&lt;0,0,IF(AND(MONTH(L27)=MONTH($A$2),YEAR(L27)&lt;YEAR($A$2)),(DAYS360(L27,$A$2)/30)-1,DAYS360(L27,$A$2)/30)),0)</f>
        <v>17.733333333333334</v>
      </c>
      <c r="U27" s="62">
        <f>+IF(M27&lt;&gt;"",IF(DAYS360(M27,$A$2)&lt;0,0,IF(AND(MONTH(M27)=MONTH($A$2),YEAR(M27)&lt;YEAR($A$2)),(DAYS360(M27,$A$2)/30)-1,DAYS360(M27,$A$2)/30)),0)</f>
        <v>23.166666666666668</v>
      </c>
      <c r="V27" s="63">
        <f>S27/((C27+Q27)/2)</f>
        <v>0</v>
      </c>
      <c r="W27" s="64">
        <f>+IF(V27&gt;0,1/V27,999)</f>
        <v>999</v>
      </c>
      <c r="X27" s="65" t="str">
        <f>+IF(N27&lt;&gt;"",IF(INT(N27)&lt;&gt;INT(K27),"OUI",""),"")</f>
        <v/>
      </c>
      <c r="Y27" s="66">
        <f>+IF(F27="OUI",0,C27*K27)</f>
        <v>833</v>
      </c>
      <c r="Z27" s="67" t="str">
        <f>+IF(R27="-",IF(OR(F27="OUI",AND(G27="OUI",T27&lt;=$V$1),H27="OUI",I27="OUI",J27="OUI",T27&lt;=$V$1),"OUI",""),"")</f>
        <v/>
      </c>
      <c r="AA27" s="68" t="str">
        <f>+IF(OR(Z27&lt;&gt;"OUI",X27="OUI",R27&lt;&gt;"-"),"OUI","")</f>
        <v>OUI</v>
      </c>
      <c r="AB27" s="69">
        <f>+IF(AA27&lt;&gt;"OUI","-",IF(R27="-",IF(W27&lt;=3,"-",MAX(N27,K27*(1-$T$1))),IF(W27&lt;=3,R27,IF(T27&gt;$V$6,MAX(N27,K27*$T$6),IF(T27&gt;$V$5,MAX(R27,N27,K27*(1-$T$2),K27*(1-$T$5)),IF(T27&gt;$V$4,MAX(R27,N27,K27*(1-$T$2),K27*(1-$T$4)),IF(T27&gt;$V$3,MAX(R27,N27,K27*(1-$T$2),K27*(1-$T$3)),IF(T27&gt;$V$1,MAX(N27,K27*(1-$T$2)),MAX(N27,R27)))))))))</f>
        <v>749.7</v>
      </c>
      <c r="AC27" s="70">
        <f>+IF(AB27="-","-",IF(ABS(K27-AB27)&lt;0.1,1,-1*(AB27-K27)/K27))</f>
        <v>9.999999999999995E-2</v>
      </c>
      <c r="AD27" s="66">
        <f>+IF(AB27&lt;&gt;"-",IF(AB27&lt;K27,(K27-AB27)*C27,AB27*C27),"")</f>
        <v>83.299999999999955</v>
      </c>
      <c r="AE27" s="68" t="str">
        <f>+IF(AB27&lt;&gt;"-",IF(R27&lt;&gt;"-",IF(Z27&lt;&gt;"OUI","OLD","FAUX"),IF(Z27&lt;&gt;"OUI","NEW","FAUX")),"")</f>
        <v>OLD</v>
      </c>
      <c r="AF27" s="68"/>
      <c r="AG27" s="68"/>
      <c r="AH27" s="53" t="str">
        <f t="shared" si="0"/>
        <v/>
      </c>
    </row>
    <row r="28" spans="1:34" ht="17">
      <c r="A28" s="53" t="s">
        <v>1161</v>
      </c>
      <c r="B28" s="53" t="s">
        <v>1162</v>
      </c>
      <c r="C28" s="54">
        <v>1</v>
      </c>
      <c r="D28" s="55" t="s">
        <v>1163</v>
      </c>
      <c r="E28" s="55"/>
      <c r="F28" s="56" t="s">
        <v>49</v>
      </c>
      <c r="G28" s="56" t="s">
        <v>49</v>
      </c>
      <c r="H28" s="56"/>
      <c r="I28" s="56"/>
      <c r="J28" s="56"/>
      <c r="K28" s="57">
        <v>749.72</v>
      </c>
      <c r="L28" s="58">
        <v>45268</v>
      </c>
      <c r="M28" s="58"/>
      <c r="N28" s="59"/>
      <c r="O28" s="56"/>
      <c r="P28" s="56"/>
      <c r="Q28" s="56">
        <v>1</v>
      </c>
      <c r="R28" s="60" t="s">
        <v>1139</v>
      </c>
      <c r="S28" s="61">
        <f>O28+P28</f>
        <v>0</v>
      </c>
      <c r="T28" s="62">
        <f>+IF(L28&lt;&gt;"",IF(DAYS360(L28,$A$2)&lt;0,0,IF(AND(MONTH(L28)=MONTH($A$2),YEAR(L28)&lt;YEAR($A$2)),(DAYS360(L28,$A$2)/30)-1,DAYS360(L28,$A$2)/30)),0)</f>
        <v>15.6</v>
      </c>
      <c r="U28" s="62">
        <f>+IF(M28&lt;&gt;"",IF(DAYS360(M28,$A$2)&lt;0,0,IF(AND(MONTH(M28)=MONTH($A$2),YEAR(M28)&lt;YEAR($A$2)),(DAYS360(M28,$A$2)/30)-1,DAYS360(M28,$A$2)/30)),0)</f>
        <v>0</v>
      </c>
      <c r="V28" s="63">
        <f>S28/((C28+Q28)/2)</f>
        <v>0</v>
      </c>
      <c r="W28" s="64">
        <f>+IF(V28&gt;0,1/V28,999)</f>
        <v>999</v>
      </c>
      <c r="X28" s="65" t="str">
        <f>+IF(N28&lt;&gt;"",IF(INT(N28)&lt;&gt;INT(K28),"OUI",""),"")</f>
        <v/>
      </c>
      <c r="Y28" s="66">
        <f>+IF(F28="OUI",0,C28*K28)</f>
        <v>749.72</v>
      </c>
      <c r="Z28" s="67" t="str">
        <f>+IF(R28="-",IF(OR(F28="OUI",AND(G28="OUI",T28&lt;=$V$1),H28="OUI",I28="OUI",J28="OUI",T28&lt;=$V$1),"OUI",""),"")</f>
        <v/>
      </c>
      <c r="AA28" s="68" t="str">
        <f>+IF(OR(Z28&lt;&gt;"OUI",X28="OUI",R28&lt;&gt;"-"),"OUI","")</f>
        <v>OUI</v>
      </c>
      <c r="AB28" s="69">
        <f>+IF(AA28&lt;&gt;"OUI","-",IF(R28="-",IF(W28&lt;=3,"-",MAX(N28,K28*(1-$T$1))),IF(W28&lt;=3,R28,IF(T28&gt;$V$6,MAX(N28,K28*$T$6),IF(T28&gt;$V$5,MAX(R28,N28,K28*(1-$T$2),K28*(1-$T$5)),IF(T28&gt;$V$4,MAX(R28,N28,K28*(1-$T$2),K28*(1-$T$4)),IF(T28&gt;$V$3,MAX(R28,N28,K28*(1-$T$2),K28*(1-$T$3)),IF(T28&gt;$V$1,MAX(N28,K28*(1-$T$2)),MAX(N28,R28)))))))))</f>
        <v>674.74800000000005</v>
      </c>
      <c r="AC28" s="70">
        <f>+IF(AB28="-","-",IF(ABS(K28-AB28)&lt;0.1,1,-1*(AB28-K28)/K28))</f>
        <v>9.9999999999999964E-2</v>
      </c>
      <c r="AD28" s="66">
        <f>+IF(AB28&lt;&gt;"-",IF(AB28&lt;K28,(K28-AB28)*C28,AB28*C28),"")</f>
        <v>74.97199999999998</v>
      </c>
      <c r="AE28" s="68" t="str">
        <f>+IF(AB28&lt;&gt;"-",IF(R28&lt;&gt;"-",IF(Z28&lt;&gt;"OUI","OLD","FAUX"),IF(Z28&lt;&gt;"OUI","NEW","FAUX")),"")</f>
        <v>NEW</v>
      </c>
      <c r="AF28" s="68"/>
      <c r="AG28" s="68"/>
      <c r="AH28" s="53" t="str">
        <f t="shared" si="0"/>
        <v/>
      </c>
    </row>
    <row r="29" spans="1:34" ht="17">
      <c r="A29" s="53" t="s">
        <v>3170</v>
      </c>
      <c r="B29" s="53" t="s">
        <v>3171</v>
      </c>
      <c r="C29" s="54">
        <v>1</v>
      </c>
      <c r="D29" s="55" t="s">
        <v>623</v>
      </c>
      <c r="E29" s="55"/>
      <c r="F29" s="56"/>
      <c r="G29" s="56"/>
      <c r="H29" s="56"/>
      <c r="I29" s="56"/>
      <c r="J29" s="56"/>
      <c r="K29" s="57">
        <v>740.83330000000001</v>
      </c>
      <c r="L29" s="58">
        <v>45709</v>
      </c>
      <c r="M29" s="58">
        <v>45709</v>
      </c>
      <c r="N29" s="59"/>
      <c r="O29" s="56"/>
      <c r="P29" s="56"/>
      <c r="Q29" s="56"/>
      <c r="R29" s="60" t="s">
        <v>1139</v>
      </c>
      <c r="S29" s="61">
        <f>O29+P29</f>
        <v>0</v>
      </c>
      <c r="T29" s="62">
        <f>+IF(L29&lt;&gt;"",IF(DAYS360(L29,$A$2)&lt;0,0,IF(AND(MONTH(L29)=MONTH($A$2),YEAR(L29)&lt;YEAR($A$2)),(DAYS360(L29,$A$2)/30)-1,DAYS360(L29,$A$2)/30)),0)</f>
        <v>1.1666666666666667</v>
      </c>
      <c r="U29" s="62">
        <f>+IF(M29&lt;&gt;"",IF(DAYS360(M29,$A$2)&lt;0,0,IF(AND(MONTH(M29)=MONTH($A$2),YEAR(M29)&lt;YEAR($A$2)),(DAYS360(M29,$A$2)/30)-1,DAYS360(M29,$A$2)/30)),0)</f>
        <v>1.1666666666666667</v>
      </c>
      <c r="V29" s="63">
        <f>S29/((C29+Q29)/2)</f>
        <v>0</v>
      </c>
      <c r="W29" s="64">
        <f>+IF(V29&gt;0,1/V29,999)</f>
        <v>999</v>
      </c>
      <c r="X29" s="65" t="str">
        <f>+IF(N29&lt;&gt;"",IF(INT(N29)&lt;&gt;INT(K29),"OUI",""),"")</f>
        <v/>
      </c>
      <c r="Y29" s="66">
        <f>+IF(F29="OUI",0,C29*K29)</f>
        <v>740.83330000000001</v>
      </c>
      <c r="Z29" s="67" t="str">
        <f>+IF(R29="-",IF(OR(F29="OUI",AND(G29="OUI",T29&lt;=$V$1),H29="OUI",I29="OUI",J29="OUI",T29&lt;=$V$1),"OUI",""),"")</f>
        <v>OUI</v>
      </c>
      <c r="AA29" s="68" t="str">
        <f>+IF(OR(Z29&lt;&gt;"OUI",X29="OUI",R29&lt;&gt;"-"),"OUI","")</f>
        <v/>
      </c>
      <c r="AB29" s="69" t="str">
        <f>+IF(AA29&lt;&gt;"OUI","-",IF(R29="-",IF(W29&lt;=3,"-",MAX(N29,K29*(1-$T$1))),IF(W29&lt;=3,R29,IF(T29&gt;$V$6,MAX(N29,K29*$T$6),IF(T29&gt;$V$5,MAX(R29,N29,K29*(1-$T$2),K29*(1-$T$5)),IF(T29&gt;$V$4,MAX(R29,N29,K29*(1-$T$2),K29*(1-$T$4)),IF(T29&gt;$V$3,MAX(R29,N29,K29*(1-$T$2),K29*(1-$T$3)),IF(T29&gt;$V$1,MAX(N29,K29*(1-$T$2)),MAX(N29,R29)))))))))</f>
        <v>-</v>
      </c>
      <c r="AC29" s="70" t="str">
        <f>+IF(AB29="-","-",IF(ABS(K29-AB29)&lt;0.1,1,-1*(AB29-K29)/K29))</f>
        <v>-</v>
      </c>
      <c r="AD29" s="66" t="str">
        <f>+IF(AB29&lt;&gt;"-",IF(AB29&lt;K29,(K29-AB29)*C29,AB29*C29),"")</f>
        <v/>
      </c>
      <c r="AE29" s="68" t="str">
        <f>+IF(AB29&lt;&gt;"-",IF(R29&lt;&gt;"-",IF(Z29&lt;&gt;"OUI","OLD","FAUX"),IF(Z29&lt;&gt;"OUI","NEW","FAUX")),"")</f>
        <v/>
      </c>
      <c r="AF29" s="68"/>
      <c r="AG29" s="68"/>
      <c r="AH29" s="53" t="str">
        <f t="shared" si="0"/>
        <v/>
      </c>
    </row>
    <row r="30" spans="1:34" ht="17">
      <c r="A30" s="53" t="s">
        <v>3066</v>
      </c>
      <c r="B30" s="53" t="s">
        <v>3067</v>
      </c>
      <c r="C30" s="54">
        <v>1</v>
      </c>
      <c r="D30" s="55" t="s">
        <v>623</v>
      </c>
      <c r="E30" s="55"/>
      <c r="F30" s="56" t="s">
        <v>49</v>
      </c>
      <c r="G30" s="56" t="s">
        <v>49</v>
      </c>
      <c r="H30" s="56"/>
      <c r="I30" s="56"/>
      <c r="J30" s="56"/>
      <c r="K30" s="57">
        <v>737.72</v>
      </c>
      <c r="L30" s="58">
        <v>45645</v>
      </c>
      <c r="M30" s="58"/>
      <c r="N30" s="59"/>
      <c r="O30" s="56"/>
      <c r="P30" s="56"/>
      <c r="Q30" s="56">
        <v>1</v>
      </c>
      <c r="R30" s="60" t="s">
        <v>1139</v>
      </c>
      <c r="S30" s="61">
        <f>O30+P30</f>
        <v>0</v>
      </c>
      <c r="T30" s="62">
        <f>+IF(L30&lt;&gt;"",IF(DAYS360(L30,$A$2)&lt;0,0,IF(AND(MONTH(L30)=MONTH($A$2),YEAR(L30)&lt;YEAR($A$2)),(DAYS360(L30,$A$2)/30)-1,DAYS360(L30,$A$2)/30)),0)</f>
        <v>3.2333333333333334</v>
      </c>
      <c r="U30" s="62">
        <f>+IF(M30&lt;&gt;"",IF(DAYS360(M30,$A$2)&lt;0,0,IF(AND(MONTH(M30)=MONTH($A$2),YEAR(M30)&lt;YEAR($A$2)),(DAYS360(M30,$A$2)/30)-1,DAYS360(M30,$A$2)/30)),0)</f>
        <v>0</v>
      </c>
      <c r="V30" s="63">
        <f>S30/((C30+Q30)/2)</f>
        <v>0</v>
      </c>
      <c r="W30" s="64">
        <f>+IF(V30&gt;0,1/V30,999)</f>
        <v>999</v>
      </c>
      <c r="X30" s="65" t="str">
        <f>+IF(N30&lt;&gt;"",IF(INT(N30)&lt;&gt;INT(K30),"OUI",""),"")</f>
        <v/>
      </c>
      <c r="Y30" s="66">
        <f>+IF(F30="OUI",0,C30*K30)</f>
        <v>737.72</v>
      </c>
      <c r="Z30" s="67" t="str">
        <f>+IF(R30="-",IF(OR(F30="OUI",AND(G30="OUI",T30&lt;=$V$1),H30="OUI",I30="OUI",J30="OUI",T30&lt;=$V$1),"OUI",""),"")</f>
        <v>OUI</v>
      </c>
      <c r="AA30" s="68" t="str">
        <f>+IF(OR(Z30&lt;&gt;"OUI",X30="OUI",R30&lt;&gt;"-"),"OUI","")</f>
        <v/>
      </c>
      <c r="AB30" s="69" t="str">
        <f>+IF(AA30&lt;&gt;"OUI","-",IF(R30="-",IF(W30&lt;=3,"-",MAX(N30,K30*(1-$T$1))),IF(W30&lt;=3,R30,IF(T30&gt;$V$6,MAX(N30,K30*$T$6),IF(T30&gt;$V$5,MAX(R30,N30,K30*(1-$T$2),K30*(1-$T$5)),IF(T30&gt;$V$4,MAX(R30,N30,K30*(1-$T$2),K30*(1-$T$4)),IF(T30&gt;$V$3,MAX(R30,N30,K30*(1-$T$2),K30*(1-$T$3)),IF(T30&gt;$V$1,MAX(N30,K30*(1-$T$2)),MAX(N30,R30)))))))))</f>
        <v>-</v>
      </c>
      <c r="AC30" s="70" t="str">
        <f>+IF(AB30="-","-",IF(ABS(K30-AB30)&lt;0.1,1,-1*(AB30-K30)/K30))</f>
        <v>-</v>
      </c>
      <c r="AD30" s="66" t="str">
        <f>+IF(AB30&lt;&gt;"-",IF(AB30&lt;K30,(K30-AB30)*C30,AB30*C30),"")</f>
        <v/>
      </c>
      <c r="AE30" s="68" t="str">
        <f>+IF(AB30&lt;&gt;"-",IF(R30&lt;&gt;"-",IF(Z30&lt;&gt;"OUI","OLD","FAUX"),IF(Z30&lt;&gt;"OUI","NEW","FAUX")),"")</f>
        <v/>
      </c>
      <c r="AF30" s="68"/>
      <c r="AG30" s="68"/>
      <c r="AH30" s="53" t="str">
        <f t="shared" si="0"/>
        <v/>
      </c>
    </row>
    <row r="31" spans="1:34" ht="17">
      <c r="A31" s="53" t="s">
        <v>1385</v>
      </c>
      <c r="B31" s="53" t="s">
        <v>1386</v>
      </c>
      <c r="C31" s="54">
        <v>2</v>
      </c>
      <c r="D31" s="55" t="s">
        <v>80</v>
      </c>
      <c r="E31" s="55" t="s">
        <v>737</v>
      </c>
      <c r="F31" s="56" t="s">
        <v>49</v>
      </c>
      <c r="G31" s="56" t="s">
        <v>49</v>
      </c>
      <c r="H31" s="56"/>
      <c r="I31" s="56"/>
      <c r="J31" s="56" t="s">
        <v>49</v>
      </c>
      <c r="K31" s="57">
        <v>728.5</v>
      </c>
      <c r="L31" s="58">
        <v>44543</v>
      </c>
      <c r="M31" s="58">
        <v>44953</v>
      </c>
      <c r="N31" s="59"/>
      <c r="O31" s="56"/>
      <c r="P31" s="56"/>
      <c r="Q31" s="56">
        <v>2</v>
      </c>
      <c r="R31" s="60">
        <v>655.65</v>
      </c>
      <c r="S31" s="61">
        <f>O31+P31</f>
        <v>0</v>
      </c>
      <c r="T31" s="62">
        <f>+IF(L31&lt;&gt;"",IF(DAYS360(L31,$A$2)&lt;0,0,IF(AND(MONTH(L31)=MONTH($A$2),YEAR(L31)&lt;YEAR($A$2)),(DAYS360(L31,$A$2)/30)-1,DAYS360(L31,$A$2)/30)),0)</f>
        <v>39.43333333333333</v>
      </c>
      <c r="U31" s="62">
        <f>+IF(M31&lt;&gt;"",IF(DAYS360(M31,$A$2)&lt;0,0,IF(AND(MONTH(M31)=MONTH($A$2),YEAR(M31)&lt;YEAR($A$2)),(DAYS360(M31,$A$2)/30)-1,DAYS360(M31,$A$2)/30)),0)</f>
        <v>25.966666666666665</v>
      </c>
      <c r="V31" s="63">
        <f>S31/((C31+Q31)/2)</f>
        <v>0</v>
      </c>
      <c r="W31" s="64">
        <f>+IF(V31&gt;0,1/V31,999)</f>
        <v>999</v>
      </c>
      <c r="X31" s="65" t="str">
        <f>+IF(N31&lt;&gt;"",IF(INT(N31)&lt;&gt;INT(K31),"OUI",""),"")</f>
        <v/>
      </c>
      <c r="Y31" s="66">
        <f>+IF(F31="OUI",0,C31*K31)</f>
        <v>1457</v>
      </c>
      <c r="Z31" s="67" t="str">
        <f>+IF(R31="-",IF(OR(F31="OUI",AND(G31="OUI",T31&lt;=$V$1),H31="OUI",I31="OUI",J31="OUI",T31&lt;=$V$1),"OUI",""),"")</f>
        <v/>
      </c>
      <c r="AA31" s="68" t="str">
        <f>+IF(OR(Z31&lt;&gt;"OUI",X31="OUI",R31&lt;&gt;"-"),"OUI","")</f>
        <v>OUI</v>
      </c>
      <c r="AB31" s="69">
        <f>+IF(AA31&lt;&gt;"OUI","-",IF(R31="-",IF(W31&lt;=3,"-",MAX(N31,K31*(1-$T$1))),IF(W31&lt;=3,R31,IF(T31&gt;$V$6,MAX(N31,K31*$T$6),IF(T31&gt;$V$5,MAX(R31,N31,K31*(1-$T$2),K31*(1-$T$5)),IF(T31&gt;$V$4,MAX(R31,N31,K31*(1-$T$2),K31*(1-$T$4)),IF(T31&gt;$V$3,MAX(R31,N31,K31*(1-$T$2),K31*(1-$T$3)),IF(T31&gt;$V$1,MAX(N31,K31*(1-$T$2)),MAX(N31,R31)))))))))</f>
        <v>655.65</v>
      </c>
      <c r="AC31" s="70">
        <f>+IF(AB31="-","-",IF(ABS(K31-AB31)&lt;0.1,1,-1*(AB31-K31)/K31))</f>
        <v>0.10000000000000003</v>
      </c>
      <c r="AD31" s="66">
        <f>+IF(AB31&lt;&gt;"-",IF(AB31&lt;K31,(K31-AB31)*C31,AB31*C31),"")</f>
        <v>145.70000000000005</v>
      </c>
      <c r="AE31" s="68" t="str">
        <f>+IF(AB31&lt;&gt;"-",IF(R31&lt;&gt;"-",IF(Z31&lt;&gt;"OUI","OLD","FAUX"),IF(Z31&lt;&gt;"OUI","NEW","FAUX")),"")</f>
        <v>OLD</v>
      </c>
      <c r="AF31" s="68"/>
      <c r="AG31" s="68"/>
      <c r="AH31" s="53" t="str">
        <f t="shared" si="0"/>
        <v/>
      </c>
    </row>
    <row r="32" spans="1:34" ht="17">
      <c r="A32" s="53" t="s">
        <v>1164</v>
      </c>
      <c r="B32" s="53" t="s">
        <v>1165</v>
      </c>
      <c r="C32" s="54">
        <v>3</v>
      </c>
      <c r="D32" s="55" t="s">
        <v>103</v>
      </c>
      <c r="E32" s="55" t="s">
        <v>65</v>
      </c>
      <c r="F32" s="56" t="s">
        <v>49</v>
      </c>
      <c r="G32" s="56" t="s">
        <v>49</v>
      </c>
      <c r="H32" s="56"/>
      <c r="I32" s="56"/>
      <c r="J32" s="56" t="s">
        <v>49</v>
      </c>
      <c r="K32" s="57">
        <v>718</v>
      </c>
      <c r="L32" s="58">
        <v>44699</v>
      </c>
      <c r="M32" s="58">
        <v>45639</v>
      </c>
      <c r="N32" s="59"/>
      <c r="O32" s="56"/>
      <c r="P32" s="56"/>
      <c r="Q32" s="56">
        <v>1</v>
      </c>
      <c r="R32" s="60" t="s">
        <v>1139</v>
      </c>
      <c r="S32" s="61">
        <f>O32+P32</f>
        <v>0</v>
      </c>
      <c r="T32" s="62">
        <f>+IF(L32&lt;&gt;"",IF(DAYS360(L32,$A$2)&lt;0,0,IF(AND(MONTH(L32)=MONTH($A$2),YEAR(L32)&lt;YEAR($A$2)),(DAYS360(L32,$A$2)/30)-1,DAYS360(L32,$A$2)/30)),0)</f>
        <v>34.266666666666666</v>
      </c>
      <c r="U32" s="62">
        <f>+IF(M32&lt;&gt;"",IF(DAYS360(M32,$A$2)&lt;0,0,IF(AND(MONTH(M32)=MONTH($A$2),YEAR(M32)&lt;YEAR($A$2)),(DAYS360(M32,$A$2)/30)-1,DAYS360(M32,$A$2)/30)),0)</f>
        <v>3.4333333333333331</v>
      </c>
      <c r="V32" s="63">
        <f>S32/((C32+Q32)/2)</f>
        <v>0</v>
      </c>
      <c r="W32" s="64">
        <f>+IF(V32&gt;0,1/V32,999)</f>
        <v>999</v>
      </c>
      <c r="X32" s="65" t="str">
        <f>+IF(N32&lt;&gt;"",IF(INT(N32)&lt;&gt;INT(K32),"OUI",""),"")</f>
        <v/>
      </c>
      <c r="Y32" s="66">
        <f>+IF(F32="OUI",0,C32*K32)</f>
        <v>2154</v>
      </c>
      <c r="Z32" s="67" t="str">
        <f>+IF(R32="-",IF(OR(F32="OUI",AND(G32="OUI",T32&lt;=$V$1),H32="OUI",I32="OUI",J32="OUI",T32&lt;=$V$1),"OUI",""),"")</f>
        <v/>
      </c>
      <c r="AA32" s="68" t="str">
        <f>+IF(OR(Z32&lt;&gt;"OUI",X32="OUI",R32&lt;&gt;"-"),"OUI","")</f>
        <v>OUI</v>
      </c>
      <c r="AB32" s="69">
        <f>+IF(AA32&lt;&gt;"OUI","-",IF(R32="-",IF(W32&lt;=3,"-",MAX(N32,K32*(1-$T$1))),IF(W32&lt;=3,R32,IF(T32&gt;$V$6,MAX(N32,K32*$T$6),IF(T32&gt;$V$5,MAX(R32,N32,K32*(1-$T$2),K32*(1-$T$5)),IF(T32&gt;$V$4,MAX(R32,N32,K32*(1-$T$2),K32*(1-$T$4)),IF(T32&gt;$V$3,MAX(R32,N32,K32*(1-$T$2),K32*(1-$T$3)),IF(T32&gt;$V$1,MAX(N32,K32*(1-$T$2)),MAX(N32,R32)))))))))</f>
        <v>646.20000000000005</v>
      </c>
      <c r="AC32" s="70">
        <f>+IF(AB32="-","-",IF(ABS(K32-AB32)&lt;0.1,1,-1*(AB32-K32)/K32))</f>
        <v>9.9999999999999936E-2</v>
      </c>
      <c r="AD32" s="66">
        <f>+IF(AB32&lt;&gt;"-",IF(AB32&lt;K32,(K32-AB32)*C32,AB32*C32),"")</f>
        <v>215.39999999999986</v>
      </c>
      <c r="AE32" s="68" t="str">
        <f>+IF(AB32&lt;&gt;"-",IF(R32&lt;&gt;"-",IF(Z32&lt;&gt;"OUI","OLD","FAUX"),IF(Z32&lt;&gt;"OUI","NEW","FAUX")),"")</f>
        <v>NEW</v>
      </c>
      <c r="AF32" s="68"/>
      <c r="AG32" s="68"/>
      <c r="AH32" s="53" t="str">
        <f t="shared" si="0"/>
        <v/>
      </c>
    </row>
    <row r="33" spans="1:34" ht="17">
      <c r="A33" s="53" t="s">
        <v>2970</v>
      </c>
      <c r="B33" s="53" t="s">
        <v>2971</v>
      </c>
      <c r="C33" s="54">
        <v>1</v>
      </c>
      <c r="D33" s="55" t="s">
        <v>64</v>
      </c>
      <c r="E33" s="55"/>
      <c r="F33" s="56"/>
      <c r="G33" s="56"/>
      <c r="H33" s="56"/>
      <c r="I33" s="56"/>
      <c r="J33" s="56"/>
      <c r="K33" s="57">
        <v>699</v>
      </c>
      <c r="L33" s="58">
        <v>45712</v>
      </c>
      <c r="M33" s="58"/>
      <c r="N33" s="59"/>
      <c r="O33" s="56"/>
      <c r="P33" s="56"/>
      <c r="Q33" s="56"/>
      <c r="R33" s="60" t="s">
        <v>1139</v>
      </c>
      <c r="S33" s="61">
        <f>O33+P33</f>
        <v>0</v>
      </c>
      <c r="T33" s="62">
        <f>+IF(L33&lt;&gt;"",IF(DAYS360(L33,$A$2)&lt;0,0,IF(AND(MONTH(L33)=MONTH($A$2),YEAR(L33)&lt;YEAR($A$2)),(DAYS360(L33,$A$2)/30)-1,DAYS360(L33,$A$2)/30)),0)</f>
        <v>1.0666666666666667</v>
      </c>
      <c r="U33" s="62">
        <f>+IF(M33&lt;&gt;"",IF(DAYS360(M33,$A$2)&lt;0,0,IF(AND(MONTH(M33)=MONTH($A$2),YEAR(M33)&lt;YEAR($A$2)),(DAYS360(M33,$A$2)/30)-1,DAYS360(M33,$A$2)/30)),0)</f>
        <v>0</v>
      </c>
      <c r="V33" s="63">
        <f>S33/((C33+Q33)/2)</f>
        <v>0</v>
      </c>
      <c r="W33" s="64">
        <f>+IF(V33&gt;0,1/V33,999)</f>
        <v>999</v>
      </c>
      <c r="X33" s="65" t="str">
        <f>+IF(N33&lt;&gt;"",IF(INT(N33)&lt;&gt;INT(K33),"OUI",""),"")</f>
        <v/>
      </c>
      <c r="Y33" s="66">
        <f>+IF(F33="OUI",0,C33*K33)</f>
        <v>699</v>
      </c>
      <c r="Z33" s="67" t="str">
        <f>+IF(R33="-",IF(OR(F33="OUI",AND(G33="OUI",T33&lt;=$V$1),H33="OUI",I33="OUI",J33="OUI",T33&lt;=$V$1),"OUI",""),"")</f>
        <v>OUI</v>
      </c>
      <c r="AA33" s="68" t="str">
        <f>+IF(OR(Z33&lt;&gt;"OUI",X33="OUI",R33&lt;&gt;"-"),"OUI","")</f>
        <v/>
      </c>
      <c r="AB33" s="69" t="str">
        <f>+IF(AA33&lt;&gt;"OUI","-",IF(R33="-",IF(W33&lt;=3,"-",MAX(N33,K33*(1-$T$1))),IF(W33&lt;=3,R33,IF(T33&gt;$V$6,MAX(N33,K33*$T$6),IF(T33&gt;$V$5,MAX(R33,N33,K33*(1-$T$2),K33*(1-$T$5)),IF(T33&gt;$V$4,MAX(R33,N33,K33*(1-$T$2),K33*(1-$T$4)),IF(T33&gt;$V$3,MAX(R33,N33,K33*(1-$T$2),K33*(1-$T$3)),IF(T33&gt;$V$1,MAX(N33,K33*(1-$T$2)),MAX(N33,R33)))))))))</f>
        <v>-</v>
      </c>
      <c r="AC33" s="70" t="str">
        <f>+IF(AB33="-","-",IF(ABS(K33-AB33)&lt;0.1,1,-1*(AB33-K33)/K33))</f>
        <v>-</v>
      </c>
      <c r="AD33" s="66" t="str">
        <f>+IF(AB33&lt;&gt;"-",IF(AB33&lt;K33,(K33-AB33)*C33,AB33*C33),"")</f>
        <v/>
      </c>
      <c r="AE33" s="68" t="str">
        <f>+IF(AB33&lt;&gt;"-",IF(R33&lt;&gt;"-",IF(Z33&lt;&gt;"OUI","OLD","FAUX"),IF(Z33&lt;&gt;"OUI","NEW","FAUX")),"")</f>
        <v/>
      </c>
      <c r="AF33" s="68"/>
      <c r="AG33" s="68"/>
      <c r="AH33" s="53" t="str">
        <f t="shared" si="0"/>
        <v/>
      </c>
    </row>
    <row r="34" spans="1:34" ht="17">
      <c r="A34" s="53" t="s">
        <v>62</v>
      </c>
      <c r="B34" s="53" t="s">
        <v>63</v>
      </c>
      <c r="C34" s="54">
        <v>2</v>
      </c>
      <c r="D34" s="55" t="s">
        <v>64</v>
      </c>
      <c r="E34" s="55" t="s">
        <v>65</v>
      </c>
      <c r="F34" s="56" t="s">
        <v>49</v>
      </c>
      <c r="G34" s="56" t="s">
        <v>49</v>
      </c>
      <c r="H34" s="56"/>
      <c r="I34" s="56"/>
      <c r="J34" s="56" t="s">
        <v>49</v>
      </c>
      <c r="K34" s="57">
        <v>699</v>
      </c>
      <c r="L34" s="58">
        <v>43283</v>
      </c>
      <c r="M34" s="58">
        <v>45065</v>
      </c>
      <c r="N34" s="59"/>
      <c r="O34" s="56"/>
      <c r="P34" s="56"/>
      <c r="Q34" s="56">
        <v>3</v>
      </c>
      <c r="R34" s="60">
        <v>699</v>
      </c>
      <c r="S34" s="61">
        <f>O34+P34</f>
        <v>0</v>
      </c>
      <c r="T34" s="62">
        <f>+IF(L34&lt;&gt;"",IF(DAYS360(L34,$A$2)&lt;0,0,IF(AND(MONTH(L34)=MONTH($A$2),YEAR(L34)&lt;YEAR($A$2)),(DAYS360(L34,$A$2)/30)-1,DAYS360(L34,$A$2)/30)),0)</f>
        <v>80.8</v>
      </c>
      <c r="U34" s="62">
        <f>+IF(M34&lt;&gt;"",IF(DAYS360(M34,$A$2)&lt;0,0,IF(AND(MONTH(M34)=MONTH($A$2),YEAR(M34)&lt;YEAR($A$2)),(DAYS360(M34,$A$2)/30)-1,DAYS360(M34,$A$2)/30)),0)</f>
        <v>22.233333333333334</v>
      </c>
      <c r="V34" s="63">
        <f>S34/((C34+Q34)/2)</f>
        <v>0</v>
      </c>
      <c r="W34" s="64">
        <f>+IF(V34&gt;0,1/V34,999)</f>
        <v>999</v>
      </c>
      <c r="X34" s="65" t="str">
        <f>+IF(N34&lt;&gt;"",IF(INT(N34)&lt;&gt;INT(K34),"OUI",""),"")</f>
        <v/>
      </c>
      <c r="Y34" s="66">
        <f>+IF(F34="OUI",0,C34*K34)</f>
        <v>1398</v>
      </c>
      <c r="Z34" s="67" t="str">
        <f>+IF(R34="-",IF(OR(F34="OUI",AND(G34="OUI",T34&lt;=$V$1),H34="OUI",I34="OUI",J34="OUI",T34&lt;=$V$1),"OUI",""),"")</f>
        <v/>
      </c>
      <c r="AA34" s="68" t="str">
        <f>+IF(OR(Z34&lt;&gt;"OUI",X34="OUI",R34&lt;&gt;"-"),"OUI","")</f>
        <v>OUI</v>
      </c>
      <c r="AB34" s="69">
        <f>+IF(AA34&lt;&gt;"OUI","-",IF(R34="-",IF(W34&lt;=3,"-",MAX(N34,K34*(1-$T$1))),IF(W34&lt;=3,R34,IF(T34&gt;$V$6,MAX(N34,K34*$T$6),IF(T34&gt;$V$5,MAX(R34,N34,K34*(1-$T$2),K34*(1-$T$5)),IF(T34&gt;$V$4,MAX(R34,N34,K34*(1-$T$2),K34*(1-$T$4)),IF(T34&gt;$V$3,MAX(R34,N34,K34*(1-$T$2),K34*(1-$T$3)),IF(T34&gt;$V$1,MAX(N34,K34*(1-$T$2)),MAX(N34,R34)))))))))</f>
        <v>699</v>
      </c>
      <c r="AC34" s="70">
        <f>+IF(AB34="-","-",IF(ABS(K34-AB34)&lt;0.1,1,-1*(AB34-K34)/K34))</f>
        <v>1</v>
      </c>
      <c r="AD34" s="66">
        <f>+IF(AB34&lt;&gt;"-",IF(AB34&lt;K34,(K34-AB34)*C34,AB34*C34),"")</f>
        <v>1398</v>
      </c>
      <c r="AE34" s="68" t="str">
        <f>+IF(AB34&lt;&gt;"-",IF(R34&lt;&gt;"-",IF(Z34&lt;&gt;"OUI","OLD","FAUX"),IF(Z34&lt;&gt;"OUI","NEW","FAUX")),"")</f>
        <v>OLD</v>
      </c>
      <c r="AF34" s="68"/>
      <c r="AG34" s="68"/>
      <c r="AH34" s="53" t="str">
        <f t="shared" si="0"/>
        <v/>
      </c>
    </row>
    <row r="35" spans="1:34" ht="17">
      <c r="A35" s="53" t="s">
        <v>2053</v>
      </c>
      <c r="B35" s="53" t="s">
        <v>2054</v>
      </c>
      <c r="C35" s="54">
        <v>1</v>
      </c>
      <c r="D35" s="55" t="s">
        <v>1163</v>
      </c>
      <c r="E35" s="55"/>
      <c r="F35" s="56" t="s">
        <v>49</v>
      </c>
      <c r="G35" s="56" t="s">
        <v>49</v>
      </c>
      <c r="H35" s="56"/>
      <c r="I35" s="56"/>
      <c r="J35" s="56"/>
      <c r="K35" s="57">
        <v>663.22</v>
      </c>
      <c r="L35" s="58">
        <v>45268</v>
      </c>
      <c r="M35" s="58">
        <v>45239</v>
      </c>
      <c r="N35" s="59"/>
      <c r="O35" s="56"/>
      <c r="P35" s="56"/>
      <c r="Q35" s="56">
        <v>1</v>
      </c>
      <c r="R35" s="60" t="s">
        <v>1139</v>
      </c>
      <c r="S35" s="61">
        <f>O35+P35</f>
        <v>0</v>
      </c>
      <c r="T35" s="62">
        <f>+IF(L35&lt;&gt;"",IF(DAYS360(L35,$A$2)&lt;0,0,IF(AND(MONTH(L35)=MONTH($A$2),YEAR(L35)&lt;YEAR($A$2)),(DAYS360(L35,$A$2)/30)-1,DAYS360(L35,$A$2)/30)),0)</f>
        <v>15.6</v>
      </c>
      <c r="U35" s="62">
        <f>+IF(M35&lt;&gt;"",IF(DAYS360(M35,$A$2)&lt;0,0,IF(AND(MONTH(M35)=MONTH($A$2),YEAR(M35)&lt;YEAR($A$2)),(DAYS360(M35,$A$2)/30)-1,DAYS360(M35,$A$2)/30)),0)</f>
        <v>16.566666666666666</v>
      </c>
      <c r="V35" s="63">
        <f>S35/((C35+Q35)/2)</f>
        <v>0</v>
      </c>
      <c r="W35" s="64">
        <f>+IF(V35&gt;0,1/V35,999)</f>
        <v>999</v>
      </c>
      <c r="X35" s="65" t="str">
        <f>+IF(N35&lt;&gt;"",IF(INT(N35)&lt;&gt;INT(K35),"OUI",""),"")</f>
        <v/>
      </c>
      <c r="Y35" s="66">
        <f>+IF(F35="OUI",0,C35*K35)</f>
        <v>663.22</v>
      </c>
      <c r="Z35" s="67" t="str">
        <f>+IF(R35="-",IF(OR(F35="OUI",AND(G35="OUI",T35&lt;=$V$1),H35="OUI",I35="OUI",J35="OUI",T35&lt;=$V$1),"OUI",""),"")</f>
        <v/>
      </c>
      <c r="AA35" s="68" t="str">
        <f>+IF(OR(Z35&lt;&gt;"OUI",X35="OUI",R35&lt;&gt;"-"),"OUI","")</f>
        <v>OUI</v>
      </c>
      <c r="AB35" s="69">
        <f>+IF(AA35&lt;&gt;"OUI","-",IF(R35="-",IF(W35&lt;=3,"-",MAX(N35,K35*(1-$T$1))),IF(W35&lt;=3,R35,IF(T35&gt;$V$6,MAX(N35,K35*$T$6),IF(T35&gt;$V$5,MAX(R35,N35,K35*(1-$T$2),K35*(1-$T$5)),IF(T35&gt;$V$4,MAX(R35,N35,K35*(1-$T$2),K35*(1-$T$4)),IF(T35&gt;$V$3,MAX(R35,N35,K35*(1-$T$2),K35*(1-$T$3)),IF(T35&gt;$V$1,MAX(N35,K35*(1-$T$2)),MAX(N35,R35)))))))))</f>
        <v>596.89800000000002</v>
      </c>
      <c r="AC35" s="70">
        <f>+IF(AB35="-","-",IF(ABS(K35-AB35)&lt;0.1,1,-1*(AB35-K35)/K35))</f>
        <v>0.1</v>
      </c>
      <c r="AD35" s="66">
        <f>+IF(AB35&lt;&gt;"-",IF(AB35&lt;K35,(K35-AB35)*C35,AB35*C35),"")</f>
        <v>66.322000000000003</v>
      </c>
      <c r="AE35" s="68" t="str">
        <f>+IF(AB35&lt;&gt;"-",IF(R35&lt;&gt;"-",IF(Z35&lt;&gt;"OUI","OLD","FAUX"),IF(Z35&lt;&gt;"OUI","NEW","FAUX")),"")</f>
        <v>NEW</v>
      </c>
      <c r="AF35" s="68"/>
      <c r="AG35" s="68"/>
      <c r="AH35" s="53" t="str">
        <f t="shared" si="0"/>
        <v/>
      </c>
    </row>
    <row r="36" spans="1:34" ht="17">
      <c r="A36" s="53" t="s">
        <v>2714</v>
      </c>
      <c r="B36" s="53" t="s">
        <v>2715</v>
      </c>
      <c r="C36" s="54">
        <v>1</v>
      </c>
      <c r="D36" s="55" t="s">
        <v>2716</v>
      </c>
      <c r="E36" s="55" t="s">
        <v>2717</v>
      </c>
      <c r="F36" s="56" t="s">
        <v>49</v>
      </c>
      <c r="G36" s="56" t="s">
        <v>49</v>
      </c>
      <c r="H36" s="56"/>
      <c r="I36" s="56"/>
      <c r="J36" s="56" t="s">
        <v>49</v>
      </c>
      <c r="K36" s="57">
        <v>649</v>
      </c>
      <c r="L36" s="58">
        <v>45616</v>
      </c>
      <c r="M36" s="58">
        <v>45720</v>
      </c>
      <c r="N36" s="59"/>
      <c r="O36" s="56">
        <v>2</v>
      </c>
      <c r="P36" s="56"/>
      <c r="Q36" s="56">
        <v>3</v>
      </c>
      <c r="R36" s="60" t="s">
        <v>1139</v>
      </c>
      <c r="S36" s="61">
        <f>O36+P36</f>
        <v>2</v>
      </c>
      <c r="T36" s="62">
        <f>+IF(L36&lt;&gt;"",IF(DAYS360(L36,$A$2)&lt;0,0,IF(AND(MONTH(L36)=MONTH($A$2),YEAR(L36)&lt;YEAR($A$2)),(DAYS360(L36,$A$2)/30)-1,DAYS360(L36,$A$2)/30)),0)</f>
        <v>4.2</v>
      </c>
      <c r="U36" s="62">
        <f>+IF(M36&lt;&gt;"",IF(DAYS360(M36,$A$2)&lt;0,0,IF(AND(MONTH(M36)=MONTH($A$2),YEAR(M36)&lt;YEAR($A$2)),(DAYS360(M36,$A$2)/30)-1,DAYS360(M36,$A$2)/30)),0)</f>
        <v>0.73333333333333328</v>
      </c>
      <c r="V36" s="63">
        <f>S36/((C36+Q36)/2)</f>
        <v>1</v>
      </c>
      <c r="W36" s="64">
        <f>+IF(V36&gt;0,1/V36,999)</f>
        <v>1</v>
      </c>
      <c r="X36" s="65" t="str">
        <f>+IF(N36&lt;&gt;"",IF(INT(N36)&lt;&gt;INT(K36),"OUI",""),"")</f>
        <v/>
      </c>
      <c r="Y36" s="66">
        <f>+IF(F36="OUI",0,C36*K36)</f>
        <v>649</v>
      </c>
      <c r="Z36" s="67" t="str">
        <f>+IF(R36="-",IF(OR(F36="OUI",AND(G36="OUI",T36&lt;=$V$1),H36="OUI",I36="OUI",J36="OUI",T36&lt;=$V$1),"OUI",""),"")</f>
        <v>OUI</v>
      </c>
      <c r="AA36" s="68" t="str">
        <f>+IF(OR(Z36&lt;&gt;"OUI",X36="OUI",R36&lt;&gt;"-"),"OUI","")</f>
        <v/>
      </c>
      <c r="AB36" s="69" t="str">
        <f>+IF(AA36&lt;&gt;"OUI","-",IF(R36="-",IF(W36&lt;=3,"-",MAX(N36,K36*(1-$T$1))),IF(W36&lt;=3,R36,IF(T36&gt;$V$6,MAX(N36,K36*$T$6),IF(T36&gt;$V$5,MAX(R36,N36,K36*(1-$T$2),K36*(1-$T$5)),IF(T36&gt;$V$4,MAX(R36,N36,K36*(1-$T$2),K36*(1-$T$4)),IF(T36&gt;$V$3,MAX(R36,N36,K36*(1-$T$2),K36*(1-$T$3)),IF(T36&gt;$V$1,MAX(N36,K36*(1-$T$2)),MAX(N36,R36)))))))))</f>
        <v>-</v>
      </c>
      <c r="AC36" s="70" t="str">
        <f>+IF(AB36="-","-",IF(ABS(K36-AB36)&lt;0.1,1,-1*(AB36-K36)/K36))</f>
        <v>-</v>
      </c>
      <c r="AD36" s="66" t="str">
        <f>+IF(AB36&lt;&gt;"-",IF(AB36&lt;K36,(K36-AB36)*C36,AB36*C36),"")</f>
        <v/>
      </c>
      <c r="AE36" s="68" t="str">
        <f>+IF(AB36&lt;&gt;"-",IF(R36&lt;&gt;"-",IF(Z36&lt;&gt;"OUI","OLD","FAUX"),IF(Z36&lt;&gt;"OUI","NEW","FAUX")),"")</f>
        <v/>
      </c>
      <c r="AF36" s="68"/>
      <c r="AG36" s="68"/>
      <c r="AH36" s="53" t="str">
        <f t="shared" si="0"/>
        <v/>
      </c>
    </row>
    <row r="37" spans="1:34" ht="17">
      <c r="A37" s="53" t="s">
        <v>691</v>
      </c>
      <c r="B37" s="53" t="s">
        <v>692</v>
      </c>
      <c r="C37" s="54">
        <v>1</v>
      </c>
      <c r="D37" s="55" t="s">
        <v>103</v>
      </c>
      <c r="E37" s="55"/>
      <c r="F37" s="56" t="s">
        <v>49</v>
      </c>
      <c r="G37" s="56" t="s">
        <v>49</v>
      </c>
      <c r="H37" s="56"/>
      <c r="I37" s="56"/>
      <c r="J37" s="56"/>
      <c r="K37" s="57">
        <v>594</v>
      </c>
      <c r="L37" s="58">
        <v>44917</v>
      </c>
      <c r="M37" s="58">
        <v>45663</v>
      </c>
      <c r="N37" s="59"/>
      <c r="O37" s="56">
        <v>1</v>
      </c>
      <c r="P37" s="56"/>
      <c r="Q37" s="56">
        <v>3</v>
      </c>
      <c r="R37" s="60">
        <v>534.6</v>
      </c>
      <c r="S37" s="61">
        <f>O37+P37</f>
        <v>1</v>
      </c>
      <c r="T37" s="62">
        <f>+IF(L37&lt;&gt;"",IF(DAYS360(L37,$A$2)&lt;0,0,IF(AND(MONTH(L37)=MONTH($A$2),YEAR(L37)&lt;YEAR($A$2)),(DAYS360(L37,$A$2)/30)-1,DAYS360(L37,$A$2)/30)),0)</f>
        <v>27.133333333333333</v>
      </c>
      <c r="U37" s="62">
        <f>+IF(M37&lt;&gt;"",IF(DAYS360(M37,$A$2)&lt;0,0,IF(AND(MONTH(M37)=MONTH($A$2),YEAR(M37)&lt;YEAR($A$2)),(DAYS360(M37,$A$2)/30)-1,DAYS360(M37,$A$2)/30)),0)</f>
        <v>2.6666666666666665</v>
      </c>
      <c r="V37" s="63">
        <f>S37/((C37+Q37)/2)</f>
        <v>0.5</v>
      </c>
      <c r="W37" s="64">
        <f>+IF(V37&gt;0,1/V37,999)</f>
        <v>2</v>
      </c>
      <c r="X37" s="65" t="str">
        <f>+IF(N37&lt;&gt;"",IF(INT(N37)&lt;&gt;INT(K37),"OUI",""),"")</f>
        <v/>
      </c>
      <c r="Y37" s="66">
        <f>+IF(F37="OUI",0,C37*K37)</f>
        <v>594</v>
      </c>
      <c r="Z37" s="67" t="str">
        <f>+IF(R37="-",IF(OR(F37="OUI",AND(G37="OUI",T37&lt;=$V$1),H37="OUI",I37="OUI",J37="OUI",T37&lt;=$V$1),"OUI",""),"")</f>
        <v/>
      </c>
      <c r="AA37" s="68" t="str">
        <f>+IF(OR(Z37&lt;&gt;"OUI",X37="OUI",R37&lt;&gt;"-"),"OUI","")</f>
        <v>OUI</v>
      </c>
      <c r="AB37" s="69">
        <f>+IF(AA37&lt;&gt;"OUI","-",IF(R37="-",IF(W37&lt;=3,"-",MAX(N37,K37*(1-$T$1))),IF(W37&lt;=3,R37,IF(T37&gt;$V$6,MAX(N37,K37*$T$6),IF(T37&gt;$V$5,MAX(R37,N37,K37*(1-$T$2),K37*(1-$T$5)),IF(T37&gt;$V$4,MAX(R37,N37,K37*(1-$T$2),K37*(1-$T$4)),IF(T37&gt;$V$3,MAX(R37,N37,K37*(1-$T$2),K37*(1-$T$3)),IF(T37&gt;$V$1,MAX(N37,K37*(1-$T$2)),MAX(N37,R37)))))))))</f>
        <v>534.6</v>
      </c>
      <c r="AC37" s="70">
        <f>+IF(AB37="-","-",IF(ABS(K37-AB37)&lt;0.1,1,-1*(AB37-K37)/K37))</f>
        <v>9.9999999999999964E-2</v>
      </c>
      <c r="AD37" s="66">
        <f>+IF(AB37&lt;&gt;"-",IF(AB37&lt;K37,(K37-AB37)*C37,AB37*C37),"")</f>
        <v>59.399999999999977</v>
      </c>
      <c r="AE37" s="68" t="str">
        <f>+IF(AB37&lt;&gt;"-",IF(R37&lt;&gt;"-",IF(Z37&lt;&gt;"OUI","OLD","FAUX"),IF(Z37&lt;&gt;"OUI","NEW","FAUX")),"")</f>
        <v>OLD</v>
      </c>
      <c r="AF37" s="68"/>
      <c r="AG37" s="68"/>
      <c r="AH37" s="53" t="str">
        <f t="shared" si="0"/>
        <v/>
      </c>
    </row>
    <row r="38" spans="1:34" ht="17">
      <c r="A38" s="53" t="s">
        <v>1171</v>
      </c>
      <c r="B38" s="53" t="s">
        <v>1172</v>
      </c>
      <c r="C38" s="54">
        <v>1</v>
      </c>
      <c r="D38" s="55" t="s">
        <v>429</v>
      </c>
      <c r="E38" s="55"/>
      <c r="F38" s="56" t="s">
        <v>49</v>
      </c>
      <c r="G38" s="56" t="s">
        <v>49</v>
      </c>
      <c r="H38" s="56"/>
      <c r="I38" s="56"/>
      <c r="J38" s="56"/>
      <c r="K38" s="57">
        <v>523.66999999999996</v>
      </c>
      <c r="L38" s="58">
        <v>45335</v>
      </c>
      <c r="M38" s="58">
        <v>45310</v>
      </c>
      <c r="N38" s="59"/>
      <c r="O38" s="56"/>
      <c r="P38" s="56"/>
      <c r="Q38" s="56">
        <v>1</v>
      </c>
      <c r="R38" s="60" t="s">
        <v>1139</v>
      </c>
      <c r="S38" s="61">
        <f>O38+P38</f>
        <v>0</v>
      </c>
      <c r="T38" s="62">
        <f>+IF(L38&lt;&gt;"",IF(DAYS360(L38,$A$2)&lt;0,0,IF(AND(MONTH(L38)=MONTH($A$2),YEAR(L38)&lt;YEAR($A$2)),(DAYS360(L38,$A$2)/30)-1,DAYS360(L38,$A$2)/30)),0)</f>
        <v>13.433333333333334</v>
      </c>
      <c r="U38" s="62">
        <f>+IF(M38&lt;&gt;"",IF(DAYS360(M38,$A$2)&lt;0,0,IF(AND(MONTH(M38)=MONTH($A$2),YEAR(M38)&lt;YEAR($A$2)),(DAYS360(M38,$A$2)/30)-1,DAYS360(M38,$A$2)/30)),0)</f>
        <v>14.233333333333333</v>
      </c>
      <c r="V38" s="63">
        <f>S38/((C38+Q38)/2)</f>
        <v>0</v>
      </c>
      <c r="W38" s="64">
        <f>+IF(V38&gt;0,1/V38,999)</f>
        <v>999</v>
      </c>
      <c r="X38" s="65" t="str">
        <f>+IF(N38&lt;&gt;"",IF(INT(N38)&lt;&gt;INT(K38),"OUI",""),"")</f>
        <v/>
      </c>
      <c r="Y38" s="66">
        <f>+IF(F38="OUI",0,C38*K38)</f>
        <v>523.66999999999996</v>
      </c>
      <c r="Z38" s="67" t="str">
        <f>+IF(R38="-",IF(OR(F38="OUI",AND(G38="OUI",T38&lt;=$V$1),H38="OUI",I38="OUI",J38="OUI",T38&lt;=$V$1),"OUI",""),"")</f>
        <v/>
      </c>
      <c r="AA38" s="68" t="str">
        <f>+IF(OR(Z38&lt;&gt;"OUI",X38="OUI",R38&lt;&gt;"-"),"OUI","")</f>
        <v>OUI</v>
      </c>
      <c r="AB38" s="69">
        <f>+IF(AA38&lt;&gt;"OUI","-",IF(R38="-",IF(W38&lt;=3,"-",MAX(N38,K38*(1-$T$1))),IF(W38&lt;=3,R38,IF(T38&gt;$V$6,MAX(N38,K38*$T$6),IF(T38&gt;$V$5,MAX(R38,N38,K38*(1-$T$2),K38*(1-$T$5)),IF(T38&gt;$V$4,MAX(R38,N38,K38*(1-$T$2),K38*(1-$T$4)),IF(T38&gt;$V$3,MAX(R38,N38,K38*(1-$T$2),K38*(1-$T$3)),IF(T38&gt;$V$1,MAX(N38,K38*(1-$T$2)),MAX(N38,R38)))))))))</f>
        <v>471.303</v>
      </c>
      <c r="AC38" s="70">
        <f>+IF(AB38="-","-",IF(ABS(K38-AB38)&lt;0.1,1,-1*(AB38-K38)/K38))</f>
        <v>9.9999999999999936E-2</v>
      </c>
      <c r="AD38" s="66">
        <f>+IF(AB38&lt;&gt;"-",IF(AB38&lt;K38,(K38-AB38)*C38,AB38*C38),"")</f>
        <v>52.366999999999962</v>
      </c>
      <c r="AE38" s="68" t="str">
        <f>+IF(AB38&lt;&gt;"-",IF(R38&lt;&gt;"-",IF(Z38&lt;&gt;"OUI","OLD","FAUX"),IF(Z38&lt;&gt;"OUI","NEW","FAUX")),"")</f>
        <v>NEW</v>
      </c>
      <c r="AF38" s="68"/>
      <c r="AG38" s="68"/>
      <c r="AH38" s="53" t="str">
        <f t="shared" si="0"/>
        <v/>
      </c>
    </row>
    <row r="39" spans="1:34" ht="17">
      <c r="A39" s="53" t="s">
        <v>1443</v>
      </c>
      <c r="B39" s="53" t="s">
        <v>1444</v>
      </c>
      <c r="C39" s="54">
        <v>1</v>
      </c>
      <c r="D39" s="55" t="s">
        <v>64</v>
      </c>
      <c r="E39" s="55"/>
      <c r="F39" s="56" t="s">
        <v>49</v>
      </c>
      <c r="G39" s="56" t="s">
        <v>49</v>
      </c>
      <c r="H39" s="56"/>
      <c r="I39" s="56"/>
      <c r="J39" s="56"/>
      <c r="K39" s="57">
        <v>495</v>
      </c>
      <c r="L39" s="58">
        <v>44601</v>
      </c>
      <c r="M39" s="58"/>
      <c r="N39" s="59"/>
      <c r="O39" s="56"/>
      <c r="P39" s="56"/>
      <c r="Q39" s="56">
        <v>1</v>
      </c>
      <c r="R39" s="60">
        <v>445.5</v>
      </c>
      <c r="S39" s="61">
        <f>O39+P39</f>
        <v>0</v>
      </c>
      <c r="T39" s="62">
        <f>+IF(L39&lt;&gt;"",IF(DAYS360(L39,$A$2)&lt;0,0,IF(AND(MONTH(L39)=MONTH($A$2),YEAR(L39)&lt;YEAR($A$2)),(DAYS360(L39,$A$2)/30)-1,DAYS360(L39,$A$2)/30)),0)</f>
        <v>37.56666666666667</v>
      </c>
      <c r="U39" s="62">
        <f>+IF(M39&lt;&gt;"",IF(DAYS360(M39,$A$2)&lt;0,0,IF(AND(MONTH(M39)=MONTH($A$2),YEAR(M39)&lt;YEAR($A$2)),(DAYS360(M39,$A$2)/30)-1,DAYS360(M39,$A$2)/30)),0)</f>
        <v>0</v>
      </c>
      <c r="V39" s="63">
        <f>S39/((C39+Q39)/2)</f>
        <v>0</v>
      </c>
      <c r="W39" s="64">
        <f>+IF(V39&gt;0,1/V39,999)</f>
        <v>999</v>
      </c>
      <c r="X39" s="65" t="str">
        <f>+IF(N39&lt;&gt;"",IF(INT(N39)&lt;&gt;INT(K39),"OUI",""),"")</f>
        <v/>
      </c>
      <c r="Y39" s="66">
        <f>+IF(F39="OUI",0,C39*K39)</f>
        <v>495</v>
      </c>
      <c r="Z39" s="67" t="str">
        <f>+IF(R39="-",IF(OR(F39="OUI",AND(G39="OUI",T39&lt;=$V$1),H39="OUI",I39="OUI",J39="OUI",T39&lt;=$V$1),"OUI",""),"")</f>
        <v/>
      </c>
      <c r="AA39" s="68" t="str">
        <f>+IF(OR(Z39&lt;&gt;"OUI",X39="OUI",R39&lt;&gt;"-"),"OUI","")</f>
        <v>OUI</v>
      </c>
      <c r="AB39" s="69">
        <f>+IF(AA39&lt;&gt;"OUI","-",IF(R39="-",IF(W39&lt;=3,"-",MAX(N39,K39*(1-$T$1))),IF(W39&lt;=3,R39,IF(T39&gt;$V$6,MAX(N39,K39*$T$6),IF(T39&gt;$V$5,MAX(R39,N39,K39*(1-$T$2),K39*(1-$T$5)),IF(T39&gt;$V$4,MAX(R39,N39,K39*(1-$T$2),K39*(1-$T$4)),IF(T39&gt;$V$3,MAX(R39,N39,K39*(1-$T$2),K39*(1-$T$3)),IF(T39&gt;$V$1,MAX(N39,K39*(1-$T$2)),MAX(N39,R39)))))))))</f>
        <v>445.5</v>
      </c>
      <c r="AC39" s="70">
        <f>+IF(AB39="-","-",IF(ABS(K39-AB39)&lt;0.1,1,-1*(AB39-K39)/K39))</f>
        <v>0.1</v>
      </c>
      <c r="AD39" s="66">
        <f>+IF(AB39&lt;&gt;"-",IF(AB39&lt;K39,(K39-AB39)*C39,AB39*C39),"")</f>
        <v>49.5</v>
      </c>
      <c r="AE39" s="68" t="str">
        <f>+IF(AB39&lt;&gt;"-",IF(R39&lt;&gt;"-",IF(Z39&lt;&gt;"OUI","OLD","FAUX"),IF(Z39&lt;&gt;"OUI","NEW","FAUX")),"")</f>
        <v>OLD</v>
      </c>
      <c r="AF39" s="68"/>
      <c r="AG39" s="68"/>
      <c r="AH39" s="53" t="str">
        <f t="shared" si="0"/>
        <v/>
      </c>
    </row>
    <row r="40" spans="1:34" ht="17">
      <c r="A40" s="53" t="s">
        <v>1447</v>
      </c>
      <c r="B40" s="53" t="s">
        <v>1448</v>
      </c>
      <c r="C40" s="54">
        <v>1</v>
      </c>
      <c r="D40" s="55" t="s">
        <v>745</v>
      </c>
      <c r="E40" s="55"/>
      <c r="F40" s="56" t="s">
        <v>49</v>
      </c>
      <c r="G40" s="56" t="s">
        <v>49</v>
      </c>
      <c r="H40" s="56"/>
      <c r="I40" s="56"/>
      <c r="J40" s="56"/>
      <c r="K40" s="57">
        <v>475.08150000000001</v>
      </c>
      <c r="L40" s="58">
        <v>45077</v>
      </c>
      <c r="M40" s="58"/>
      <c r="N40" s="59"/>
      <c r="O40" s="56"/>
      <c r="P40" s="56"/>
      <c r="Q40" s="56">
        <v>1</v>
      </c>
      <c r="R40" s="60">
        <v>427.57335</v>
      </c>
      <c r="S40" s="61">
        <f>O40+P40</f>
        <v>0</v>
      </c>
      <c r="T40" s="62">
        <f>+IF(L40&lt;&gt;"",IF(DAYS360(L40,$A$2)&lt;0,0,IF(AND(MONTH(L40)=MONTH($A$2),YEAR(L40)&lt;YEAR($A$2)),(DAYS360(L40,$A$2)/30)-1,DAYS360(L40,$A$2)/30)),0)</f>
        <v>21.866666666666667</v>
      </c>
      <c r="U40" s="62">
        <f>+IF(M40&lt;&gt;"",IF(DAYS360(M40,$A$2)&lt;0,0,IF(AND(MONTH(M40)=MONTH($A$2),YEAR(M40)&lt;YEAR($A$2)),(DAYS360(M40,$A$2)/30)-1,DAYS360(M40,$A$2)/30)),0)</f>
        <v>0</v>
      </c>
      <c r="V40" s="63">
        <f>S40/((C40+Q40)/2)</f>
        <v>0</v>
      </c>
      <c r="W40" s="64">
        <f>+IF(V40&gt;0,1/V40,999)</f>
        <v>999</v>
      </c>
      <c r="X40" s="65" t="str">
        <f>+IF(N40&lt;&gt;"",IF(INT(N40)&lt;&gt;INT(K40),"OUI",""),"")</f>
        <v/>
      </c>
      <c r="Y40" s="66">
        <f>+IF(F40="OUI",0,C40*K40)</f>
        <v>475.08150000000001</v>
      </c>
      <c r="Z40" s="67" t="str">
        <f>+IF(R40="-",IF(OR(F40="OUI",AND(G40="OUI",T40&lt;=$V$1),H40="OUI",I40="OUI",J40="OUI",T40&lt;=$V$1),"OUI",""),"")</f>
        <v/>
      </c>
      <c r="AA40" s="68" t="str">
        <f>+IF(OR(Z40&lt;&gt;"OUI",X40="OUI",R40&lt;&gt;"-"),"OUI","")</f>
        <v>OUI</v>
      </c>
      <c r="AB40" s="69">
        <f>+IF(AA40&lt;&gt;"OUI","-",IF(R40="-",IF(W40&lt;=3,"-",MAX(N40,K40*(1-$T$1))),IF(W40&lt;=3,R40,IF(T40&gt;$V$6,MAX(N40,K40*$T$6),IF(T40&gt;$V$5,MAX(R40,N40,K40*(1-$T$2),K40*(1-$T$5)),IF(T40&gt;$V$4,MAX(R40,N40,K40*(1-$T$2),K40*(1-$T$4)),IF(T40&gt;$V$3,MAX(R40,N40,K40*(1-$T$2),K40*(1-$T$3)),IF(T40&gt;$V$1,MAX(N40,K40*(1-$T$2)),MAX(N40,R40)))))))))</f>
        <v>427.57335</v>
      </c>
      <c r="AC40" s="70">
        <f>+IF(AB40="-","-",IF(ABS(K40-AB40)&lt;0.1,1,-1*(AB40-K40)/K40))</f>
        <v>0.1</v>
      </c>
      <c r="AD40" s="66">
        <f>+IF(AB40&lt;&gt;"-",IF(AB40&lt;K40,(K40-AB40)*C40,AB40*C40),"")</f>
        <v>47.508150000000001</v>
      </c>
      <c r="AE40" s="68" t="str">
        <f>+IF(AB40&lt;&gt;"-",IF(R40&lt;&gt;"-",IF(Z40&lt;&gt;"OUI","OLD","FAUX"),IF(Z40&lt;&gt;"OUI","NEW","FAUX")),"")</f>
        <v>OLD</v>
      </c>
      <c r="AF40" s="68"/>
      <c r="AG40" s="68"/>
      <c r="AH40" s="53" t="str">
        <f t="shared" si="0"/>
        <v/>
      </c>
    </row>
    <row r="41" spans="1:34" ht="17">
      <c r="A41" s="53" t="s">
        <v>2966</v>
      </c>
      <c r="B41" s="53" t="s">
        <v>2967</v>
      </c>
      <c r="C41" s="54">
        <v>2</v>
      </c>
      <c r="D41" s="55" t="s">
        <v>103</v>
      </c>
      <c r="E41" s="55"/>
      <c r="F41" s="56" t="s">
        <v>49</v>
      </c>
      <c r="G41" s="56" t="s">
        <v>49</v>
      </c>
      <c r="H41" s="56"/>
      <c r="I41" s="56"/>
      <c r="J41" s="56"/>
      <c r="K41" s="57">
        <v>474</v>
      </c>
      <c r="L41" s="58">
        <v>45470</v>
      </c>
      <c r="M41" s="58">
        <v>45467</v>
      </c>
      <c r="N41" s="59"/>
      <c r="O41" s="56"/>
      <c r="P41" s="56"/>
      <c r="Q41" s="56">
        <v>2</v>
      </c>
      <c r="R41" s="60" t="s">
        <v>1139</v>
      </c>
      <c r="S41" s="61">
        <f>O41+P41</f>
        <v>0</v>
      </c>
      <c r="T41" s="62">
        <f>+IF(L41&lt;&gt;"",IF(DAYS360(L41,$A$2)&lt;0,0,IF(AND(MONTH(L41)=MONTH($A$2),YEAR(L41)&lt;YEAR($A$2)),(DAYS360(L41,$A$2)/30)-1,DAYS360(L41,$A$2)/30)),0)</f>
        <v>8.9666666666666668</v>
      </c>
      <c r="U41" s="62">
        <f>+IF(M41&lt;&gt;"",IF(DAYS360(M41,$A$2)&lt;0,0,IF(AND(MONTH(M41)=MONTH($A$2),YEAR(M41)&lt;YEAR($A$2)),(DAYS360(M41,$A$2)/30)-1,DAYS360(M41,$A$2)/30)),0)</f>
        <v>9.0666666666666664</v>
      </c>
      <c r="V41" s="63">
        <f>S41/((C41+Q41)/2)</f>
        <v>0</v>
      </c>
      <c r="W41" s="64">
        <f>+IF(V41&gt;0,1/V41,999)</f>
        <v>999</v>
      </c>
      <c r="X41" s="65" t="str">
        <f>+IF(N41&lt;&gt;"",IF(INT(N41)&lt;&gt;INT(K41),"OUI",""),"")</f>
        <v/>
      </c>
      <c r="Y41" s="66">
        <f>+IF(F41="OUI",0,C41*K41)</f>
        <v>948</v>
      </c>
      <c r="Z41" s="67" t="str">
        <f>+IF(R41="-",IF(OR(F41="OUI",AND(G41="OUI",T41&lt;=$V$1),H41="OUI",I41="OUI",J41="OUI",T41&lt;=$V$1),"OUI",""),"")</f>
        <v>OUI</v>
      </c>
      <c r="AA41" s="68" t="str">
        <f>+IF(OR(Z41&lt;&gt;"OUI",X41="OUI",R41&lt;&gt;"-"),"OUI","")</f>
        <v/>
      </c>
      <c r="AB41" s="69" t="str">
        <f>+IF(AA41&lt;&gt;"OUI","-",IF(R41="-",IF(W41&lt;=3,"-",MAX(N41,K41*(1-$T$1))),IF(W41&lt;=3,R41,IF(T41&gt;$V$6,MAX(N41,K41*$T$6),IF(T41&gt;$V$5,MAX(R41,N41,K41*(1-$T$2),K41*(1-$T$5)),IF(T41&gt;$V$4,MAX(R41,N41,K41*(1-$T$2),K41*(1-$T$4)),IF(T41&gt;$V$3,MAX(R41,N41,K41*(1-$T$2),K41*(1-$T$3)),IF(T41&gt;$V$1,MAX(N41,K41*(1-$T$2)),MAX(N41,R41)))))))))</f>
        <v>-</v>
      </c>
      <c r="AC41" s="70" t="str">
        <f>+IF(AB41="-","-",IF(ABS(K41-AB41)&lt;0.1,1,-1*(AB41-K41)/K41))</f>
        <v>-</v>
      </c>
      <c r="AD41" s="66" t="str">
        <f>+IF(AB41&lt;&gt;"-",IF(AB41&lt;K41,(K41-AB41)*C41,AB41*C41),"")</f>
        <v/>
      </c>
      <c r="AE41" s="68" t="str">
        <f>+IF(AB41&lt;&gt;"-",IF(R41&lt;&gt;"-",IF(Z41&lt;&gt;"OUI","OLD","FAUX"),IF(Z41&lt;&gt;"OUI","NEW","FAUX")),"")</f>
        <v/>
      </c>
      <c r="AF41" s="68"/>
      <c r="AG41" s="68"/>
      <c r="AH41" s="53" t="str">
        <f t="shared" si="0"/>
        <v/>
      </c>
    </row>
    <row r="42" spans="1:34" ht="17">
      <c r="A42" s="53" t="s">
        <v>1175</v>
      </c>
      <c r="B42" s="53" t="s">
        <v>1176</v>
      </c>
      <c r="C42" s="54">
        <v>1</v>
      </c>
      <c r="D42" s="55" t="s">
        <v>103</v>
      </c>
      <c r="E42" s="55"/>
      <c r="F42" s="56" t="s">
        <v>49</v>
      </c>
      <c r="G42" s="56" t="s">
        <v>49</v>
      </c>
      <c r="H42" s="56"/>
      <c r="I42" s="56"/>
      <c r="J42" s="56"/>
      <c r="K42" s="57">
        <v>474</v>
      </c>
      <c r="L42" s="58">
        <v>45282</v>
      </c>
      <c r="M42" s="58">
        <v>45625</v>
      </c>
      <c r="N42" s="59"/>
      <c r="O42" s="56"/>
      <c r="P42" s="56"/>
      <c r="Q42" s="56">
        <v>1</v>
      </c>
      <c r="R42" s="60" t="s">
        <v>1139</v>
      </c>
      <c r="S42" s="61">
        <f>O42+P42</f>
        <v>0</v>
      </c>
      <c r="T42" s="62">
        <f>+IF(L42&lt;&gt;"",IF(DAYS360(L42,$A$2)&lt;0,0,IF(AND(MONTH(L42)=MONTH($A$2),YEAR(L42)&lt;YEAR($A$2)),(DAYS360(L42,$A$2)/30)-1,DAYS360(L42,$A$2)/30)),0)</f>
        <v>15.133333333333333</v>
      </c>
      <c r="U42" s="62">
        <f>+IF(M42&lt;&gt;"",IF(DAYS360(M42,$A$2)&lt;0,0,IF(AND(MONTH(M42)=MONTH($A$2),YEAR(M42)&lt;YEAR($A$2)),(DAYS360(M42,$A$2)/30)-1,DAYS360(M42,$A$2)/30)),0)</f>
        <v>3.9</v>
      </c>
      <c r="V42" s="63">
        <f>S42/((C42+Q42)/2)</f>
        <v>0</v>
      </c>
      <c r="W42" s="64">
        <f>+IF(V42&gt;0,1/V42,999)</f>
        <v>999</v>
      </c>
      <c r="X42" s="65" t="str">
        <f>+IF(N42&lt;&gt;"",IF(INT(N42)&lt;&gt;INT(K42),"OUI",""),"")</f>
        <v/>
      </c>
      <c r="Y42" s="66">
        <f>+IF(F42="OUI",0,C42*K42)</f>
        <v>474</v>
      </c>
      <c r="Z42" s="67" t="str">
        <f>+IF(R42="-",IF(OR(F42="OUI",AND(G42="OUI",T42&lt;=$V$1),H42="OUI",I42="OUI",J42="OUI",T42&lt;=$V$1),"OUI",""),"")</f>
        <v/>
      </c>
      <c r="AA42" s="68" t="str">
        <f>+IF(OR(Z42&lt;&gt;"OUI",X42="OUI",R42&lt;&gt;"-"),"OUI","")</f>
        <v>OUI</v>
      </c>
      <c r="AB42" s="69">
        <f>+IF(AA42&lt;&gt;"OUI","-",IF(R42="-",IF(W42&lt;=3,"-",MAX(N42,K42*(1-$T$1))),IF(W42&lt;=3,R42,IF(T42&gt;$V$6,MAX(N42,K42*$T$6),IF(T42&gt;$V$5,MAX(R42,N42,K42*(1-$T$2),K42*(1-$T$5)),IF(T42&gt;$V$4,MAX(R42,N42,K42*(1-$T$2),K42*(1-$T$4)),IF(T42&gt;$V$3,MAX(R42,N42,K42*(1-$T$2),K42*(1-$T$3)),IF(T42&gt;$V$1,MAX(N42,K42*(1-$T$2)),MAX(N42,R42)))))))))</f>
        <v>426.6</v>
      </c>
      <c r="AC42" s="70">
        <f>+IF(AB42="-","-",IF(ABS(K42-AB42)&lt;0.1,1,-1*(AB42-K42)/K42))</f>
        <v>9.999999999999995E-2</v>
      </c>
      <c r="AD42" s="66">
        <f>+IF(AB42&lt;&gt;"-",IF(AB42&lt;K42,(K42-AB42)*C42,AB42*C42),"")</f>
        <v>47.399999999999977</v>
      </c>
      <c r="AE42" s="68" t="str">
        <f>+IF(AB42&lt;&gt;"-",IF(R42&lt;&gt;"-",IF(Z42&lt;&gt;"OUI","OLD","FAUX"),IF(Z42&lt;&gt;"OUI","NEW","FAUX")),"")</f>
        <v>NEW</v>
      </c>
      <c r="AF42" s="68"/>
      <c r="AG42" s="68"/>
      <c r="AH42" s="53" t="str">
        <f t="shared" si="0"/>
        <v/>
      </c>
    </row>
    <row r="43" spans="1:34" ht="17">
      <c r="A43" s="53" t="s">
        <v>1401</v>
      </c>
      <c r="B43" s="53" t="s">
        <v>1402</v>
      </c>
      <c r="C43" s="54">
        <v>2</v>
      </c>
      <c r="D43" s="55" t="s">
        <v>116</v>
      </c>
      <c r="E43" s="55"/>
      <c r="F43" s="56" t="s">
        <v>49</v>
      </c>
      <c r="G43" s="56" t="s">
        <v>49</v>
      </c>
      <c r="H43" s="56"/>
      <c r="I43" s="56"/>
      <c r="J43" s="56"/>
      <c r="K43" s="57">
        <v>466.03</v>
      </c>
      <c r="L43" s="58">
        <v>45176</v>
      </c>
      <c r="M43" s="58">
        <v>45233</v>
      </c>
      <c r="N43" s="59"/>
      <c r="O43" s="56"/>
      <c r="P43" s="56"/>
      <c r="Q43" s="56">
        <v>2</v>
      </c>
      <c r="R43" s="60">
        <v>419.42699999999996</v>
      </c>
      <c r="S43" s="61">
        <f>O43+P43</f>
        <v>0</v>
      </c>
      <c r="T43" s="62">
        <f>+IF(L43&lt;&gt;"",IF(DAYS360(L43,$A$2)&lt;0,0,IF(AND(MONTH(L43)=MONTH($A$2),YEAR(L43)&lt;YEAR($A$2)),(DAYS360(L43,$A$2)/30)-1,DAYS360(L43,$A$2)/30)),0)</f>
        <v>18.633333333333333</v>
      </c>
      <c r="U43" s="62">
        <f>+IF(M43&lt;&gt;"",IF(DAYS360(M43,$A$2)&lt;0,0,IF(AND(MONTH(M43)=MONTH($A$2),YEAR(M43)&lt;YEAR($A$2)),(DAYS360(M43,$A$2)/30)-1,DAYS360(M43,$A$2)/30)),0)</f>
        <v>16.766666666666666</v>
      </c>
      <c r="V43" s="63">
        <f>S43/((C43+Q43)/2)</f>
        <v>0</v>
      </c>
      <c r="W43" s="64">
        <f>+IF(V43&gt;0,1/V43,999)</f>
        <v>999</v>
      </c>
      <c r="X43" s="65" t="str">
        <f>+IF(N43&lt;&gt;"",IF(INT(N43)&lt;&gt;INT(K43),"OUI",""),"")</f>
        <v/>
      </c>
      <c r="Y43" s="66">
        <f>+IF(F43="OUI",0,C43*K43)</f>
        <v>932.06</v>
      </c>
      <c r="Z43" s="67" t="str">
        <f>+IF(R43="-",IF(OR(F43="OUI",AND(G43="OUI",T43&lt;=$V$1),H43="OUI",I43="OUI",J43="OUI",T43&lt;=$V$1),"OUI",""),"")</f>
        <v/>
      </c>
      <c r="AA43" s="68" t="str">
        <f>+IF(OR(Z43&lt;&gt;"OUI",X43="OUI",R43&lt;&gt;"-"),"OUI","")</f>
        <v>OUI</v>
      </c>
      <c r="AB43" s="69">
        <f>+IF(AA43&lt;&gt;"OUI","-",IF(R43="-",IF(W43&lt;=3,"-",MAX(N43,K43*(1-$T$1))),IF(W43&lt;=3,R43,IF(T43&gt;$V$6,MAX(N43,K43*$T$6),IF(T43&gt;$V$5,MAX(R43,N43,K43*(1-$T$2),K43*(1-$T$5)),IF(T43&gt;$V$4,MAX(R43,N43,K43*(1-$T$2),K43*(1-$T$4)),IF(T43&gt;$V$3,MAX(R43,N43,K43*(1-$T$2),K43*(1-$T$3)),IF(T43&gt;$V$1,MAX(N43,K43*(1-$T$2)),MAX(N43,R43)))))))))</f>
        <v>419.42699999999996</v>
      </c>
      <c r="AC43" s="70">
        <f>+IF(AB43="-","-",IF(ABS(K43-AB43)&lt;0.1,1,-1*(AB43-K43)/K43))</f>
        <v>0.10000000000000002</v>
      </c>
      <c r="AD43" s="66">
        <f>+IF(AB43&lt;&gt;"-",IF(AB43&lt;K43,(K43-AB43)*C43,AB43*C43),"")</f>
        <v>93.206000000000017</v>
      </c>
      <c r="AE43" s="68" t="str">
        <f>+IF(AB43&lt;&gt;"-",IF(R43&lt;&gt;"-",IF(Z43&lt;&gt;"OUI","OLD","FAUX"),IF(Z43&lt;&gt;"OUI","NEW","FAUX")),"")</f>
        <v>OLD</v>
      </c>
      <c r="AF43" s="68"/>
      <c r="AG43" s="68"/>
      <c r="AH43" s="53" t="str">
        <f t="shared" si="0"/>
        <v/>
      </c>
    </row>
    <row r="44" spans="1:34" ht="17">
      <c r="A44" s="53" t="s">
        <v>1449</v>
      </c>
      <c r="B44" s="53" t="s">
        <v>1450</v>
      </c>
      <c r="C44" s="54">
        <v>1</v>
      </c>
      <c r="D44" s="55" t="s">
        <v>1451</v>
      </c>
      <c r="E44" s="55"/>
      <c r="F44" s="56" t="s">
        <v>49</v>
      </c>
      <c r="G44" s="56" t="s">
        <v>49</v>
      </c>
      <c r="H44" s="56"/>
      <c r="I44" s="56"/>
      <c r="J44" s="56"/>
      <c r="K44" s="57">
        <v>465</v>
      </c>
      <c r="L44" s="58">
        <v>44433</v>
      </c>
      <c r="M44" s="58">
        <v>45545</v>
      </c>
      <c r="N44" s="59"/>
      <c r="O44" s="56"/>
      <c r="P44" s="56"/>
      <c r="Q44" s="56">
        <v>2</v>
      </c>
      <c r="R44" s="60">
        <v>403</v>
      </c>
      <c r="S44" s="61">
        <f>O44+P44</f>
        <v>0</v>
      </c>
      <c r="T44" s="62">
        <f>+IF(L44&lt;&gt;"",IF(DAYS360(L44,$A$2)&lt;0,0,IF(AND(MONTH(L44)=MONTH($A$2),YEAR(L44)&lt;YEAR($A$2)),(DAYS360(L44,$A$2)/30)-1,DAYS360(L44,$A$2)/30)),0)</f>
        <v>43.033333333333331</v>
      </c>
      <c r="U44" s="62">
        <f>+IF(M44&lt;&gt;"",IF(DAYS360(M44,$A$2)&lt;0,0,IF(AND(MONTH(M44)=MONTH($A$2),YEAR(M44)&lt;YEAR($A$2)),(DAYS360(M44,$A$2)/30)-1,DAYS360(M44,$A$2)/30)),0)</f>
        <v>6.5333333333333332</v>
      </c>
      <c r="V44" s="63">
        <f>S44/((C44+Q44)/2)</f>
        <v>0</v>
      </c>
      <c r="W44" s="64">
        <f>+IF(V44&gt;0,1/V44,999)</f>
        <v>999</v>
      </c>
      <c r="X44" s="65" t="str">
        <f>+IF(N44&lt;&gt;"",IF(INT(N44)&lt;&gt;INT(K44),"OUI",""),"")</f>
        <v/>
      </c>
      <c r="Y44" s="66">
        <f>+IF(F44="OUI",0,C44*K44)</f>
        <v>465</v>
      </c>
      <c r="Z44" s="67" t="str">
        <f>+IF(R44="-",IF(OR(F44="OUI",AND(G44="OUI",T44&lt;=$V$1),H44="OUI",I44="OUI",J44="OUI",T44&lt;=$V$1),"OUI",""),"")</f>
        <v/>
      </c>
      <c r="AA44" s="68" t="str">
        <f>+IF(OR(Z44&lt;&gt;"OUI",X44="OUI",R44&lt;&gt;"-"),"OUI","")</f>
        <v>OUI</v>
      </c>
      <c r="AB44" s="69">
        <f>+IF(AA44&lt;&gt;"OUI","-",IF(R44="-",IF(W44&lt;=3,"-",MAX(N44,K44*(1-$T$1))),IF(W44&lt;=3,R44,IF(T44&gt;$V$6,MAX(N44,K44*$T$6),IF(T44&gt;$V$5,MAX(R44,N44,K44*(1-$T$2),K44*(1-$T$5)),IF(T44&gt;$V$4,MAX(R44,N44,K44*(1-$T$2),K44*(1-$T$4)),IF(T44&gt;$V$3,MAX(R44,N44,K44*(1-$T$2),K44*(1-$T$3)),IF(T44&gt;$V$1,MAX(N44,K44*(1-$T$2)),MAX(N44,R44)))))))))</f>
        <v>418.5</v>
      </c>
      <c r="AC44" s="70">
        <f>+IF(AB44="-","-",IF(ABS(K44-AB44)&lt;0.1,1,-1*(AB44-K44)/K44))</f>
        <v>0.1</v>
      </c>
      <c r="AD44" s="66">
        <f>+IF(AB44&lt;&gt;"-",IF(AB44&lt;K44,(K44-AB44)*C44,AB44*C44),"")</f>
        <v>46.5</v>
      </c>
      <c r="AE44" s="68" t="str">
        <f>+IF(AB44&lt;&gt;"-",IF(R44&lt;&gt;"-",IF(Z44&lt;&gt;"OUI","OLD","FAUX"),IF(Z44&lt;&gt;"OUI","NEW","FAUX")),"")</f>
        <v>OLD</v>
      </c>
      <c r="AF44" s="68"/>
      <c r="AG44" s="68"/>
      <c r="AH44" s="53" t="str">
        <f t="shared" si="0"/>
        <v/>
      </c>
    </row>
    <row r="45" spans="1:34" ht="17">
      <c r="A45" s="53" t="s">
        <v>2065</v>
      </c>
      <c r="B45" s="53" t="s">
        <v>2066</v>
      </c>
      <c r="C45" s="54">
        <v>1</v>
      </c>
      <c r="D45" s="55" t="s">
        <v>745</v>
      </c>
      <c r="E45" s="55"/>
      <c r="F45" s="56" t="s">
        <v>49</v>
      </c>
      <c r="G45" s="56" t="s">
        <v>49</v>
      </c>
      <c r="H45" s="56"/>
      <c r="I45" s="56"/>
      <c r="J45" s="56"/>
      <c r="K45" s="57">
        <v>463.5521</v>
      </c>
      <c r="L45" s="58">
        <v>45049</v>
      </c>
      <c r="M45" s="58">
        <v>45442</v>
      </c>
      <c r="N45" s="59"/>
      <c r="O45" s="56"/>
      <c r="P45" s="56"/>
      <c r="Q45" s="56">
        <v>1</v>
      </c>
      <c r="R45" s="60" t="s">
        <v>1139</v>
      </c>
      <c r="S45" s="61">
        <f>O45+P45</f>
        <v>0</v>
      </c>
      <c r="T45" s="62">
        <f>+IF(L45&lt;&gt;"",IF(DAYS360(L45,$A$2)&lt;0,0,IF(AND(MONTH(L45)=MONTH($A$2),YEAR(L45)&lt;YEAR($A$2)),(DAYS360(L45,$A$2)/30)-1,DAYS360(L45,$A$2)/30)),0)</f>
        <v>22.766666666666666</v>
      </c>
      <c r="U45" s="62">
        <f>+IF(M45&lt;&gt;"",IF(DAYS360(M45,$A$2)&lt;0,0,IF(AND(MONTH(M45)=MONTH($A$2),YEAR(M45)&lt;YEAR($A$2)),(DAYS360(M45,$A$2)/30)-1,DAYS360(M45,$A$2)/30)),0)</f>
        <v>9.8666666666666671</v>
      </c>
      <c r="V45" s="63">
        <f>S45/((C45+Q45)/2)</f>
        <v>0</v>
      </c>
      <c r="W45" s="64">
        <f>+IF(V45&gt;0,1/V45,999)</f>
        <v>999</v>
      </c>
      <c r="X45" s="65" t="str">
        <f>+IF(N45&lt;&gt;"",IF(INT(N45)&lt;&gt;INT(K45),"OUI",""),"")</f>
        <v/>
      </c>
      <c r="Y45" s="66">
        <f>+IF(F45="OUI",0,C45*K45)</f>
        <v>463.5521</v>
      </c>
      <c r="Z45" s="67" t="str">
        <f>+IF(R45="-",IF(OR(F45="OUI",AND(G45="OUI",T45&lt;=$V$1),H45="OUI",I45="OUI",J45="OUI",T45&lt;=$V$1),"OUI",""),"")</f>
        <v/>
      </c>
      <c r="AA45" s="68" t="str">
        <f>+IF(OR(Z45&lt;&gt;"OUI",X45="OUI",R45&lt;&gt;"-"),"OUI","")</f>
        <v>OUI</v>
      </c>
      <c r="AB45" s="69">
        <f>+IF(AA45&lt;&gt;"OUI","-",IF(R45="-",IF(W45&lt;=3,"-",MAX(N45,K45*(1-$T$1))),IF(W45&lt;=3,R45,IF(T45&gt;$V$6,MAX(N45,K45*$T$6),IF(T45&gt;$V$5,MAX(R45,N45,K45*(1-$T$2),K45*(1-$T$5)),IF(T45&gt;$V$4,MAX(R45,N45,K45*(1-$T$2),K45*(1-$T$4)),IF(T45&gt;$V$3,MAX(R45,N45,K45*(1-$T$2),K45*(1-$T$3)),IF(T45&gt;$V$1,MAX(N45,K45*(1-$T$2)),MAX(N45,R45)))))))))</f>
        <v>417.19689</v>
      </c>
      <c r="AC45" s="70">
        <f>+IF(AB45="-","-",IF(ABS(K45-AB45)&lt;0.1,1,-1*(AB45-K45)/K45))</f>
        <v>0.1</v>
      </c>
      <c r="AD45" s="66">
        <f>+IF(AB45&lt;&gt;"-",IF(AB45&lt;K45,(K45-AB45)*C45,AB45*C45),"")</f>
        <v>46.35521</v>
      </c>
      <c r="AE45" s="68" t="str">
        <f>+IF(AB45&lt;&gt;"-",IF(R45&lt;&gt;"-",IF(Z45&lt;&gt;"OUI","OLD","FAUX"),IF(Z45&lt;&gt;"OUI","NEW","FAUX")),"")</f>
        <v>NEW</v>
      </c>
      <c r="AF45" s="68"/>
      <c r="AG45" s="68"/>
      <c r="AH45" s="53" t="str">
        <f t="shared" si="0"/>
        <v/>
      </c>
    </row>
    <row r="46" spans="1:34" ht="17">
      <c r="A46" s="53" t="s">
        <v>3535</v>
      </c>
      <c r="B46" s="53" t="s">
        <v>3536</v>
      </c>
      <c r="C46" s="54">
        <v>1</v>
      </c>
      <c r="D46" s="55" t="s">
        <v>80</v>
      </c>
      <c r="E46" s="55"/>
      <c r="F46" s="56" t="s">
        <v>49</v>
      </c>
      <c r="G46" s="56" t="s">
        <v>49</v>
      </c>
      <c r="H46" s="56"/>
      <c r="I46" s="56"/>
      <c r="J46" s="56"/>
      <c r="K46" s="57">
        <v>460.9631</v>
      </c>
      <c r="L46" s="58">
        <v>45630</v>
      </c>
      <c r="M46" s="58">
        <v>45701</v>
      </c>
      <c r="N46" s="59"/>
      <c r="O46" s="56">
        <v>1</v>
      </c>
      <c r="P46" s="56"/>
      <c r="Q46" s="56">
        <v>2</v>
      </c>
      <c r="R46" s="60" t="s">
        <v>1139</v>
      </c>
      <c r="S46" s="61">
        <f>O46+P46</f>
        <v>1</v>
      </c>
      <c r="T46" s="62">
        <f>+IF(L46&lt;&gt;"",IF(DAYS360(L46,$A$2)&lt;0,0,IF(AND(MONTH(L46)=MONTH($A$2),YEAR(L46)&lt;YEAR($A$2)),(DAYS360(L46,$A$2)/30)-1,DAYS360(L46,$A$2)/30)),0)</f>
        <v>3.7333333333333334</v>
      </c>
      <c r="U46" s="62">
        <f>+IF(M46&lt;&gt;"",IF(DAYS360(M46,$A$2)&lt;0,0,IF(AND(MONTH(M46)=MONTH($A$2),YEAR(M46)&lt;YEAR($A$2)),(DAYS360(M46,$A$2)/30)-1,DAYS360(M46,$A$2)/30)),0)</f>
        <v>1.4333333333333333</v>
      </c>
      <c r="V46" s="63">
        <f>S46/((C46+Q46)/2)</f>
        <v>0.66666666666666663</v>
      </c>
      <c r="W46" s="64">
        <f>+IF(V46&gt;0,1/V46,999)</f>
        <v>1.5</v>
      </c>
      <c r="X46" s="65" t="str">
        <f>+IF(N46&lt;&gt;"",IF(INT(N46)&lt;&gt;INT(K46),"OUI",""),"")</f>
        <v/>
      </c>
      <c r="Y46" s="66">
        <f>+IF(F46="OUI",0,C46*K46)</f>
        <v>460.9631</v>
      </c>
      <c r="Z46" s="67" t="str">
        <f>+IF(R46="-",IF(OR(F46="OUI",AND(G46="OUI",T46&lt;=$V$1),H46="OUI",I46="OUI",J46="OUI",T46&lt;=$V$1),"OUI",""),"")</f>
        <v>OUI</v>
      </c>
      <c r="AA46" s="68" t="str">
        <f>+IF(OR(Z46&lt;&gt;"OUI",X46="OUI",R46&lt;&gt;"-"),"OUI","")</f>
        <v/>
      </c>
      <c r="AB46" s="69" t="str">
        <f>+IF(AA46&lt;&gt;"OUI","-",IF(R46="-",IF(W46&lt;=3,"-",MAX(N46,K46*(1-$T$1))),IF(W46&lt;=3,R46,IF(T46&gt;$V$6,MAX(N46,K46*$T$6),IF(T46&gt;$V$5,MAX(R46,N46,K46*(1-$T$2),K46*(1-$T$5)),IF(T46&gt;$V$4,MAX(R46,N46,K46*(1-$T$2),K46*(1-$T$4)),IF(T46&gt;$V$3,MAX(R46,N46,K46*(1-$T$2),K46*(1-$T$3)),IF(T46&gt;$V$1,MAX(N46,K46*(1-$T$2)),MAX(N46,R46)))))))))</f>
        <v>-</v>
      </c>
      <c r="AC46" s="70" t="str">
        <f>+IF(AB46="-","-",IF(ABS(K46-AB46)&lt;0.1,1,-1*(AB46-K46)/K46))</f>
        <v>-</v>
      </c>
      <c r="AD46" s="66" t="str">
        <f>+IF(AB46&lt;&gt;"-",IF(AB46&lt;K46,(K46-AB46)*C46,AB46*C46),"")</f>
        <v/>
      </c>
      <c r="AE46" s="68" t="str">
        <f>+IF(AB46&lt;&gt;"-",IF(R46&lt;&gt;"-",IF(Z46&lt;&gt;"OUI","OLD","FAUX"),IF(Z46&lt;&gt;"OUI","NEW","FAUX")),"")</f>
        <v/>
      </c>
      <c r="AF46" s="68"/>
      <c r="AG46" s="68"/>
      <c r="AH46" s="53" t="str">
        <f t="shared" si="0"/>
        <v/>
      </c>
    </row>
    <row r="47" spans="1:34" ht="17">
      <c r="A47" s="53" t="s">
        <v>3533</v>
      </c>
      <c r="B47" s="53" t="s">
        <v>3534</v>
      </c>
      <c r="C47" s="54">
        <v>2</v>
      </c>
      <c r="D47" s="55" t="s">
        <v>80</v>
      </c>
      <c r="E47" s="55"/>
      <c r="F47" s="56" t="s">
        <v>49</v>
      </c>
      <c r="G47" s="56" t="s">
        <v>49</v>
      </c>
      <c r="H47" s="56"/>
      <c r="I47" s="56"/>
      <c r="J47" s="56"/>
      <c r="K47" s="57">
        <v>460.9631</v>
      </c>
      <c r="L47" s="58">
        <v>45630</v>
      </c>
      <c r="M47" s="58">
        <v>45593</v>
      </c>
      <c r="N47" s="59"/>
      <c r="O47" s="56"/>
      <c r="P47" s="56"/>
      <c r="Q47" s="56">
        <v>2</v>
      </c>
      <c r="R47" s="60" t="s">
        <v>1139</v>
      </c>
      <c r="S47" s="61">
        <f>O47+P47</f>
        <v>0</v>
      </c>
      <c r="T47" s="62">
        <f>+IF(L47&lt;&gt;"",IF(DAYS360(L47,$A$2)&lt;0,0,IF(AND(MONTH(L47)=MONTH($A$2),YEAR(L47)&lt;YEAR($A$2)),(DAYS360(L47,$A$2)/30)-1,DAYS360(L47,$A$2)/30)),0)</f>
        <v>3.7333333333333334</v>
      </c>
      <c r="U47" s="62">
        <f>+IF(M47&lt;&gt;"",IF(DAYS360(M47,$A$2)&lt;0,0,IF(AND(MONTH(M47)=MONTH($A$2),YEAR(M47)&lt;YEAR($A$2)),(DAYS360(M47,$A$2)/30)-1,DAYS360(M47,$A$2)/30)),0)</f>
        <v>4.9333333333333336</v>
      </c>
      <c r="V47" s="63">
        <f>S47/((C47+Q47)/2)</f>
        <v>0</v>
      </c>
      <c r="W47" s="64">
        <f>+IF(V47&gt;0,1/V47,999)</f>
        <v>999</v>
      </c>
      <c r="X47" s="65" t="str">
        <f>+IF(N47&lt;&gt;"",IF(INT(N47)&lt;&gt;INT(K47),"OUI",""),"")</f>
        <v/>
      </c>
      <c r="Y47" s="66">
        <f>+IF(F47="OUI",0,C47*K47)</f>
        <v>921.92619999999999</v>
      </c>
      <c r="Z47" s="67" t="str">
        <f>+IF(R47="-",IF(OR(F47="OUI",AND(G47="OUI",T47&lt;=$V$1),H47="OUI",I47="OUI",J47="OUI",T47&lt;=$V$1),"OUI",""),"")</f>
        <v>OUI</v>
      </c>
      <c r="AA47" s="68" t="str">
        <f>+IF(OR(Z47&lt;&gt;"OUI",X47="OUI",R47&lt;&gt;"-"),"OUI","")</f>
        <v/>
      </c>
      <c r="AB47" s="69" t="str">
        <f>+IF(AA47&lt;&gt;"OUI","-",IF(R47="-",IF(W47&lt;=3,"-",MAX(N47,K47*(1-$T$1))),IF(W47&lt;=3,R47,IF(T47&gt;$V$6,MAX(N47,K47*$T$6),IF(T47&gt;$V$5,MAX(R47,N47,K47*(1-$T$2),K47*(1-$T$5)),IF(T47&gt;$V$4,MAX(R47,N47,K47*(1-$T$2),K47*(1-$T$4)),IF(T47&gt;$V$3,MAX(R47,N47,K47*(1-$T$2),K47*(1-$T$3)),IF(T47&gt;$V$1,MAX(N47,K47*(1-$T$2)),MAX(N47,R47)))))))))</f>
        <v>-</v>
      </c>
      <c r="AC47" s="70" t="str">
        <f>+IF(AB47="-","-",IF(ABS(K47-AB47)&lt;0.1,1,-1*(AB47-K47)/K47))</f>
        <v>-</v>
      </c>
      <c r="AD47" s="66" t="str">
        <f>+IF(AB47&lt;&gt;"-",IF(AB47&lt;K47,(K47-AB47)*C47,AB47*C47),"")</f>
        <v/>
      </c>
      <c r="AE47" s="68" t="str">
        <f>+IF(AB47&lt;&gt;"-",IF(R47&lt;&gt;"-",IF(Z47&lt;&gt;"OUI","OLD","FAUX"),IF(Z47&lt;&gt;"OUI","NEW","FAUX")),"")</f>
        <v/>
      </c>
      <c r="AF47" s="68"/>
      <c r="AG47" s="68"/>
      <c r="AH47" s="53" t="str">
        <f t="shared" si="0"/>
        <v/>
      </c>
    </row>
    <row r="48" spans="1:34" ht="17">
      <c r="A48" s="53" t="s">
        <v>3264</v>
      </c>
      <c r="B48" s="53" t="s">
        <v>3265</v>
      </c>
      <c r="C48" s="54">
        <v>1</v>
      </c>
      <c r="D48" s="55" t="s">
        <v>623</v>
      </c>
      <c r="E48" s="55"/>
      <c r="F48" s="56" t="s">
        <v>49</v>
      </c>
      <c r="G48" s="56" t="s">
        <v>49</v>
      </c>
      <c r="H48" s="56"/>
      <c r="I48" s="56"/>
      <c r="J48" s="56"/>
      <c r="K48" s="57">
        <v>439.07</v>
      </c>
      <c r="L48" s="58">
        <v>45567</v>
      </c>
      <c r="M48" s="58">
        <v>45588</v>
      </c>
      <c r="N48" s="59"/>
      <c r="O48" s="56"/>
      <c r="P48" s="56"/>
      <c r="Q48" s="56">
        <v>1</v>
      </c>
      <c r="R48" s="60" t="s">
        <v>1139</v>
      </c>
      <c r="S48" s="61">
        <f>O48+P48</f>
        <v>0</v>
      </c>
      <c r="T48" s="62">
        <f>+IF(L48&lt;&gt;"",IF(DAYS360(L48,$A$2)&lt;0,0,IF(AND(MONTH(L48)=MONTH($A$2),YEAR(L48)&lt;YEAR($A$2)),(DAYS360(L48,$A$2)/30)-1,DAYS360(L48,$A$2)/30)),0)</f>
        <v>5.8</v>
      </c>
      <c r="U48" s="62">
        <f>+IF(M48&lt;&gt;"",IF(DAYS360(M48,$A$2)&lt;0,0,IF(AND(MONTH(M48)=MONTH($A$2),YEAR(M48)&lt;YEAR($A$2)),(DAYS360(M48,$A$2)/30)-1,DAYS360(M48,$A$2)/30)),0)</f>
        <v>5.0999999999999996</v>
      </c>
      <c r="V48" s="63">
        <f>S48/((C48+Q48)/2)</f>
        <v>0</v>
      </c>
      <c r="W48" s="64">
        <f>+IF(V48&gt;0,1/V48,999)</f>
        <v>999</v>
      </c>
      <c r="X48" s="65" t="str">
        <f>+IF(N48&lt;&gt;"",IF(INT(N48)&lt;&gt;INT(K48),"OUI",""),"")</f>
        <v/>
      </c>
      <c r="Y48" s="66">
        <f>+IF(F48="OUI",0,C48*K48)</f>
        <v>439.07</v>
      </c>
      <c r="Z48" s="67" t="str">
        <f>+IF(R48="-",IF(OR(F48="OUI",AND(G48="OUI",T48&lt;=$V$1),H48="OUI",I48="OUI",J48="OUI",T48&lt;=$V$1),"OUI",""),"")</f>
        <v>OUI</v>
      </c>
      <c r="AA48" s="68" t="str">
        <f>+IF(OR(Z48&lt;&gt;"OUI",X48="OUI",R48&lt;&gt;"-"),"OUI","")</f>
        <v/>
      </c>
      <c r="AB48" s="69" t="str">
        <f>+IF(AA48&lt;&gt;"OUI","-",IF(R48="-",IF(W48&lt;=3,"-",MAX(N48,K48*(1-$T$1))),IF(W48&lt;=3,R48,IF(T48&gt;$V$6,MAX(N48,K48*$T$6),IF(T48&gt;$V$5,MAX(R48,N48,K48*(1-$T$2),K48*(1-$T$5)),IF(T48&gt;$V$4,MAX(R48,N48,K48*(1-$T$2),K48*(1-$T$4)),IF(T48&gt;$V$3,MAX(R48,N48,K48*(1-$T$2),K48*(1-$T$3)),IF(T48&gt;$V$1,MAX(N48,K48*(1-$T$2)),MAX(N48,R48)))))))))</f>
        <v>-</v>
      </c>
      <c r="AC48" s="70" t="str">
        <f>+IF(AB48="-","-",IF(ABS(K48-AB48)&lt;0.1,1,-1*(AB48-K48)/K48))</f>
        <v>-</v>
      </c>
      <c r="AD48" s="66" t="str">
        <f>+IF(AB48&lt;&gt;"-",IF(AB48&lt;K48,(K48-AB48)*C48,AB48*C48),"")</f>
        <v/>
      </c>
      <c r="AE48" s="68" t="str">
        <f>+IF(AB48&lt;&gt;"-",IF(R48&lt;&gt;"-",IF(Z48&lt;&gt;"OUI","OLD","FAUX"),IF(Z48&lt;&gt;"OUI","NEW","FAUX")),"")</f>
        <v/>
      </c>
      <c r="AF48" s="68"/>
      <c r="AG48" s="68"/>
      <c r="AH48" s="53" t="str">
        <f t="shared" si="0"/>
        <v/>
      </c>
    </row>
    <row r="49" spans="1:34" ht="17">
      <c r="A49" s="53" t="s">
        <v>1412</v>
      </c>
      <c r="B49" s="53" t="s">
        <v>1413</v>
      </c>
      <c r="C49" s="54">
        <v>2</v>
      </c>
      <c r="D49" s="55" t="s">
        <v>1414</v>
      </c>
      <c r="E49" s="55"/>
      <c r="F49" s="56" t="s">
        <v>49</v>
      </c>
      <c r="G49" s="56" t="s">
        <v>49</v>
      </c>
      <c r="H49" s="56"/>
      <c r="I49" s="56"/>
      <c r="J49" s="56"/>
      <c r="K49" s="57">
        <v>436.92</v>
      </c>
      <c r="L49" s="58">
        <v>44848</v>
      </c>
      <c r="M49" s="58">
        <v>44949</v>
      </c>
      <c r="N49" s="59"/>
      <c r="O49" s="56"/>
      <c r="P49" s="56"/>
      <c r="Q49" s="56">
        <v>2</v>
      </c>
      <c r="R49" s="60">
        <v>393.22800000000001</v>
      </c>
      <c r="S49" s="61">
        <f>O49+P49</f>
        <v>0</v>
      </c>
      <c r="T49" s="62">
        <f>+IF(L49&lt;&gt;"",IF(DAYS360(L49,$A$2)&lt;0,0,IF(AND(MONTH(L49)=MONTH($A$2),YEAR(L49)&lt;YEAR($A$2)),(DAYS360(L49,$A$2)/30)-1,DAYS360(L49,$A$2)/30)),0)</f>
        <v>29.4</v>
      </c>
      <c r="U49" s="62">
        <f>+IF(M49&lt;&gt;"",IF(DAYS360(M49,$A$2)&lt;0,0,IF(AND(MONTH(M49)=MONTH($A$2),YEAR(M49)&lt;YEAR($A$2)),(DAYS360(M49,$A$2)/30)-1,DAYS360(M49,$A$2)/30)),0)</f>
        <v>26.1</v>
      </c>
      <c r="V49" s="63">
        <f>S49/((C49+Q49)/2)</f>
        <v>0</v>
      </c>
      <c r="W49" s="64">
        <f>+IF(V49&gt;0,1/V49,999)</f>
        <v>999</v>
      </c>
      <c r="X49" s="65" t="str">
        <f>+IF(N49&lt;&gt;"",IF(INT(N49)&lt;&gt;INT(K49),"OUI",""),"")</f>
        <v/>
      </c>
      <c r="Y49" s="66">
        <f>+IF(F49="OUI",0,C49*K49)</f>
        <v>873.84</v>
      </c>
      <c r="Z49" s="67" t="str">
        <f>+IF(R49="-",IF(OR(F49="OUI",AND(G49="OUI",T49&lt;=$V$1),H49="OUI",I49="OUI",J49="OUI",T49&lt;=$V$1),"OUI",""),"")</f>
        <v/>
      </c>
      <c r="AA49" s="68" t="str">
        <f>+IF(OR(Z49&lt;&gt;"OUI",X49="OUI",R49&lt;&gt;"-"),"OUI","")</f>
        <v>OUI</v>
      </c>
      <c r="AB49" s="69">
        <f>+IF(AA49&lt;&gt;"OUI","-",IF(R49="-",IF(W49&lt;=3,"-",MAX(N49,K49*(1-$T$1))),IF(W49&lt;=3,R49,IF(T49&gt;$V$6,MAX(N49,K49*$T$6),IF(T49&gt;$V$5,MAX(R49,N49,K49*(1-$T$2),K49*(1-$T$5)),IF(T49&gt;$V$4,MAX(R49,N49,K49*(1-$T$2),K49*(1-$T$4)),IF(T49&gt;$V$3,MAX(R49,N49,K49*(1-$T$2),K49*(1-$T$3)),IF(T49&gt;$V$1,MAX(N49,K49*(1-$T$2)),MAX(N49,R49)))))))))</f>
        <v>393.22800000000001</v>
      </c>
      <c r="AC49" s="70">
        <f>+IF(AB49="-","-",IF(ABS(K49-AB49)&lt;0.1,1,-1*(AB49-K49)/K49))</f>
        <v>0.10000000000000002</v>
      </c>
      <c r="AD49" s="66">
        <f>+IF(AB49&lt;&gt;"-",IF(AB49&lt;K49,(K49-AB49)*C49,AB49*C49),"")</f>
        <v>87.384000000000015</v>
      </c>
      <c r="AE49" s="68" t="str">
        <f>+IF(AB49&lt;&gt;"-",IF(R49&lt;&gt;"-",IF(Z49&lt;&gt;"OUI","OLD","FAUX"),IF(Z49&lt;&gt;"OUI","NEW","FAUX")),"")</f>
        <v>OLD</v>
      </c>
      <c r="AF49" s="68"/>
      <c r="AG49" s="68"/>
      <c r="AH49" s="53" t="str">
        <f t="shared" si="0"/>
        <v/>
      </c>
    </row>
    <row r="50" spans="1:34" ht="17">
      <c r="A50" s="53" t="s">
        <v>2743</v>
      </c>
      <c r="B50" s="53" t="s">
        <v>2744</v>
      </c>
      <c r="C50" s="54">
        <v>2</v>
      </c>
      <c r="D50" s="55" t="s">
        <v>894</v>
      </c>
      <c r="E50" s="55"/>
      <c r="F50" s="56" t="s">
        <v>49</v>
      </c>
      <c r="G50" s="56" t="s">
        <v>49</v>
      </c>
      <c r="H50" s="56" t="s">
        <v>98</v>
      </c>
      <c r="I50" s="56"/>
      <c r="J50" s="56"/>
      <c r="K50" s="57">
        <v>432.63</v>
      </c>
      <c r="L50" s="58">
        <v>45691</v>
      </c>
      <c r="M50" s="58">
        <v>45691</v>
      </c>
      <c r="N50" s="59"/>
      <c r="O50" s="56">
        <v>2</v>
      </c>
      <c r="P50" s="56">
        <v>2</v>
      </c>
      <c r="Q50" s="56">
        <v>2</v>
      </c>
      <c r="R50" s="60" t="s">
        <v>1139</v>
      </c>
      <c r="S50" s="61">
        <f>O50+P50</f>
        <v>4</v>
      </c>
      <c r="T50" s="62">
        <f>+IF(L50&lt;&gt;"",IF(DAYS360(L50,$A$2)&lt;0,0,IF(AND(MONTH(L50)=MONTH($A$2),YEAR(L50)&lt;YEAR($A$2)),(DAYS360(L50,$A$2)/30)-1,DAYS360(L50,$A$2)/30)),0)</f>
        <v>1.7666666666666666</v>
      </c>
      <c r="U50" s="62">
        <f>+IF(M50&lt;&gt;"",IF(DAYS360(M50,$A$2)&lt;0,0,IF(AND(MONTH(M50)=MONTH($A$2),YEAR(M50)&lt;YEAR($A$2)),(DAYS360(M50,$A$2)/30)-1,DAYS360(M50,$A$2)/30)),0)</f>
        <v>1.7666666666666666</v>
      </c>
      <c r="V50" s="63">
        <f>S50/((C50+Q50)/2)</f>
        <v>2</v>
      </c>
      <c r="W50" s="64">
        <f>+IF(V50&gt;0,1/V50,999)</f>
        <v>0.5</v>
      </c>
      <c r="X50" s="65" t="str">
        <f>+IF(N50&lt;&gt;"",IF(INT(N50)&lt;&gt;INT(K50),"OUI",""),"")</f>
        <v/>
      </c>
      <c r="Y50" s="66">
        <f>+IF(F50="OUI",0,C50*K50)</f>
        <v>865.26</v>
      </c>
      <c r="Z50" s="67" t="str">
        <f>+IF(R50="-",IF(OR(F50="OUI",AND(G50="OUI",T50&lt;=$V$1),H50="OUI",I50="OUI",J50="OUI",T50&lt;=$V$1),"OUI",""),"")</f>
        <v>OUI</v>
      </c>
      <c r="AA50" s="68" t="str">
        <f>+IF(OR(Z50&lt;&gt;"OUI",X50="OUI",R50&lt;&gt;"-"),"OUI","")</f>
        <v/>
      </c>
      <c r="AB50" s="69" t="str">
        <f>+IF(AA50&lt;&gt;"OUI","-",IF(R50="-",IF(W50&lt;=3,"-",MAX(N50,K50*(1-$T$1))),IF(W50&lt;=3,R50,IF(T50&gt;$V$6,MAX(N50,K50*$T$6),IF(T50&gt;$V$5,MAX(R50,N50,K50*(1-$T$2),K50*(1-$T$5)),IF(T50&gt;$V$4,MAX(R50,N50,K50*(1-$T$2),K50*(1-$T$4)),IF(T50&gt;$V$3,MAX(R50,N50,K50*(1-$T$2),K50*(1-$T$3)),IF(T50&gt;$V$1,MAX(N50,K50*(1-$T$2)),MAX(N50,R50)))))))))</f>
        <v>-</v>
      </c>
      <c r="AC50" s="70" t="str">
        <f>+IF(AB50="-","-",IF(ABS(K50-AB50)&lt;0.1,1,-1*(AB50-K50)/K50))</f>
        <v>-</v>
      </c>
      <c r="AD50" s="66" t="str">
        <f>+IF(AB50&lt;&gt;"-",IF(AB50&lt;K50,(K50-AB50)*C50,AB50*C50),"")</f>
        <v/>
      </c>
      <c r="AE50" s="68" t="str">
        <f>+IF(AB50&lt;&gt;"-",IF(R50&lt;&gt;"-",IF(Z50&lt;&gt;"OUI","OLD","FAUX"),IF(Z50&lt;&gt;"OUI","NEW","FAUX")),"")</f>
        <v/>
      </c>
      <c r="AF50" s="68"/>
      <c r="AG50" s="68"/>
      <c r="AH50" s="53" t="str">
        <f t="shared" si="0"/>
        <v/>
      </c>
    </row>
    <row r="51" spans="1:34">
      <c r="A51" s="53" t="s">
        <v>3034</v>
      </c>
      <c r="B51" s="53" t="s">
        <v>3035</v>
      </c>
      <c r="C51" s="54">
        <v>1</v>
      </c>
      <c r="D51" s="55"/>
      <c r="E51" s="55"/>
      <c r="F51" s="56" t="s">
        <v>49</v>
      </c>
      <c r="G51" s="56" t="s">
        <v>49</v>
      </c>
      <c r="H51" s="56"/>
      <c r="I51" s="56"/>
      <c r="J51" s="56"/>
      <c r="K51" s="57">
        <v>400.98</v>
      </c>
      <c r="L51" s="58">
        <v>45637</v>
      </c>
      <c r="M51" s="58">
        <v>45657</v>
      </c>
      <c r="N51" s="59"/>
      <c r="O51" s="56"/>
      <c r="P51" s="56"/>
      <c r="Q51" s="56">
        <v>1</v>
      </c>
      <c r="R51" s="60" t="s">
        <v>1139</v>
      </c>
      <c r="S51" s="61">
        <f>O51+P51</f>
        <v>0</v>
      </c>
      <c r="T51" s="62">
        <f>+IF(L51&lt;&gt;"",IF(DAYS360(L51,$A$2)&lt;0,0,IF(AND(MONTH(L51)=MONTH($A$2),YEAR(L51)&lt;YEAR($A$2)),(DAYS360(L51,$A$2)/30)-1,DAYS360(L51,$A$2)/30)),0)</f>
        <v>3.5</v>
      </c>
      <c r="U51" s="62">
        <f>+IF(M51&lt;&gt;"",IF(DAYS360(M51,$A$2)&lt;0,0,IF(AND(MONTH(M51)=MONTH($A$2),YEAR(M51)&lt;YEAR($A$2)),(DAYS360(M51,$A$2)/30)-1,DAYS360(M51,$A$2)/30)),0)</f>
        <v>2.8666666666666667</v>
      </c>
      <c r="V51" s="63">
        <f>S51/((C51+Q51)/2)</f>
        <v>0</v>
      </c>
      <c r="W51" s="64">
        <f>+IF(V51&gt;0,1/V51,999)</f>
        <v>999</v>
      </c>
      <c r="X51" s="65" t="str">
        <f>+IF(N51&lt;&gt;"",IF(INT(N51)&lt;&gt;INT(K51),"OUI",""),"")</f>
        <v/>
      </c>
      <c r="Y51" s="66">
        <f>+IF(F51="OUI",0,C51*K51)</f>
        <v>400.98</v>
      </c>
      <c r="Z51" s="67" t="str">
        <f>+IF(R51="-",IF(OR(F51="OUI",AND(G51="OUI",T51&lt;=$V$1),H51="OUI",I51="OUI",J51="OUI",T51&lt;=$V$1),"OUI",""),"")</f>
        <v>OUI</v>
      </c>
      <c r="AA51" s="68" t="str">
        <f>+IF(OR(Z51&lt;&gt;"OUI",X51="OUI",R51&lt;&gt;"-"),"OUI","")</f>
        <v/>
      </c>
      <c r="AB51" s="69" t="str">
        <f>+IF(AA51&lt;&gt;"OUI","-",IF(R51="-",IF(W51&lt;=3,"-",MAX(N51,K51*(1-$T$1))),IF(W51&lt;=3,R51,IF(T51&gt;$V$6,MAX(N51,K51*$T$6),IF(T51&gt;$V$5,MAX(R51,N51,K51*(1-$T$2),K51*(1-$T$5)),IF(T51&gt;$V$4,MAX(R51,N51,K51*(1-$T$2),K51*(1-$T$4)),IF(T51&gt;$V$3,MAX(R51,N51,K51*(1-$T$2),K51*(1-$T$3)),IF(T51&gt;$V$1,MAX(N51,K51*(1-$T$2)),MAX(N51,R51)))))))))</f>
        <v>-</v>
      </c>
      <c r="AC51" s="70" t="str">
        <f>+IF(AB51="-","-",IF(ABS(K51-AB51)&lt;0.1,1,-1*(AB51-K51)/K51))</f>
        <v>-</v>
      </c>
      <c r="AD51" s="66" t="str">
        <f>+IF(AB51&lt;&gt;"-",IF(AB51&lt;K51,(K51-AB51)*C51,AB51*C51),"")</f>
        <v/>
      </c>
      <c r="AE51" s="68" t="str">
        <f>+IF(AB51&lt;&gt;"-",IF(R51&lt;&gt;"-",IF(Z51&lt;&gt;"OUI","OLD","FAUX"),IF(Z51&lt;&gt;"OUI","NEW","FAUX")),"")</f>
        <v/>
      </c>
      <c r="AF51" s="68"/>
      <c r="AG51" s="68"/>
      <c r="AH51" s="53" t="str">
        <f t="shared" si="0"/>
        <v/>
      </c>
    </row>
    <row r="52" spans="1:34">
      <c r="A52" s="53" t="s">
        <v>3295</v>
      </c>
      <c r="B52" s="53" t="s">
        <v>3296</v>
      </c>
      <c r="C52" s="54">
        <v>1</v>
      </c>
      <c r="D52" s="55"/>
      <c r="E52" s="55"/>
      <c r="F52" s="56"/>
      <c r="G52" s="56"/>
      <c r="H52" s="56"/>
      <c r="I52" s="56"/>
      <c r="J52" s="56"/>
      <c r="K52" s="57">
        <v>400.7</v>
      </c>
      <c r="L52" s="58">
        <v>45660</v>
      </c>
      <c r="M52" s="58">
        <v>45733</v>
      </c>
      <c r="N52" s="59"/>
      <c r="O52" s="56">
        <v>5</v>
      </c>
      <c r="P52" s="56"/>
      <c r="Q52" s="56"/>
      <c r="R52" s="60" t="s">
        <v>1139</v>
      </c>
      <c r="S52" s="61">
        <f>O52+P52</f>
        <v>5</v>
      </c>
      <c r="T52" s="62">
        <f>+IF(L52&lt;&gt;"",IF(DAYS360(L52,$A$2)&lt;0,0,IF(AND(MONTH(L52)=MONTH($A$2),YEAR(L52)&lt;YEAR($A$2)),(DAYS360(L52,$A$2)/30)-1,DAYS360(L52,$A$2)/30)),0)</f>
        <v>2.7666666666666666</v>
      </c>
      <c r="U52" s="62">
        <f>+IF(M52&lt;&gt;"",IF(DAYS360(M52,$A$2)&lt;0,0,IF(AND(MONTH(M52)=MONTH($A$2),YEAR(M52)&lt;YEAR($A$2)),(DAYS360(M52,$A$2)/30)-1,DAYS360(M52,$A$2)/30)),0)</f>
        <v>0.3</v>
      </c>
      <c r="V52" s="63">
        <f>S52/((C52+Q52)/2)</f>
        <v>10</v>
      </c>
      <c r="W52" s="64">
        <f>+IF(V52&gt;0,1/V52,999)</f>
        <v>0.1</v>
      </c>
      <c r="X52" s="65" t="str">
        <f>+IF(N52&lt;&gt;"",IF(INT(N52)&lt;&gt;INT(K52),"OUI",""),"")</f>
        <v/>
      </c>
      <c r="Y52" s="66">
        <f>+IF(F52="OUI",0,C52*K52)</f>
        <v>400.7</v>
      </c>
      <c r="Z52" s="67" t="str">
        <f>+IF(R52="-",IF(OR(F52="OUI",AND(G52="OUI",T52&lt;=$V$1),H52="OUI",I52="OUI",J52="OUI",T52&lt;=$V$1),"OUI",""),"")</f>
        <v>OUI</v>
      </c>
      <c r="AA52" s="68" t="str">
        <f>+IF(OR(Z52&lt;&gt;"OUI",X52="OUI",R52&lt;&gt;"-"),"OUI","")</f>
        <v/>
      </c>
      <c r="AB52" s="69" t="str">
        <f>+IF(AA52&lt;&gt;"OUI","-",IF(R52="-",IF(W52&lt;=3,"-",MAX(N52,K52*(1-$T$1))),IF(W52&lt;=3,R52,IF(T52&gt;$V$6,MAX(N52,K52*$T$6),IF(T52&gt;$V$5,MAX(R52,N52,K52*(1-$T$2),K52*(1-$T$5)),IF(T52&gt;$V$4,MAX(R52,N52,K52*(1-$T$2),K52*(1-$T$4)),IF(T52&gt;$V$3,MAX(R52,N52,K52*(1-$T$2),K52*(1-$T$3)),IF(T52&gt;$V$1,MAX(N52,K52*(1-$T$2)),MAX(N52,R52)))))))))</f>
        <v>-</v>
      </c>
      <c r="AC52" s="70" t="str">
        <f>+IF(AB52="-","-",IF(ABS(K52-AB52)&lt;0.1,1,-1*(AB52-K52)/K52))</f>
        <v>-</v>
      </c>
      <c r="AD52" s="66" t="str">
        <f>+IF(AB52&lt;&gt;"-",IF(AB52&lt;K52,(K52-AB52)*C52,AB52*C52),"")</f>
        <v/>
      </c>
      <c r="AE52" s="68" t="str">
        <f>+IF(AB52&lt;&gt;"-",IF(R52&lt;&gt;"-",IF(Z52&lt;&gt;"OUI","OLD","FAUX"),IF(Z52&lt;&gt;"OUI","NEW","FAUX")),"")</f>
        <v/>
      </c>
      <c r="AF52" s="68"/>
      <c r="AG52" s="68"/>
      <c r="AH52" s="53" t="str">
        <f t="shared" si="0"/>
        <v/>
      </c>
    </row>
    <row r="53" spans="1:34" ht="17">
      <c r="A53" s="53" t="s">
        <v>1152</v>
      </c>
      <c r="B53" s="53" t="s">
        <v>1153</v>
      </c>
      <c r="C53" s="54">
        <v>2</v>
      </c>
      <c r="D53" s="55" t="s">
        <v>894</v>
      </c>
      <c r="E53" s="55" t="s">
        <v>167</v>
      </c>
      <c r="F53" s="56" t="s">
        <v>49</v>
      </c>
      <c r="G53" s="56" t="s">
        <v>49</v>
      </c>
      <c r="H53" s="56"/>
      <c r="I53" s="56"/>
      <c r="J53" s="56" t="s">
        <v>49</v>
      </c>
      <c r="K53" s="57">
        <v>400.01</v>
      </c>
      <c r="L53" s="58">
        <v>45299</v>
      </c>
      <c r="M53" s="58">
        <v>45628</v>
      </c>
      <c r="N53" s="59"/>
      <c r="O53" s="56"/>
      <c r="P53" s="56"/>
      <c r="Q53" s="56">
        <v>2</v>
      </c>
      <c r="R53" s="60" t="s">
        <v>1139</v>
      </c>
      <c r="S53" s="61">
        <f>O53+P53</f>
        <v>0</v>
      </c>
      <c r="T53" s="62">
        <f>+IF(L53&lt;&gt;"",IF(DAYS360(L53,$A$2)&lt;0,0,IF(AND(MONTH(L53)=MONTH($A$2),YEAR(L53)&lt;YEAR($A$2)),(DAYS360(L53,$A$2)/30)-1,DAYS360(L53,$A$2)/30)),0)</f>
        <v>14.6</v>
      </c>
      <c r="U53" s="62">
        <f>+IF(M53&lt;&gt;"",IF(DAYS360(M53,$A$2)&lt;0,0,IF(AND(MONTH(M53)=MONTH($A$2),YEAR(M53)&lt;YEAR($A$2)),(DAYS360(M53,$A$2)/30)-1,DAYS360(M53,$A$2)/30)),0)</f>
        <v>3.8</v>
      </c>
      <c r="V53" s="63">
        <f>S53/((C53+Q53)/2)</f>
        <v>0</v>
      </c>
      <c r="W53" s="64">
        <f>+IF(V53&gt;0,1/V53,999)</f>
        <v>999</v>
      </c>
      <c r="X53" s="65" t="str">
        <f>+IF(N53&lt;&gt;"",IF(INT(N53)&lt;&gt;INT(K53),"OUI",""),"")</f>
        <v/>
      </c>
      <c r="Y53" s="66">
        <f>+IF(F53="OUI",0,C53*K53)</f>
        <v>800.02</v>
      </c>
      <c r="Z53" s="67" t="str">
        <f>+IF(R53="-",IF(OR(F53="OUI",AND(G53="OUI",T53&lt;=$V$1),H53="OUI",I53="OUI",J53="OUI",T53&lt;=$V$1),"OUI",""),"")</f>
        <v/>
      </c>
      <c r="AA53" s="68" t="str">
        <f>+IF(OR(Z53&lt;&gt;"OUI",X53="OUI",R53&lt;&gt;"-"),"OUI","")</f>
        <v>OUI</v>
      </c>
      <c r="AB53" s="69">
        <f>+IF(AA53&lt;&gt;"OUI","-",IF(R53="-",IF(W53&lt;=3,"-",MAX(N53,K53*(1-$T$1))),IF(W53&lt;=3,R53,IF(T53&gt;$V$6,MAX(N53,K53*$T$6),IF(T53&gt;$V$5,MAX(R53,N53,K53*(1-$T$2),K53*(1-$T$5)),IF(T53&gt;$V$4,MAX(R53,N53,K53*(1-$T$2),K53*(1-$T$4)),IF(T53&gt;$V$3,MAX(R53,N53,K53*(1-$T$2),K53*(1-$T$3)),IF(T53&gt;$V$1,MAX(N53,K53*(1-$T$2)),MAX(N53,R53)))))))))</f>
        <v>360.00900000000001</v>
      </c>
      <c r="AC53" s="70">
        <f>+IF(AB53="-","-",IF(ABS(K53-AB53)&lt;0.1,1,-1*(AB53-K53)/K53))</f>
        <v>9.999999999999995E-2</v>
      </c>
      <c r="AD53" s="66">
        <f>+IF(AB53&lt;&gt;"-",IF(AB53&lt;K53,(K53-AB53)*C53,AB53*C53),"")</f>
        <v>80.001999999999953</v>
      </c>
      <c r="AE53" s="68" t="str">
        <f>+IF(AB53&lt;&gt;"-",IF(R53&lt;&gt;"-",IF(Z53&lt;&gt;"OUI","OLD","FAUX"),IF(Z53&lt;&gt;"OUI","NEW","FAUX")),"")</f>
        <v>NEW</v>
      </c>
      <c r="AF53" s="68"/>
      <c r="AG53" s="68"/>
      <c r="AH53" s="53" t="str">
        <f t="shared" si="0"/>
        <v/>
      </c>
    </row>
    <row r="54" spans="1:34" ht="17">
      <c r="A54" s="53" t="s">
        <v>1415</v>
      </c>
      <c r="B54" s="53" t="s">
        <v>1416</v>
      </c>
      <c r="C54" s="54">
        <v>2</v>
      </c>
      <c r="D54" s="55" t="s">
        <v>763</v>
      </c>
      <c r="E54" s="55"/>
      <c r="F54" s="56" t="s">
        <v>49</v>
      </c>
      <c r="G54" s="56" t="s">
        <v>49</v>
      </c>
      <c r="H54" s="56"/>
      <c r="I54" s="56"/>
      <c r="J54" s="56"/>
      <c r="K54" s="57">
        <v>399.33</v>
      </c>
      <c r="L54" s="58">
        <v>44957</v>
      </c>
      <c r="M54" s="58">
        <v>44979</v>
      </c>
      <c r="N54" s="59"/>
      <c r="O54" s="56"/>
      <c r="P54" s="56"/>
      <c r="Q54" s="56">
        <v>2</v>
      </c>
      <c r="R54" s="60">
        <v>359.39699999999999</v>
      </c>
      <c r="S54" s="61">
        <f>O54+P54</f>
        <v>0</v>
      </c>
      <c r="T54" s="62">
        <f>+IF(L54&lt;&gt;"",IF(DAYS360(L54,$A$2)&lt;0,0,IF(AND(MONTH(L54)=MONTH($A$2),YEAR(L54)&lt;YEAR($A$2)),(DAYS360(L54,$A$2)/30)-1,DAYS360(L54,$A$2)/30)),0)</f>
        <v>25.866666666666667</v>
      </c>
      <c r="U54" s="62">
        <f>+IF(M54&lt;&gt;"",IF(DAYS360(M54,$A$2)&lt;0,0,IF(AND(MONTH(M54)=MONTH($A$2),YEAR(M54)&lt;YEAR($A$2)),(DAYS360(M54,$A$2)/30)-1,DAYS360(M54,$A$2)/30)),0)</f>
        <v>25.133333333333333</v>
      </c>
      <c r="V54" s="63">
        <f>S54/((C54+Q54)/2)</f>
        <v>0</v>
      </c>
      <c r="W54" s="64">
        <f>+IF(V54&gt;0,1/V54,999)</f>
        <v>999</v>
      </c>
      <c r="X54" s="65" t="str">
        <f>+IF(N54&lt;&gt;"",IF(INT(N54)&lt;&gt;INT(K54),"OUI",""),"")</f>
        <v/>
      </c>
      <c r="Y54" s="66">
        <f>+IF(F54="OUI",0,C54*K54)</f>
        <v>798.66</v>
      </c>
      <c r="Z54" s="67" t="str">
        <f>+IF(R54="-",IF(OR(F54="OUI",AND(G54="OUI",T54&lt;=$V$1),H54="OUI",I54="OUI",J54="OUI",T54&lt;=$V$1),"OUI",""),"")</f>
        <v/>
      </c>
      <c r="AA54" s="68" t="str">
        <f>+IF(OR(Z54&lt;&gt;"OUI",X54="OUI",R54&lt;&gt;"-"),"OUI","")</f>
        <v>OUI</v>
      </c>
      <c r="AB54" s="69">
        <f>+IF(AA54&lt;&gt;"OUI","-",IF(R54="-",IF(W54&lt;=3,"-",MAX(N54,K54*(1-$T$1))),IF(W54&lt;=3,R54,IF(T54&gt;$V$6,MAX(N54,K54*$T$6),IF(T54&gt;$V$5,MAX(R54,N54,K54*(1-$T$2),K54*(1-$T$5)),IF(T54&gt;$V$4,MAX(R54,N54,K54*(1-$T$2),K54*(1-$T$4)),IF(T54&gt;$V$3,MAX(R54,N54,K54*(1-$T$2),K54*(1-$T$3)),IF(T54&gt;$V$1,MAX(N54,K54*(1-$T$2)),MAX(N54,R54)))))))))</f>
        <v>359.39699999999999</v>
      </c>
      <c r="AC54" s="70">
        <f>+IF(AB54="-","-",IF(ABS(K54-AB54)&lt;0.1,1,-1*(AB54-K54)/K54))</f>
        <v>9.9999999999999992E-2</v>
      </c>
      <c r="AD54" s="66">
        <f>+IF(AB54&lt;&gt;"-",IF(AB54&lt;K54,(K54-AB54)*C54,AB54*C54),"")</f>
        <v>79.865999999999985</v>
      </c>
      <c r="AE54" s="68" t="str">
        <f>+IF(AB54&lt;&gt;"-",IF(R54&lt;&gt;"-",IF(Z54&lt;&gt;"OUI","OLD","FAUX"),IF(Z54&lt;&gt;"OUI","NEW","FAUX")),"")</f>
        <v>OLD</v>
      </c>
      <c r="AF54" s="68"/>
      <c r="AG54" s="68"/>
      <c r="AH54" s="53" t="str">
        <f t="shared" si="0"/>
        <v/>
      </c>
    </row>
    <row r="55" spans="1:34">
      <c r="A55" s="53" t="s">
        <v>3598</v>
      </c>
      <c r="B55" s="53" t="s">
        <v>3599</v>
      </c>
      <c r="C55" s="54">
        <v>2</v>
      </c>
      <c r="D55" s="55"/>
      <c r="E55" s="55"/>
      <c r="F55" s="56" t="s">
        <v>49</v>
      </c>
      <c r="G55" s="56" t="s">
        <v>49</v>
      </c>
      <c r="H55" s="56"/>
      <c r="I55" s="56"/>
      <c r="J55" s="56"/>
      <c r="K55" s="57">
        <v>399.3</v>
      </c>
      <c r="L55" s="58">
        <v>45586</v>
      </c>
      <c r="M55" s="58">
        <v>45583</v>
      </c>
      <c r="N55" s="59"/>
      <c r="O55" s="56"/>
      <c r="P55" s="56"/>
      <c r="Q55" s="56">
        <v>2</v>
      </c>
      <c r="R55" s="60" t="s">
        <v>1139</v>
      </c>
      <c r="S55" s="61">
        <f>O55+P55</f>
        <v>0</v>
      </c>
      <c r="T55" s="62">
        <f>+IF(L55&lt;&gt;"",IF(DAYS360(L55,$A$2)&lt;0,0,IF(AND(MONTH(L55)=MONTH($A$2),YEAR(L55)&lt;YEAR($A$2)),(DAYS360(L55,$A$2)/30)-1,DAYS360(L55,$A$2)/30)),0)</f>
        <v>5.166666666666667</v>
      </c>
      <c r="U55" s="62">
        <f>+IF(M55&lt;&gt;"",IF(DAYS360(M55,$A$2)&lt;0,0,IF(AND(MONTH(M55)=MONTH($A$2),YEAR(M55)&lt;YEAR($A$2)),(DAYS360(M55,$A$2)/30)-1,DAYS360(M55,$A$2)/30)),0)</f>
        <v>5.2666666666666666</v>
      </c>
      <c r="V55" s="63">
        <f>S55/((C55+Q55)/2)</f>
        <v>0</v>
      </c>
      <c r="W55" s="64">
        <f>+IF(V55&gt;0,1/V55,999)</f>
        <v>999</v>
      </c>
      <c r="X55" s="65" t="str">
        <f>+IF(N55&lt;&gt;"",IF(INT(N55)&lt;&gt;INT(K55),"OUI",""),"")</f>
        <v/>
      </c>
      <c r="Y55" s="66">
        <f>+IF(F55="OUI",0,C55*K55)</f>
        <v>798.6</v>
      </c>
      <c r="Z55" s="67" t="str">
        <f>+IF(R55="-",IF(OR(F55="OUI",AND(G55="OUI",T55&lt;=$V$1),H55="OUI",I55="OUI",J55="OUI",T55&lt;=$V$1),"OUI",""),"")</f>
        <v>OUI</v>
      </c>
      <c r="AA55" s="68" t="str">
        <f>+IF(OR(Z55&lt;&gt;"OUI",X55="OUI",R55&lt;&gt;"-"),"OUI","")</f>
        <v/>
      </c>
      <c r="AB55" s="69" t="str">
        <f>+IF(AA55&lt;&gt;"OUI","-",IF(R55="-",IF(W55&lt;=3,"-",MAX(N55,K55*(1-$T$1))),IF(W55&lt;=3,R55,IF(T55&gt;$V$6,MAX(N55,K55*$T$6),IF(T55&gt;$V$5,MAX(R55,N55,K55*(1-$T$2),K55*(1-$T$5)),IF(T55&gt;$V$4,MAX(R55,N55,K55*(1-$T$2),K55*(1-$T$4)),IF(T55&gt;$V$3,MAX(R55,N55,K55*(1-$T$2),K55*(1-$T$3)),IF(T55&gt;$V$1,MAX(N55,K55*(1-$T$2)),MAX(N55,R55)))))))))</f>
        <v>-</v>
      </c>
      <c r="AC55" s="70" t="str">
        <f>+IF(AB55="-","-",IF(ABS(K55-AB55)&lt;0.1,1,-1*(AB55-K55)/K55))</f>
        <v>-</v>
      </c>
      <c r="AD55" s="66" t="str">
        <f>+IF(AB55&lt;&gt;"-",IF(AB55&lt;K55,(K55-AB55)*C55,AB55*C55),"")</f>
        <v/>
      </c>
      <c r="AE55" s="68" t="str">
        <f>+IF(AB55&lt;&gt;"-",IF(R55&lt;&gt;"-",IF(Z55&lt;&gt;"OUI","OLD","FAUX"),IF(Z55&lt;&gt;"OUI","NEW","FAUX")),"")</f>
        <v/>
      </c>
      <c r="AF55" s="68"/>
      <c r="AG55" s="68"/>
      <c r="AH55" s="53" t="str">
        <f t="shared" si="0"/>
        <v/>
      </c>
    </row>
    <row r="56" spans="1:34" ht="17">
      <c r="A56" s="53" t="s">
        <v>2889</v>
      </c>
      <c r="B56" s="53" t="s">
        <v>2890</v>
      </c>
      <c r="C56" s="54">
        <v>1</v>
      </c>
      <c r="D56" s="55" t="s">
        <v>1163</v>
      </c>
      <c r="E56" s="55" t="s">
        <v>2888</v>
      </c>
      <c r="F56" s="56" t="s">
        <v>49</v>
      </c>
      <c r="G56" s="56" t="s">
        <v>49</v>
      </c>
      <c r="H56" s="56"/>
      <c r="I56" s="56"/>
      <c r="J56" s="56" t="s">
        <v>49</v>
      </c>
      <c r="K56" s="57">
        <v>398.99</v>
      </c>
      <c r="L56" s="58">
        <v>45594</v>
      </c>
      <c r="M56" s="58">
        <v>45574</v>
      </c>
      <c r="N56" s="59"/>
      <c r="O56" s="56"/>
      <c r="P56" s="56"/>
      <c r="Q56" s="56">
        <v>1</v>
      </c>
      <c r="R56" s="60" t="s">
        <v>1139</v>
      </c>
      <c r="S56" s="61">
        <f>O56+P56</f>
        <v>0</v>
      </c>
      <c r="T56" s="62">
        <f>+IF(L56&lt;&gt;"",IF(DAYS360(L56,$A$2)&lt;0,0,IF(AND(MONTH(L56)=MONTH($A$2),YEAR(L56)&lt;YEAR($A$2)),(DAYS360(L56,$A$2)/30)-1,DAYS360(L56,$A$2)/30)),0)</f>
        <v>4.9000000000000004</v>
      </c>
      <c r="U56" s="62">
        <f>+IF(M56&lt;&gt;"",IF(DAYS360(M56,$A$2)&lt;0,0,IF(AND(MONTH(M56)=MONTH($A$2),YEAR(M56)&lt;YEAR($A$2)),(DAYS360(M56,$A$2)/30)-1,DAYS360(M56,$A$2)/30)),0)</f>
        <v>5.5666666666666664</v>
      </c>
      <c r="V56" s="63">
        <f>S56/((C56+Q56)/2)</f>
        <v>0</v>
      </c>
      <c r="W56" s="64">
        <f>+IF(V56&gt;0,1/V56,999)</f>
        <v>999</v>
      </c>
      <c r="X56" s="65" t="str">
        <f>+IF(N56&lt;&gt;"",IF(INT(N56)&lt;&gt;INT(K56),"OUI",""),"")</f>
        <v/>
      </c>
      <c r="Y56" s="66">
        <f>+IF(F56="OUI",0,C56*K56)</f>
        <v>398.99</v>
      </c>
      <c r="Z56" s="67" t="str">
        <f>+IF(R56="-",IF(OR(F56="OUI",AND(G56="OUI",T56&lt;=$V$1),H56="OUI",I56="OUI",J56="OUI",T56&lt;=$V$1),"OUI",""),"")</f>
        <v>OUI</v>
      </c>
      <c r="AA56" s="68" t="str">
        <f>+IF(OR(Z56&lt;&gt;"OUI",X56="OUI",R56&lt;&gt;"-"),"OUI","")</f>
        <v/>
      </c>
      <c r="AB56" s="69" t="str">
        <f>+IF(AA56&lt;&gt;"OUI","-",IF(R56="-",IF(W56&lt;=3,"-",MAX(N56,K56*(1-$T$1))),IF(W56&lt;=3,R56,IF(T56&gt;$V$6,MAX(N56,K56*$T$6),IF(T56&gt;$V$5,MAX(R56,N56,K56*(1-$T$2),K56*(1-$T$5)),IF(T56&gt;$V$4,MAX(R56,N56,K56*(1-$T$2),K56*(1-$T$4)),IF(T56&gt;$V$3,MAX(R56,N56,K56*(1-$T$2),K56*(1-$T$3)),IF(T56&gt;$V$1,MAX(N56,K56*(1-$T$2)),MAX(N56,R56)))))))))</f>
        <v>-</v>
      </c>
      <c r="AC56" s="70" t="str">
        <f>+IF(AB56="-","-",IF(ABS(K56-AB56)&lt;0.1,1,-1*(AB56-K56)/K56))</f>
        <v>-</v>
      </c>
      <c r="AD56" s="66" t="str">
        <f>+IF(AB56&lt;&gt;"-",IF(AB56&lt;K56,(K56-AB56)*C56,AB56*C56),"")</f>
        <v/>
      </c>
      <c r="AE56" s="68" t="str">
        <f>+IF(AB56&lt;&gt;"-",IF(R56&lt;&gt;"-",IF(Z56&lt;&gt;"OUI","OLD","FAUX"),IF(Z56&lt;&gt;"OUI","NEW","FAUX")),"")</f>
        <v/>
      </c>
      <c r="AF56" s="68"/>
      <c r="AG56" s="68"/>
      <c r="AH56" s="53" t="str">
        <f t="shared" si="0"/>
        <v/>
      </c>
    </row>
    <row r="57" spans="1:34" ht="17">
      <c r="A57" s="53" t="s">
        <v>2895</v>
      </c>
      <c r="B57" s="53" t="s">
        <v>2896</v>
      </c>
      <c r="C57" s="54">
        <v>4</v>
      </c>
      <c r="D57" s="55" t="s">
        <v>1163</v>
      </c>
      <c r="E57" s="55" t="s">
        <v>500</v>
      </c>
      <c r="F57" s="56" t="s">
        <v>49</v>
      </c>
      <c r="G57" s="56" t="s">
        <v>49</v>
      </c>
      <c r="H57" s="56"/>
      <c r="I57" s="56"/>
      <c r="J57" s="56" t="s">
        <v>49</v>
      </c>
      <c r="K57" s="57">
        <v>395.73</v>
      </c>
      <c r="L57" s="58">
        <v>45526</v>
      </c>
      <c r="M57" s="58">
        <v>45642</v>
      </c>
      <c r="N57" s="59"/>
      <c r="O57" s="56"/>
      <c r="P57" s="56"/>
      <c r="Q57" s="56">
        <v>4</v>
      </c>
      <c r="R57" s="60" t="s">
        <v>1139</v>
      </c>
      <c r="S57" s="61">
        <f>O57+P57</f>
        <v>0</v>
      </c>
      <c r="T57" s="62">
        <f>+IF(L57&lt;&gt;"",IF(DAYS360(L57,$A$2)&lt;0,0,IF(AND(MONTH(L57)=MONTH($A$2),YEAR(L57)&lt;YEAR($A$2)),(DAYS360(L57,$A$2)/30)-1,DAYS360(L57,$A$2)/30)),0)</f>
        <v>7.1333333333333337</v>
      </c>
      <c r="U57" s="62">
        <f>+IF(M57&lt;&gt;"",IF(DAYS360(M57,$A$2)&lt;0,0,IF(AND(MONTH(M57)=MONTH($A$2),YEAR(M57)&lt;YEAR($A$2)),(DAYS360(M57,$A$2)/30)-1,DAYS360(M57,$A$2)/30)),0)</f>
        <v>3.3333333333333335</v>
      </c>
      <c r="V57" s="63">
        <f>S57/((C57+Q57)/2)</f>
        <v>0</v>
      </c>
      <c r="W57" s="64">
        <f>+IF(V57&gt;0,1/V57,999)</f>
        <v>999</v>
      </c>
      <c r="X57" s="65" t="str">
        <f>+IF(N57&lt;&gt;"",IF(INT(N57)&lt;&gt;INT(K57),"OUI",""),"")</f>
        <v/>
      </c>
      <c r="Y57" s="66">
        <f>+IF(F57="OUI",0,C57*K57)</f>
        <v>1582.92</v>
      </c>
      <c r="Z57" s="67" t="str">
        <f>+IF(R57="-",IF(OR(F57="OUI",AND(G57="OUI",T57&lt;=$V$1),H57="OUI",I57="OUI",J57="OUI",T57&lt;=$V$1),"OUI",""),"")</f>
        <v>OUI</v>
      </c>
      <c r="AA57" s="68" t="str">
        <f>+IF(OR(Z57&lt;&gt;"OUI",X57="OUI",R57&lt;&gt;"-"),"OUI","")</f>
        <v/>
      </c>
      <c r="AB57" s="69" t="str">
        <f>+IF(AA57&lt;&gt;"OUI","-",IF(R57="-",IF(W57&lt;=3,"-",MAX(N57,K57*(1-$T$1))),IF(W57&lt;=3,R57,IF(T57&gt;$V$6,MAX(N57,K57*$T$6),IF(T57&gt;$V$5,MAX(R57,N57,K57*(1-$T$2),K57*(1-$T$5)),IF(T57&gt;$V$4,MAX(R57,N57,K57*(1-$T$2),K57*(1-$T$4)),IF(T57&gt;$V$3,MAX(R57,N57,K57*(1-$T$2),K57*(1-$T$3)),IF(T57&gt;$V$1,MAX(N57,K57*(1-$T$2)),MAX(N57,R57)))))))))</f>
        <v>-</v>
      </c>
      <c r="AC57" s="70" t="str">
        <f>+IF(AB57="-","-",IF(ABS(K57-AB57)&lt;0.1,1,-1*(AB57-K57)/K57))</f>
        <v>-</v>
      </c>
      <c r="AD57" s="66" t="str">
        <f>+IF(AB57&lt;&gt;"-",IF(AB57&lt;K57,(K57-AB57)*C57,AB57*C57),"")</f>
        <v/>
      </c>
      <c r="AE57" s="68" t="str">
        <f>+IF(AB57&lt;&gt;"-",IF(R57&lt;&gt;"-",IF(Z57&lt;&gt;"OUI","OLD","FAUX"),IF(Z57&lt;&gt;"OUI","NEW","FAUX")),"")</f>
        <v/>
      </c>
      <c r="AF57" s="68"/>
      <c r="AG57" s="68"/>
      <c r="AH57" s="53" t="str">
        <f t="shared" si="0"/>
        <v/>
      </c>
    </row>
    <row r="58" spans="1:34" ht="17">
      <c r="A58" s="53" t="s">
        <v>2886</v>
      </c>
      <c r="B58" s="53" t="s">
        <v>2887</v>
      </c>
      <c r="C58" s="54">
        <v>1</v>
      </c>
      <c r="D58" s="55" t="s">
        <v>1163</v>
      </c>
      <c r="E58" s="55" t="s">
        <v>2888</v>
      </c>
      <c r="F58" s="56"/>
      <c r="G58" s="56"/>
      <c r="H58" s="56"/>
      <c r="I58" s="56"/>
      <c r="J58" s="56" t="s">
        <v>49</v>
      </c>
      <c r="K58" s="57">
        <v>393.06</v>
      </c>
      <c r="L58" s="58">
        <v>45709</v>
      </c>
      <c r="M58" s="58">
        <v>45709</v>
      </c>
      <c r="N58" s="59"/>
      <c r="O58" s="56">
        <v>2</v>
      </c>
      <c r="P58" s="56"/>
      <c r="Q58" s="56"/>
      <c r="R58" s="60" t="s">
        <v>1139</v>
      </c>
      <c r="S58" s="61">
        <f>O58+P58</f>
        <v>2</v>
      </c>
      <c r="T58" s="62">
        <f>+IF(L58&lt;&gt;"",IF(DAYS360(L58,$A$2)&lt;0,0,IF(AND(MONTH(L58)=MONTH($A$2),YEAR(L58)&lt;YEAR($A$2)),(DAYS360(L58,$A$2)/30)-1,DAYS360(L58,$A$2)/30)),0)</f>
        <v>1.1666666666666667</v>
      </c>
      <c r="U58" s="62">
        <f>+IF(M58&lt;&gt;"",IF(DAYS360(M58,$A$2)&lt;0,0,IF(AND(MONTH(M58)=MONTH($A$2),YEAR(M58)&lt;YEAR($A$2)),(DAYS360(M58,$A$2)/30)-1,DAYS360(M58,$A$2)/30)),0)</f>
        <v>1.1666666666666667</v>
      </c>
      <c r="V58" s="63">
        <f>S58/((C58+Q58)/2)</f>
        <v>4</v>
      </c>
      <c r="W58" s="64">
        <f>+IF(V58&gt;0,1/V58,999)</f>
        <v>0.25</v>
      </c>
      <c r="X58" s="65" t="str">
        <f>+IF(N58&lt;&gt;"",IF(INT(N58)&lt;&gt;INT(K58),"OUI",""),"")</f>
        <v/>
      </c>
      <c r="Y58" s="66">
        <f>+IF(F58="OUI",0,C58*K58)</f>
        <v>393.06</v>
      </c>
      <c r="Z58" s="67" t="str">
        <f>+IF(R58="-",IF(OR(F58="OUI",AND(G58="OUI",T58&lt;=$V$1),H58="OUI",I58="OUI",J58="OUI",T58&lt;=$V$1),"OUI",""),"")</f>
        <v>OUI</v>
      </c>
      <c r="AA58" s="68" t="str">
        <f>+IF(OR(Z58&lt;&gt;"OUI",X58="OUI",R58&lt;&gt;"-"),"OUI","")</f>
        <v/>
      </c>
      <c r="AB58" s="69" t="str">
        <f>+IF(AA58&lt;&gt;"OUI","-",IF(R58="-",IF(W58&lt;=3,"-",MAX(N58,K58*(1-$T$1))),IF(W58&lt;=3,R58,IF(T58&gt;$V$6,MAX(N58,K58*$T$6),IF(T58&gt;$V$5,MAX(R58,N58,K58*(1-$T$2),K58*(1-$T$5)),IF(T58&gt;$V$4,MAX(R58,N58,K58*(1-$T$2),K58*(1-$T$4)),IF(T58&gt;$V$3,MAX(R58,N58,K58*(1-$T$2),K58*(1-$T$3)),IF(T58&gt;$V$1,MAX(N58,K58*(1-$T$2)),MAX(N58,R58)))))))))</f>
        <v>-</v>
      </c>
      <c r="AC58" s="70" t="str">
        <f>+IF(AB58="-","-",IF(ABS(K58-AB58)&lt;0.1,1,-1*(AB58-K58)/K58))</f>
        <v>-</v>
      </c>
      <c r="AD58" s="66" t="str">
        <f>+IF(AB58&lt;&gt;"-",IF(AB58&lt;K58,(K58-AB58)*C58,AB58*C58),"")</f>
        <v/>
      </c>
      <c r="AE58" s="68" t="str">
        <f>+IF(AB58&lt;&gt;"-",IF(R58&lt;&gt;"-",IF(Z58&lt;&gt;"OUI","OLD","FAUX"),IF(Z58&lt;&gt;"OUI","NEW","FAUX")),"")</f>
        <v/>
      </c>
      <c r="AF58" s="68"/>
      <c r="AG58" s="68"/>
      <c r="AH58" s="53" t="str">
        <f t="shared" si="0"/>
        <v/>
      </c>
    </row>
    <row r="59" spans="1:34" ht="17">
      <c r="A59" s="53" t="s">
        <v>1377</v>
      </c>
      <c r="B59" s="53" t="s">
        <v>1378</v>
      </c>
      <c r="C59" s="54">
        <v>4</v>
      </c>
      <c r="D59" s="55" t="s">
        <v>749</v>
      </c>
      <c r="E59" s="55"/>
      <c r="F59" s="56" t="s">
        <v>49</v>
      </c>
      <c r="G59" s="56" t="s">
        <v>49</v>
      </c>
      <c r="H59" s="56"/>
      <c r="I59" s="56"/>
      <c r="J59" s="56"/>
      <c r="K59" s="57">
        <v>379.16</v>
      </c>
      <c r="L59" s="58">
        <v>44371</v>
      </c>
      <c r="M59" s="58">
        <v>44799</v>
      </c>
      <c r="N59" s="59"/>
      <c r="O59" s="56"/>
      <c r="P59" s="56"/>
      <c r="Q59" s="56">
        <v>6</v>
      </c>
      <c r="R59" s="60">
        <v>341.24400000000003</v>
      </c>
      <c r="S59" s="61">
        <f>O59+P59</f>
        <v>0</v>
      </c>
      <c r="T59" s="62">
        <f>+IF(L59&lt;&gt;"",IF(DAYS360(L59,$A$2)&lt;0,0,IF(AND(MONTH(L59)=MONTH($A$2),YEAR(L59)&lt;YEAR($A$2)),(DAYS360(L59,$A$2)/30)-1,DAYS360(L59,$A$2)/30)),0)</f>
        <v>45.06666666666667</v>
      </c>
      <c r="U59" s="62">
        <f>+IF(M59&lt;&gt;"",IF(DAYS360(M59,$A$2)&lt;0,0,IF(AND(MONTH(M59)=MONTH($A$2),YEAR(M59)&lt;YEAR($A$2)),(DAYS360(M59,$A$2)/30)-1,DAYS360(M59,$A$2)/30)),0)</f>
        <v>31</v>
      </c>
      <c r="V59" s="63">
        <f>S59/((C59+Q59)/2)</f>
        <v>0</v>
      </c>
      <c r="W59" s="64">
        <f>+IF(V59&gt;0,1/V59,999)</f>
        <v>999</v>
      </c>
      <c r="X59" s="65" t="str">
        <f>+IF(N59&lt;&gt;"",IF(INT(N59)&lt;&gt;INT(K59),"OUI",""),"")</f>
        <v/>
      </c>
      <c r="Y59" s="66">
        <f>+IF(F59="OUI",0,C59*K59)</f>
        <v>1516.64</v>
      </c>
      <c r="Z59" s="67" t="str">
        <f>+IF(R59="-",IF(OR(F59="OUI",AND(G59="OUI",T59&lt;=$V$1),H59="OUI",I59="OUI",J59="OUI",T59&lt;=$V$1),"OUI",""),"")</f>
        <v/>
      </c>
      <c r="AA59" s="68" t="str">
        <f>+IF(OR(Z59&lt;&gt;"OUI",X59="OUI",R59&lt;&gt;"-"),"OUI","")</f>
        <v>OUI</v>
      </c>
      <c r="AB59" s="69">
        <f>+IF(AA59&lt;&gt;"OUI","-",IF(R59="-",IF(W59&lt;=3,"-",MAX(N59,K59*(1-$T$1))),IF(W59&lt;=3,R59,IF(T59&gt;$V$6,MAX(N59,K59*$T$6),IF(T59&gt;$V$5,MAX(R59,N59,K59*(1-$T$2),K59*(1-$T$5)),IF(T59&gt;$V$4,MAX(R59,N59,K59*(1-$T$2),K59*(1-$T$4)),IF(T59&gt;$V$3,MAX(R59,N59,K59*(1-$T$2),K59*(1-$T$3)),IF(T59&gt;$V$1,MAX(N59,K59*(1-$T$2)),MAX(N59,R59)))))))))</f>
        <v>341.24400000000003</v>
      </c>
      <c r="AC59" s="70">
        <f>+IF(AB59="-","-",IF(ABS(K59-AB59)&lt;0.1,1,-1*(AB59-K59)/K59))</f>
        <v>9.9999999999999992E-2</v>
      </c>
      <c r="AD59" s="66">
        <f>+IF(AB59&lt;&gt;"-",IF(AB59&lt;K59,(K59-AB59)*C59,AB59*C59),"")</f>
        <v>151.66399999999999</v>
      </c>
      <c r="AE59" s="68" t="str">
        <f>+IF(AB59&lt;&gt;"-",IF(R59&lt;&gt;"-",IF(Z59&lt;&gt;"OUI","OLD","FAUX"),IF(Z59&lt;&gt;"OUI","NEW","FAUX")),"")</f>
        <v>OLD</v>
      </c>
      <c r="AF59" s="68"/>
      <c r="AG59" s="68"/>
      <c r="AH59" s="53" t="str">
        <f t="shared" si="0"/>
        <v/>
      </c>
    </row>
    <row r="60" spans="1:34" ht="17">
      <c r="A60" s="53" t="s">
        <v>3058</v>
      </c>
      <c r="B60" s="53" t="s">
        <v>3059</v>
      </c>
      <c r="C60" s="54">
        <v>8</v>
      </c>
      <c r="D60" s="55" t="s">
        <v>623</v>
      </c>
      <c r="E60" s="55"/>
      <c r="F60" s="56"/>
      <c r="G60" s="56"/>
      <c r="H60" s="56" t="s">
        <v>98</v>
      </c>
      <c r="I60" s="56"/>
      <c r="J60" s="56"/>
      <c r="K60" s="57">
        <v>375</v>
      </c>
      <c r="L60" s="58">
        <v>45699</v>
      </c>
      <c r="M60" s="58"/>
      <c r="N60" s="59"/>
      <c r="O60" s="56"/>
      <c r="P60" s="56">
        <v>2</v>
      </c>
      <c r="Q60" s="56"/>
      <c r="R60" s="60" t="s">
        <v>1139</v>
      </c>
      <c r="S60" s="61">
        <f>O60+P60</f>
        <v>2</v>
      </c>
      <c r="T60" s="62">
        <f>+IF(L60&lt;&gt;"",IF(DAYS360(L60,$A$2)&lt;0,0,IF(AND(MONTH(L60)=MONTH($A$2),YEAR(L60)&lt;YEAR($A$2)),(DAYS360(L60,$A$2)/30)-1,DAYS360(L60,$A$2)/30)),0)</f>
        <v>1.5</v>
      </c>
      <c r="U60" s="62">
        <f>+IF(M60&lt;&gt;"",IF(DAYS360(M60,$A$2)&lt;0,0,IF(AND(MONTH(M60)=MONTH($A$2),YEAR(M60)&lt;YEAR($A$2)),(DAYS360(M60,$A$2)/30)-1,DAYS360(M60,$A$2)/30)),0)</f>
        <v>0</v>
      </c>
      <c r="V60" s="63">
        <f>S60/((C60+Q60)/2)</f>
        <v>0.5</v>
      </c>
      <c r="W60" s="64">
        <f>+IF(V60&gt;0,1/V60,999)</f>
        <v>2</v>
      </c>
      <c r="X60" s="65" t="str">
        <f>+IF(N60&lt;&gt;"",IF(INT(N60)&lt;&gt;INT(K60),"OUI",""),"")</f>
        <v/>
      </c>
      <c r="Y60" s="66">
        <f>+IF(F60="OUI",0,C60*K60)</f>
        <v>3000</v>
      </c>
      <c r="Z60" s="67" t="str">
        <f>+IF(R60="-",IF(OR(F60="OUI",AND(G60="OUI",T60&lt;=$V$1),H60="OUI",I60="OUI",J60="OUI",T60&lt;=$V$1),"OUI",""),"")</f>
        <v>OUI</v>
      </c>
      <c r="AA60" s="68" t="str">
        <f>+IF(OR(Z60&lt;&gt;"OUI",X60="OUI",R60&lt;&gt;"-"),"OUI","")</f>
        <v/>
      </c>
      <c r="AB60" s="69" t="str">
        <f>+IF(AA60&lt;&gt;"OUI","-",IF(R60="-",IF(W60&lt;=3,"-",MAX(N60,K60*(1-$T$1))),IF(W60&lt;=3,R60,IF(T60&gt;$V$6,MAX(N60,K60*$T$6),IF(T60&gt;$V$5,MAX(R60,N60,K60*(1-$T$2),K60*(1-$T$5)),IF(T60&gt;$V$4,MAX(R60,N60,K60*(1-$T$2),K60*(1-$T$4)),IF(T60&gt;$V$3,MAX(R60,N60,K60*(1-$T$2),K60*(1-$T$3)),IF(T60&gt;$V$1,MAX(N60,K60*(1-$T$2)),MAX(N60,R60)))))))))</f>
        <v>-</v>
      </c>
      <c r="AC60" s="70" t="str">
        <f>+IF(AB60="-","-",IF(ABS(K60-AB60)&lt;0.1,1,-1*(AB60-K60)/K60))</f>
        <v>-</v>
      </c>
      <c r="AD60" s="66" t="str">
        <f>+IF(AB60&lt;&gt;"-",IF(AB60&lt;K60,(K60-AB60)*C60,AB60*C60),"")</f>
        <v/>
      </c>
      <c r="AE60" s="68" t="str">
        <f>+IF(AB60&lt;&gt;"-",IF(R60&lt;&gt;"-",IF(Z60&lt;&gt;"OUI","OLD","FAUX"),IF(Z60&lt;&gt;"OUI","NEW","FAUX")),"")</f>
        <v/>
      </c>
      <c r="AF60" s="68"/>
      <c r="AG60" s="68"/>
      <c r="AH60" s="53" t="str">
        <f t="shared" si="0"/>
        <v/>
      </c>
    </row>
    <row r="61" spans="1:34" ht="17">
      <c r="A61" s="53" t="s">
        <v>777</v>
      </c>
      <c r="B61" s="53" t="s">
        <v>778</v>
      </c>
      <c r="C61" s="54">
        <v>1</v>
      </c>
      <c r="D61" s="55" t="s">
        <v>116</v>
      </c>
      <c r="E61" s="55"/>
      <c r="F61" s="56" t="s">
        <v>49</v>
      </c>
      <c r="G61" s="56" t="s">
        <v>49</v>
      </c>
      <c r="H61" s="56"/>
      <c r="I61" s="56"/>
      <c r="J61" s="56"/>
      <c r="K61" s="57">
        <v>372.82</v>
      </c>
      <c r="L61" s="58">
        <v>45091</v>
      </c>
      <c r="M61" s="58"/>
      <c r="N61" s="59"/>
      <c r="O61" s="56"/>
      <c r="P61" s="56"/>
      <c r="Q61" s="56">
        <v>1</v>
      </c>
      <c r="R61" s="60">
        <v>335.53800000000001</v>
      </c>
      <c r="S61" s="61">
        <f>O61+P61</f>
        <v>0</v>
      </c>
      <c r="T61" s="62">
        <f>+IF(L61&lt;&gt;"",IF(DAYS360(L61,$A$2)&lt;0,0,IF(AND(MONTH(L61)=MONTH($A$2),YEAR(L61)&lt;YEAR($A$2)),(DAYS360(L61,$A$2)/30)-1,DAYS360(L61,$A$2)/30)),0)</f>
        <v>21.4</v>
      </c>
      <c r="U61" s="62">
        <f>+IF(M61&lt;&gt;"",IF(DAYS360(M61,$A$2)&lt;0,0,IF(AND(MONTH(M61)=MONTH($A$2),YEAR(M61)&lt;YEAR($A$2)),(DAYS360(M61,$A$2)/30)-1,DAYS360(M61,$A$2)/30)),0)</f>
        <v>0</v>
      </c>
      <c r="V61" s="63">
        <f>S61/((C61+Q61)/2)</f>
        <v>0</v>
      </c>
      <c r="W61" s="64">
        <f>+IF(V61&gt;0,1/V61,999)</f>
        <v>999</v>
      </c>
      <c r="X61" s="65" t="str">
        <f>+IF(N61&lt;&gt;"",IF(INT(N61)&lt;&gt;INT(K61),"OUI",""),"")</f>
        <v/>
      </c>
      <c r="Y61" s="66">
        <f>+IF(F61="OUI",0,C61*K61)</f>
        <v>372.82</v>
      </c>
      <c r="Z61" s="67" t="str">
        <f>+IF(R61="-",IF(OR(F61="OUI",AND(G61="OUI",T61&lt;=$V$1),H61="OUI",I61="OUI",J61="OUI",T61&lt;=$V$1),"OUI",""),"")</f>
        <v/>
      </c>
      <c r="AA61" s="68" t="str">
        <f>+IF(OR(Z61&lt;&gt;"OUI",X61="OUI",R61&lt;&gt;"-"),"OUI","")</f>
        <v>OUI</v>
      </c>
      <c r="AB61" s="69">
        <f>+IF(AA61&lt;&gt;"OUI","-",IF(R61="-",IF(W61&lt;=3,"-",MAX(N61,K61*(1-$T$1))),IF(W61&lt;=3,R61,IF(T61&gt;$V$6,MAX(N61,K61*$T$6),IF(T61&gt;$V$5,MAX(R61,N61,K61*(1-$T$2),K61*(1-$T$5)),IF(T61&gt;$V$4,MAX(R61,N61,K61*(1-$T$2),K61*(1-$T$4)),IF(T61&gt;$V$3,MAX(R61,N61,K61*(1-$T$2),K61*(1-$T$3)),IF(T61&gt;$V$1,MAX(N61,K61*(1-$T$2)),MAX(N61,R61)))))))))</f>
        <v>335.53800000000001</v>
      </c>
      <c r="AC61" s="70">
        <f>+IF(AB61="-","-",IF(ABS(K61-AB61)&lt;0.1,1,-1*(AB61-K61)/K61))</f>
        <v>9.999999999999995E-2</v>
      </c>
      <c r="AD61" s="66">
        <f>+IF(AB61&lt;&gt;"-",IF(AB61&lt;K61,(K61-AB61)*C61,AB61*C61),"")</f>
        <v>37.281999999999982</v>
      </c>
      <c r="AE61" s="68" t="str">
        <f>+IF(AB61&lt;&gt;"-",IF(R61&lt;&gt;"-",IF(Z61&lt;&gt;"OUI","OLD","FAUX"),IF(Z61&lt;&gt;"OUI","NEW","FAUX")),"")</f>
        <v>OLD</v>
      </c>
      <c r="AF61" s="68"/>
      <c r="AG61" s="68"/>
      <c r="AH61" s="53" t="str">
        <f t="shared" si="0"/>
        <v/>
      </c>
    </row>
    <row r="62" spans="1:34" ht="17">
      <c r="A62" s="53" t="s">
        <v>3537</v>
      </c>
      <c r="B62" s="53" t="s">
        <v>3538</v>
      </c>
      <c r="C62" s="54">
        <v>2</v>
      </c>
      <c r="D62" s="55" t="s">
        <v>80</v>
      </c>
      <c r="E62" s="55"/>
      <c r="F62" s="56"/>
      <c r="G62" s="56"/>
      <c r="H62" s="56"/>
      <c r="I62" s="56"/>
      <c r="J62" s="56"/>
      <c r="K62" s="57">
        <v>369.29829999999998</v>
      </c>
      <c r="L62" s="58">
        <v>45684</v>
      </c>
      <c r="M62" s="58">
        <v>45614</v>
      </c>
      <c r="N62" s="59"/>
      <c r="O62" s="56"/>
      <c r="P62" s="56"/>
      <c r="Q62" s="56"/>
      <c r="R62" s="60" t="s">
        <v>1139</v>
      </c>
      <c r="S62" s="61">
        <f>O62+P62</f>
        <v>0</v>
      </c>
      <c r="T62" s="62">
        <f>+IF(L62&lt;&gt;"",IF(DAYS360(L62,$A$2)&lt;0,0,IF(AND(MONTH(L62)=MONTH($A$2),YEAR(L62)&lt;YEAR($A$2)),(DAYS360(L62,$A$2)/30)-1,DAYS360(L62,$A$2)/30)),0)</f>
        <v>1.9666666666666666</v>
      </c>
      <c r="U62" s="62">
        <f>+IF(M62&lt;&gt;"",IF(DAYS360(M62,$A$2)&lt;0,0,IF(AND(MONTH(M62)=MONTH($A$2),YEAR(M62)&lt;YEAR($A$2)),(DAYS360(M62,$A$2)/30)-1,DAYS360(M62,$A$2)/30)),0)</f>
        <v>4.2666666666666666</v>
      </c>
      <c r="V62" s="63">
        <f>S62/((C62+Q62)/2)</f>
        <v>0</v>
      </c>
      <c r="W62" s="64">
        <f>+IF(V62&gt;0,1/V62,999)</f>
        <v>999</v>
      </c>
      <c r="X62" s="65" t="str">
        <f>+IF(N62&lt;&gt;"",IF(INT(N62)&lt;&gt;INT(K62),"OUI",""),"")</f>
        <v/>
      </c>
      <c r="Y62" s="66">
        <f>+IF(F62="OUI",0,C62*K62)</f>
        <v>738.59659999999997</v>
      </c>
      <c r="Z62" s="67" t="str">
        <f>+IF(R62="-",IF(OR(F62="OUI",AND(G62="OUI",T62&lt;=$V$1),H62="OUI",I62="OUI",J62="OUI",T62&lt;=$V$1),"OUI",""),"")</f>
        <v>OUI</v>
      </c>
      <c r="AA62" s="68" t="str">
        <f>+IF(OR(Z62&lt;&gt;"OUI",X62="OUI",R62&lt;&gt;"-"),"OUI","")</f>
        <v/>
      </c>
      <c r="AB62" s="69" t="str">
        <f>+IF(AA62&lt;&gt;"OUI","-",IF(R62="-",IF(W62&lt;=3,"-",MAX(N62,K62*(1-$T$1))),IF(W62&lt;=3,R62,IF(T62&gt;$V$6,MAX(N62,K62*$T$6),IF(T62&gt;$V$5,MAX(R62,N62,K62*(1-$T$2),K62*(1-$T$5)),IF(T62&gt;$V$4,MAX(R62,N62,K62*(1-$T$2),K62*(1-$T$4)),IF(T62&gt;$V$3,MAX(R62,N62,K62*(1-$T$2),K62*(1-$T$3)),IF(T62&gt;$V$1,MAX(N62,K62*(1-$T$2)),MAX(N62,R62)))))))))</f>
        <v>-</v>
      </c>
      <c r="AC62" s="70" t="str">
        <f>+IF(AB62="-","-",IF(ABS(K62-AB62)&lt;0.1,1,-1*(AB62-K62)/K62))</f>
        <v>-</v>
      </c>
      <c r="AD62" s="66" t="str">
        <f>+IF(AB62&lt;&gt;"-",IF(AB62&lt;K62,(K62-AB62)*C62,AB62*C62),"")</f>
        <v/>
      </c>
      <c r="AE62" s="68" t="str">
        <f>+IF(AB62&lt;&gt;"-",IF(R62&lt;&gt;"-",IF(Z62&lt;&gt;"OUI","OLD","FAUX"),IF(Z62&lt;&gt;"OUI","NEW","FAUX")),"")</f>
        <v/>
      </c>
      <c r="AF62" s="68"/>
      <c r="AG62" s="68"/>
      <c r="AH62" s="53" t="str">
        <f t="shared" si="0"/>
        <v/>
      </c>
    </row>
    <row r="63" spans="1:34" ht="17">
      <c r="A63" s="53" t="s">
        <v>3056</v>
      </c>
      <c r="B63" s="53" t="s">
        <v>3057</v>
      </c>
      <c r="C63" s="54">
        <v>1</v>
      </c>
      <c r="D63" s="55" t="s">
        <v>623</v>
      </c>
      <c r="E63" s="55"/>
      <c r="F63" s="56" t="s">
        <v>49</v>
      </c>
      <c r="G63" s="56" t="s">
        <v>49</v>
      </c>
      <c r="H63" s="56"/>
      <c r="I63" s="56"/>
      <c r="J63" s="56"/>
      <c r="K63" s="57">
        <v>364.74</v>
      </c>
      <c r="L63" s="58">
        <v>45559</v>
      </c>
      <c r="M63" s="58">
        <v>45586</v>
      </c>
      <c r="N63" s="59"/>
      <c r="O63" s="56"/>
      <c r="P63" s="56"/>
      <c r="Q63" s="56">
        <v>1</v>
      </c>
      <c r="R63" s="60" t="s">
        <v>1139</v>
      </c>
      <c r="S63" s="61">
        <f>O63+P63</f>
        <v>0</v>
      </c>
      <c r="T63" s="62">
        <f>+IF(L63&lt;&gt;"",IF(DAYS360(L63,$A$2)&lt;0,0,IF(AND(MONTH(L63)=MONTH($A$2),YEAR(L63)&lt;YEAR($A$2)),(DAYS360(L63,$A$2)/30)-1,DAYS360(L63,$A$2)/30)),0)</f>
        <v>6.0666666666666664</v>
      </c>
      <c r="U63" s="62">
        <f>+IF(M63&lt;&gt;"",IF(DAYS360(M63,$A$2)&lt;0,0,IF(AND(MONTH(M63)=MONTH($A$2),YEAR(M63)&lt;YEAR($A$2)),(DAYS360(M63,$A$2)/30)-1,DAYS360(M63,$A$2)/30)),0)</f>
        <v>5.166666666666667</v>
      </c>
      <c r="V63" s="63">
        <f>S63/((C63+Q63)/2)</f>
        <v>0</v>
      </c>
      <c r="W63" s="64">
        <f>+IF(V63&gt;0,1/V63,999)</f>
        <v>999</v>
      </c>
      <c r="X63" s="65" t="str">
        <f>+IF(N63&lt;&gt;"",IF(INT(N63)&lt;&gt;INT(K63),"OUI",""),"")</f>
        <v/>
      </c>
      <c r="Y63" s="66">
        <f>+IF(F63="OUI",0,C63*K63)</f>
        <v>364.74</v>
      </c>
      <c r="Z63" s="67" t="str">
        <f>+IF(R63="-",IF(OR(F63="OUI",AND(G63="OUI",T63&lt;=$V$1),H63="OUI",I63="OUI",J63="OUI",T63&lt;=$V$1),"OUI",""),"")</f>
        <v>OUI</v>
      </c>
      <c r="AA63" s="68" t="str">
        <f>+IF(OR(Z63&lt;&gt;"OUI",X63="OUI",R63&lt;&gt;"-"),"OUI","")</f>
        <v/>
      </c>
      <c r="AB63" s="69" t="str">
        <f>+IF(AA63&lt;&gt;"OUI","-",IF(R63="-",IF(W63&lt;=3,"-",MAX(N63,K63*(1-$T$1))),IF(W63&lt;=3,R63,IF(T63&gt;$V$6,MAX(N63,K63*$T$6),IF(T63&gt;$V$5,MAX(R63,N63,K63*(1-$T$2),K63*(1-$T$5)),IF(T63&gt;$V$4,MAX(R63,N63,K63*(1-$T$2),K63*(1-$T$4)),IF(T63&gt;$V$3,MAX(R63,N63,K63*(1-$T$2),K63*(1-$T$3)),IF(T63&gt;$V$1,MAX(N63,K63*(1-$T$2)),MAX(N63,R63)))))))))</f>
        <v>-</v>
      </c>
      <c r="AC63" s="70" t="str">
        <f>+IF(AB63="-","-",IF(ABS(K63-AB63)&lt;0.1,1,-1*(AB63-K63)/K63))</f>
        <v>-</v>
      </c>
      <c r="AD63" s="66" t="str">
        <f>+IF(AB63&lt;&gt;"-",IF(AB63&lt;K63,(K63-AB63)*C63,AB63*C63),"")</f>
        <v/>
      </c>
      <c r="AE63" s="68" t="str">
        <f>+IF(AB63&lt;&gt;"-",IF(R63&lt;&gt;"-",IF(Z63&lt;&gt;"OUI","OLD","FAUX"),IF(Z63&lt;&gt;"OUI","NEW","FAUX")),"")</f>
        <v/>
      </c>
      <c r="AF63" s="68"/>
      <c r="AG63" s="68"/>
      <c r="AH63" s="53" t="str">
        <f t="shared" si="0"/>
        <v/>
      </c>
    </row>
    <row r="64" spans="1:34" ht="17">
      <c r="A64" s="53" t="s">
        <v>3054</v>
      </c>
      <c r="B64" s="53" t="s">
        <v>3055</v>
      </c>
      <c r="C64" s="54">
        <v>9</v>
      </c>
      <c r="D64" s="55" t="s">
        <v>623</v>
      </c>
      <c r="E64" s="55"/>
      <c r="F64" s="56" t="s">
        <v>49</v>
      </c>
      <c r="G64" s="56" t="s">
        <v>49</v>
      </c>
      <c r="H64" s="56" t="s">
        <v>98</v>
      </c>
      <c r="I64" s="56"/>
      <c r="J64" s="56"/>
      <c r="K64" s="57">
        <v>350</v>
      </c>
      <c r="L64" s="58">
        <v>45357</v>
      </c>
      <c r="M64" s="58"/>
      <c r="N64" s="59"/>
      <c r="O64" s="56"/>
      <c r="P64" s="56"/>
      <c r="Q64" s="56">
        <v>9</v>
      </c>
      <c r="R64" s="60" t="s">
        <v>1139</v>
      </c>
      <c r="S64" s="61">
        <f>O64+P64</f>
        <v>0</v>
      </c>
      <c r="T64" s="62">
        <f>+IF(L64&lt;&gt;"",IF(DAYS360(L64,$A$2)&lt;0,0,IF(AND(MONTH(L64)=MONTH($A$2),YEAR(L64)&lt;YEAR($A$2)),(DAYS360(L64,$A$2)/30)-1,DAYS360(L64,$A$2)/30)),0)</f>
        <v>11.666666666666666</v>
      </c>
      <c r="U64" s="62">
        <f>+IF(M64&lt;&gt;"",IF(DAYS360(M64,$A$2)&lt;0,0,IF(AND(MONTH(M64)=MONTH($A$2),YEAR(M64)&lt;YEAR($A$2)),(DAYS360(M64,$A$2)/30)-1,DAYS360(M64,$A$2)/30)),0)</f>
        <v>0</v>
      </c>
      <c r="V64" s="63">
        <f>S64/((C64+Q64)/2)</f>
        <v>0</v>
      </c>
      <c r="W64" s="64">
        <f>+IF(V64&gt;0,1/V64,999)</f>
        <v>999</v>
      </c>
      <c r="X64" s="65" t="str">
        <f>+IF(N64&lt;&gt;"",IF(INT(N64)&lt;&gt;INT(K64),"OUI",""),"")</f>
        <v/>
      </c>
      <c r="Y64" s="66">
        <f>+IF(F64="OUI",0,C64*K64)</f>
        <v>3150</v>
      </c>
      <c r="Z64" s="67" t="str">
        <f>+IF(R64="-",IF(OR(F64="OUI",AND(G64="OUI",T64&lt;=$V$1),H64="OUI",I64="OUI",J64="OUI",T64&lt;=$V$1),"OUI",""),"")</f>
        <v>OUI</v>
      </c>
      <c r="AA64" s="68" t="str">
        <f>+IF(OR(Z64&lt;&gt;"OUI",X64="OUI",R64&lt;&gt;"-"),"OUI","")</f>
        <v/>
      </c>
      <c r="AB64" s="69" t="str">
        <f>+IF(AA64&lt;&gt;"OUI","-",IF(R64="-",IF(W64&lt;=3,"-",MAX(N64,K64*(1-$T$1))),IF(W64&lt;=3,R64,IF(T64&gt;$V$6,MAX(N64,K64*$T$6),IF(T64&gt;$V$5,MAX(R64,N64,K64*(1-$T$2),K64*(1-$T$5)),IF(T64&gt;$V$4,MAX(R64,N64,K64*(1-$T$2),K64*(1-$T$4)),IF(T64&gt;$V$3,MAX(R64,N64,K64*(1-$T$2),K64*(1-$T$3)),IF(T64&gt;$V$1,MAX(N64,K64*(1-$T$2)),MAX(N64,R64)))))))))</f>
        <v>-</v>
      </c>
      <c r="AC64" s="70" t="str">
        <f>+IF(AB64="-","-",IF(ABS(K64-AB64)&lt;0.1,1,-1*(AB64-K64)/K64))</f>
        <v>-</v>
      </c>
      <c r="AD64" s="66" t="str">
        <f>+IF(AB64&lt;&gt;"-",IF(AB64&lt;K64,(K64-AB64)*C64,AB64*C64),"")</f>
        <v/>
      </c>
      <c r="AE64" s="68" t="str">
        <f>+IF(AB64&lt;&gt;"-",IF(R64&lt;&gt;"-",IF(Z64&lt;&gt;"OUI","OLD","FAUX"),IF(Z64&lt;&gt;"OUI","NEW","FAUX")),"")</f>
        <v/>
      </c>
      <c r="AF64" s="68"/>
      <c r="AG64" s="68"/>
      <c r="AH64" s="53" t="str">
        <f t="shared" si="0"/>
        <v/>
      </c>
    </row>
    <row r="65" spans="1:34" ht="17">
      <c r="A65" s="53" t="s">
        <v>1189</v>
      </c>
      <c r="B65" s="53" t="s">
        <v>1190</v>
      </c>
      <c r="C65" s="54">
        <v>1</v>
      </c>
      <c r="D65" s="55" t="s">
        <v>80</v>
      </c>
      <c r="E65" s="55" t="s">
        <v>81</v>
      </c>
      <c r="F65" s="56" t="s">
        <v>49</v>
      </c>
      <c r="G65" s="56" t="s">
        <v>49</v>
      </c>
      <c r="H65" s="56"/>
      <c r="I65" s="56"/>
      <c r="J65" s="56" t="s">
        <v>49</v>
      </c>
      <c r="K65" s="57">
        <v>348.70979999999997</v>
      </c>
      <c r="L65" s="58">
        <v>44901</v>
      </c>
      <c r="M65" s="58">
        <v>45470</v>
      </c>
      <c r="N65" s="59"/>
      <c r="O65" s="56"/>
      <c r="P65" s="56"/>
      <c r="Q65" s="56">
        <v>1</v>
      </c>
      <c r="R65" s="60" t="s">
        <v>1139</v>
      </c>
      <c r="S65" s="61">
        <f>O65+P65</f>
        <v>0</v>
      </c>
      <c r="T65" s="62">
        <f>+IF(L65&lt;&gt;"",IF(DAYS360(L65,$A$2)&lt;0,0,IF(AND(MONTH(L65)=MONTH($A$2),YEAR(L65)&lt;YEAR($A$2)),(DAYS360(L65,$A$2)/30)-1,DAYS360(L65,$A$2)/30)),0)</f>
        <v>27.666666666666668</v>
      </c>
      <c r="U65" s="62">
        <f>+IF(M65&lt;&gt;"",IF(DAYS360(M65,$A$2)&lt;0,0,IF(AND(MONTH(M65)=MONTH($A$2),YEAR(M65)&lt;YEAR($A$2)),(DAYS360(M65,$A$2)/30)-1,DAYS360(M65,$A$2)/30)),0)</f>
        <v>8.9666666666666668</v>
      </c>
      <c r="V65" s="63">
        <f>S65/((C65+Q65)/2)</f>
        <v>0</v>
      </c>
      <c r="W65" s="64">
        <f>+IF(V65&gt;0,1/V65,999)</f>
        <v>999</v>
      </c>
      <c r="X65" s="65" t="str">
        <f>+IF(N65&lt;&gt;"",IF(INT(N65)&lt;&gt;INT(K65),"OUI",""),"")</f>
        <v/>
      </c>
      <c r="Y65" s="66">
        <f>+IF(F65="OUI",0,C65*K65)</f>
        <v>348.70979999999997</v>
      </c>
      <c r="Z65" s="67" t="str">
        <f>+IF(R65="-",IF(OR(F65="OUI",AND(G65="OUI",T65&lt;=$V$1),H65="OUI",I65="OUI",J65="OUI",T65&lt;=$V$1),"OUI",""),"")</f>
        <v/>
      </c>
      <c r="AA65" s="68" t="str">
        <f>+IF(OR(Z65&lt;&gt;"OUI",X65="OUI",R65&lt;&gt;"-"),"OUI","")</f>
        <v>OUI</v>
      </c>
      <c r="AB65" s="69">
        <f>+IF(AA65&lt;&gt;"OUI","-",IF(R65="-",IF(W65&lt;=3,"-",MAX(N65,K65*(1-$T$1))),IF(W65&lt;=3,R65,IF(T65&gt;$V$6,MAX(N65,K65*$T$6),IF(T65&gt;$V$5,MAX(R65,N65,K65*(1-$T$2),K65*(1-$T$5)),IF(T65&gt;$V$4,MAX(R65,N65,K65*(1-$T$2),K65*(1-$T$4)),IF(T65&gt;$V$3,MAX(R65,N65,K65*(1-$T$2),K65*(1-$T$3)),IF(T65&gt;$V$1,MAX(N65,K65*(1-$T$2)),MAX(N65,R65)))))))))</f>
        <v>313.83882</v>
      </c>
      <c r="AC65" s="70">
        <f>+IF(AB65="-","-",IF(ABS(K65-AB65)&lt;0.1,1,-1*(AB65-K65)/K65))</f>
        <v>9.9999999999999936E-2</v>
      </c>
      <c r="AD65" s="66">
        <f>+IF(AB65&lt;&gt;"-",IF(AB65&lt;K65,(K65-AB65)*C65,AB65*C65),"")</f>
        <v>34.870979999999975</v>
      </c>
      <c r="AE65" s="68" t="str">
        <f>+IF(AB65&lt;&gt;"-",IF(R65&lt;&gt;"-",IF(Z65&lt;&gt;"OUI","OLD","FAUX"),IF(Z65&lt;&gt;"OUI","NEW","FAUX")),"")</f>
        <v>NEW</v>
      </c>
      <c r="AF65" s="68"/>
      <c r="AG65" s="68"/>
      <c r="AH65" s="53" t="str">
        <f t="shared" si="0"/>
        <v/>
      </c>
    </row>
    <row r="66" spans="1:34" ht="17">
      <c r="A66" s="53" t="s">
        <v>3529</v>
      </c>
      <c r="B66" s="53" t="s">
        <v>3530</v>
      </c>
      <c r="C66" s="54">
        <v>2</v>
      </c>
      <c r="D66" s="55" t="s">
        <v>80</v>
      </c>
      <c r="E66" s="55"/>
      <c r="F66" s="56" t="s">
        <v>49</v>
      </c>
      <c r="G66" s="56" t="s">
        <v>49</v>
      </c>
      <c r="H66" s="56"/>
      <c r="I66" s="56"/>
      <c r="J66" s="56"/>
      <c r="K66" s="57">
        <v>343.68490000000003</v>
      </c>
      <c r="L66" s="58">
        <v>45684</v>
      </c>
      <c r="M66" s="58">
        <v>45716</v>
      </c>
      <c r="N66" s="59"/>
      <c r="O66" s="56">
        <v>1</v>
      </c>
      <c r="P66" s="56"/>
      <c r="Q66" s="56">
        <v>1</v>
      </c>
      <c r="R66" s="60" t="s">
        <v>1139</v>
      </c>
      <c r="S66" s="61">
        <f>O66+P66</f>
        <v>1</v>
      </c>
      <c r="T66" s="62">
        <f>+IF(L66&lt;&gt;"",IF(DAYS360(L66,$A$2)&lt;0,0,IF(AND(MONTH(L66)=MONTH($A$2),YEAR(L66)&lt;YEAR($A$2)),(DAYS360(L66,$A$2)/30)-1,DAYS360(L66,$A$2)/30)),0)</f>
        <v>1.9666666666666666</v>
      </c>
      <c r="U66" s="62">
        <f>+IF(M66&lt;&gt;"",IF(DAYS360(M66,$A$2)&lt;0,0,IF(AND(MONTH(M66)=MONTH($A$2),YEAR(M66)&lt;YEAR($A$2)),(DAYS360(M66,$A$2)/30)-1,DAYS360(M66,$A$2)/30)),0)</f>
        <v>0.8666666666666667</v>
      </c>
      <c r="V66" s="63">
        <f>S66/((C66+Q66)/2)</f>
        <v>0.66666666666666663</v>
      </c>
      <c r="W66" s="64">
        <f>+IF(V66&gt;0,1/V66,999)</f>
        <v>1.5</v>
      </c>
      <c r="X66" s="65" t="str">
        <f>+IF(N66&lt;&gt;"",IF(INT(N66)&lt;&gt;INT(K66),"OUI",""),"")</f>
        <v/>
      </c>
      <c r="Y66" s="66">
        <f>+IF(F66="OUI",0,C66*K66)</f>
        <v>687.36980000000005</v>
      </c>
      <c r="Z66" s="67" t="str">
        <f>+IF(R66="-",IF(OR(F66="OUI",AND(G66="OUI",T66&lt;=$V$1),H66="OUI",I66="OUI",J66="OUI",T66&lt;=$V$1),"OUI",""),"")</f>
        <v>OUI</v>
      </c>
      <c r="AA66" s="68" t="str">
        <f>+IF(OR(Z66&lt;&gt;"OUI",X66="OUI",R66&lt;&gt;"-"),"OUI","")</f>
        <v/>
      </c>
      <c r="AB66" s="69" t="str">
        <f>+IF(AA66&lt;&gt;"OUI","-",IF(R66="-",IF(W66&lt;=3,"-",MAX(N66,K66*(1-$T$1))),IF(W66&lt;=3,R66,IF(T66&gt;$V$6,MAX(N66,K66*$T$6),IF(T66&gt;$V$5,MAX(R66,N66,K66*(1-$T$2),K66*(1-$T$5)),IF(T66&gt;$V$4,MAX(R66,N66,K66*(1-$T$2),K66*(1-$T$4)),IF(T66&gt;$V$3,MAX(R66,N66,K66*(1-$T$2),K66*(1-$T$3)),IF(T66&gt;$V$1,MAX(N66,K66*(1-$T$2)),MAX(N66,R66)))))))))</f>
        <v>-</v>
      </c>
      <c r="AC66" s="70" t="str">
        <f>+IF(AB66="-","-",IF(ABS(K66-AB66)&lt;0.1,1,-1*(AB66-K66)/K66))</f>
        <v>-</v>
      </c>
      <c r="AD66" s="66" t="str">
        <f>+IF(AB66&lt;&gt;"-",IF(AB66&lt;K66,(K66-AB66)*C66,AB66*C66),"")</f>
        <v/>
      </c>
      <c r="AE66" s="68" t="str">
        <f>+IF(AB66&lt;&gt;"-",IF(R66&lt;&gt;"-",IF(Z66&lt;&gt;"OUI","OLD","FAUX"),IF(Z66&lt;&gt;"OUI","NEW","FAUX")),"")</f>
        <v/>
      </c>
      <c r="AF66" s="68"/>
      <c r="AG66" s="68"/>
      <c r="AH66" s="53" t="str">
        <f t="shared" si="0"/>
        <v/>
      </c>
    </row>
    <row r="67" spans="1:34" ht="17">
      <c r="A67" s="53" t="s">
        <v>2051</v>
      </c>
      <c r="B67" s="53" t="s">
        <v>2052</v>
      </c>
      <c r="C67" s="54">
        <v>2</v>
      </c>
      <c r="D67" s="55" t="s">
        <v>463</v>
      </c>
      <c r="E67" s="55"/>
      <c r="F67" s="56" t="s">
        <v>49</v>
      </c>
      <c r="G67" s="56" t="s">
        <v>49</v>
      </c>
      <c r="H67" s="56"/>
      <c r="I67" s="56"/>
      <c r="J67" s="56"/>
      <c r="K67" s="57">
        <v>338</v>
      </c>
      <c r="L67" s="58">
        <v>44888</v>
      </c>
      <c r="M67" s="58">
        <v>45323</v>
      </c>
      <c r="N67" s="59"/>
      <c r="O67" s="56"/>
      <c r="P67" s="56"/>
      <c r="Q67" s="56">
        <v>2</v>
      </c>
      <c r="R67" s="60" t="s">
        <v>1139</v>
      </c>
      <c r="S67" s="61">
        <f>O67+P67</f>
        <v>0</v>
      </c>
      <c r="T67" s="62">
        <f>+IF(L67&lt;&gt;"",IF(DAYS360(L67,$A$2)&lt;0,0,IF(AND(MONTH(L67)=MONTH($A$2),YEAR(L67)&lt;YEAR($A$2)),(DAYS360(L67,$A$2)/30)-1,DAYS360(L67,$A$2)/30)),0)</f>
        <v>28.1</v>
      </c>
      <c r="U67" s="62">
        <f>+IF(M67&lt;&gt;"",IF(DAYS360(M67,$A$2)&lt;0,0,IF(AND(MONTH(M67)=MONTH($A$2),YEAR(M67)&lt;YEAR($A$2)),(DAYS360(M67,$A$2)/30)-1,DAYS360(M67,$A$2)/30)),0)</f>
        <v>13.833333333333334</v>
      </c>
      <c r="V67" s="63">
        <f>S67/((C67+Q67)/2)</f>
        <v>0</v>
      </c>
      <c r="W67" s="64">
        <f>+IF(V67&gt;0,1/V67,999)</f>
        <v>999</v>
      </c>
      <c r="X67" s="65" t="str">
        <f>+IF(N67&lt;&gt;"",IF(INT(N67)&lt;&gt;INT(K67),"OUI",""),"")</f>
        <v/>
      </c>
      <c r="Y67" s="66">
        <f>+IF(F67="OUI",0,C67*K67)</f>
        <v>676</v>
      </c>
      <c r="Z67" s="67" t="str">
        <f>+IF(R67="-",IF(OR(F67="OUI",AND(G67="OUI",T67&lt;=$V$1),H67="OUI",I67="OUI",J67="OUI",T67&lt;=$V$1),"OUI",""),"")</f>
        <v/>
      </c>
      <c r="AA67" s="68" t="str">
        <f>+IF(OR(Z67&lt;&gt;"OUI",X67="OUI",R67&lt;&gt;"-"),"OUI","")</f>
        <v>OUI</v>
      </c>
      <c r="AB67" s="69">
        <f>+IF(AA67&lt;&gt;"OUI","-",IF(R67="-",IF(W67&lt;=3,"-",MAX(N67,K67*(1-$T$1))),IF(W67&lt;=3,R67,IF(T67&gt;$V$6,MAX(N67,K67*$T$6),IF(T67&gt;$V$5,MAX(R67,N67,K67*(1-$T$2),K67*(1-$T$5)),IF(T67&gt;$V$4,MAX(R67,N67,K67*(1-$T$2),K67*(1-$T$4)),IF(T67&gt;$V$3,MAX(R67,N67,K67*(1-$T$2),K67*(1-$T$3)),IF(T67&gt;$V$1,MAX(N67,K67*(1-$T$2)),MAX(N67,R67)))))))))</f>
        <v>304.2</v>
      </c>
      <c r="AC67" s="70">
        <f>+IF(AB67="-","-",IF(ABS(K67-AB67)&lt;0.1,1,-1*(AB67-K67)/K67))</f>
        <v>0.10000000000000003</v>
      </c>
      <c r="AD67" s="66">
        <f>+IF(AB67&lt;&gt;"-",IF(AB67&lt;K67,(K67-AB67)*C67,AB67*C67),"")</f>
        <v>67.600000000000023</v>
      </c>
      <c r="AE67" s="68" t="str">
        <f>+IF(AB67&lt;&gt;"-",IF(R67&lt;&gt;"-",IF(Z67&lt;&gt;"OUI","OLD","FAUX"),IF(Z67&lt;&gt;"OUI","NEW","FAUX")),"")</f>
        <v>NEW</v>
      </c>
      <c r="AF67" s="68"/>
      <c r="AG67" s="68"/>
      <c r="AH67" s="53" t="str">
        <f t="shared" si="0"/>
        <v/>
      </c>
    </row>
    <row r="68" spans="1:34" ht="17">
      <c r="A68" s="53" t="s">
        <v>728</v>
      </c>
      <c r="B68" s="53" t="s">
        <v>729</v>
      </c>
      <c r="C68" s="54">
        <v>2</v>
      </c>
      <c r="D68" s="55" t="s">
        <v>80</v>
      </c>
      <c r="E68" s="55" t="s">
        <v>81</v>
      </c>
      <c r="F68" s="56" t="s">
        <v>49</v>
      </c>
      <c r="G68" s="56" t="s">
        <v>49</v>
      </c>
      <c r="H68" s="56"/>
      <c r="I68" s="56"/>
      <c r="J68" s="56" t="s">
        <v>49</v>
      </c>
      <c r="K68" s="57">
        <v>337.8723</v>
      </c>
      <c r="L68" s="58">
        <v>44145</v>
      </c>
      <c r="M68" s="58">
        <v>44113</v>
      </c>
      <c r="N68" s="59"/>
      <c r="O68" s="56"/>
      <c r="P68" s="56"/>
      <c r="Q68" s="56">
        <v>2</v>
      </c>
      <c r="R68" s="60">
        <v>304.08507000000003</v>
      </c>
      <c r="S68" s="61">
        <f>O68+P68</f>
        <v>0</v>
      </c>
      <c r="T68" s="62">
        <f>+IF(L68&lt;&gt;"",IF(DAYS360(L68,$A$2)&lt;0,0,IF(AND(MONTH(L68)=MONTH($A$2),YEAR(L68)&lt;YEAR($A$2)),(DAYS360(L68,$A$2)/30)-1,DAYS360(L68,$A$2)/30)),0)</f>
        <v>52.533333333333331</v>
      </c>
      <c r="U68" s="62">
        <f>+IF(M68&lt;&gt;"",IF(DAYS360(M68,$A$2)&lt;0,0,IF(AND(MONTH(M68)=MONTH($A$2),YEAR(M68)&lt;YEAR($A$2)),(DAYS360(M68,$A$2)/30)-1,DAYS360(M68,$A$2)/30)),0)</f>
        <v>53.56666666666667</v>
      </c>
      <c r="V68" s="63">
        <f>S68/((C68+Q68)/2)</f>
        <v>0</v>
      </c>
      <c r="W68" s="64">
        <f>+IF(V68&gt;0,1/V68,999)</f>
        <v>999</v>
      </c>
      <c r="X68" s="65" t="str">
        <f>+IF(N68&lt;&gt;"",IF(INT(N68)&lt;&gt;INT(K68),"OUI",""),"")</f>
        <v/>
      </c>
      <c r="Y68" s="66">
        <f>+IF(F68="OUI",0,C68*K68)</f>
        <v>675.74459999999999</v>
      </c>
      <c r="Z68" s="67" t="str">
        <f>+IF(R68="-",IF(OR(F68="OUI",AND(G68="OUI",T68&lt;=$V$1),H68="OUI",I68="OUI",J68="OUI",T68&lt;=$V$1),"OUI",""),"")</f>
        <v/>
      </c>
      <c r="AA68" s="68" t="str">
        <f>+IF(OR(Z68&lt;&gt;"OUI",X68="OUI",R68&lt;&gt;"-"),"OUI","")</f>
        <v>OUI</v>
      </c>
      <c r="AB68" s="69">
        <f>+IF(AA68&lt;&gt;"OUI","-",IF(R68="-",IF(W68&lt;=3,"-",MAX(N68,K68*(1-$T$1))),IF(W68&lt;=3,R68,IF(T68&gt;$V$6,MAX(N68,K68*$T$6),IF(T68&gt;$V$5,MAX(R68,N68,K68*(1-$T$2),K68*(1-$T$5)),IF(T68&gt;$V$4,MAX(R68,N68,K68*(1-$T$2),K68*(1-$T$4)),IF(T68&gt;$V$3,MAX(R68,N68,K68*(1-$T$2),K68*(1-$T$3)),IF(T68&gt;$V$1,MAX(N68,K68*(1-$T$2)),MAX(N68,R68)))))))))</f>
        <v>304.08507000000003</v>
      </c>
      <c r="AC68" s="70">
        <f>+IF(AB68="-","-",IF(ABS(K68-AB68)&lt;0.1,1,-1*(AB68-K68)/K68))</f>
        <v>9.9999999999999895E-2</v>
      </c>
      <c r="AD68" s="66">
        <f>+IF(AB68&lt;&gt;"-",IF(AB68&lt;K68,(K68-AB68)*C68,AB68*C68),"")</f>
        <v>67.574459999999931</v>
      </c>
      <c r="AE68" s="68" t="str">
        <f>+IF(AB68&lt;&gt;"-",IF(R68&lt;&gt;"-",IF(Z68&lt;&gt;"OUI","OLD","FAUX"),IF(Z68&lt;&gt;"OUI","NEW","FAUX")),"")</f>
        <v>OLD</v>
      </c>
      <c r="AF68" s="68"/>
      <c r="AG68" s="68"/>
      <c r="AH68" s="53" t="str">
        <f t="shared" si="0"/>
        <v/>
      </c>
    </row>
    <row r="69" spans="1:34" ht="17">
      <c r="A69" s="53" t="s">
        <v>2049</v>
      </c>
      <c r="B69" s="53" t="s">
        <v>2050</v>
      </c>
      <c r="C69" s="54">
        <v>3</v>
      </c>
      <c r="D69" s="55" t="s">
        <v>894</v>
      </c>
      <c r="E69" s="55"/>
      <c r="F69" s="56" t="s">
        <v>49</v>
      </c>
      <c r="G69" s="56" t="s">
        <v>49</v>
      </c>
      <c r="H69" s="56"/>
      <c r="I69" s="56"/>
      <c r="J69" s="56"/>
      <c r="K69" s="57">
        <v>331.22</v>
      </c>
      <c r="L69" s="58">
        <v>45065</v>
      </c>
      <c r="M69" s="58">
        <v>45547</v>
      </c>
      <c r="N69" s="59"/>
      <c r="O69" s="56"/>
      <c r="P69" s="56"/>
      <c r="Q69" s="56">
        <v>4</v>
      </c>
      <c r="R69" s="60" t="s">
        <v>1139</v>
      </c>
      <c r="S69" s="61">
        <f>O69+P69</f>
        <v>0</v>
      </c>
      <c r="T69" s="62">
        <f>+IF(L69&lt;&gt;"",IF(DAYS360(L69,$A$2)&lt;0,0,IF(AND(MONTH(L69)=MONTH($A$2),YEAR(L69)&lt;YEAR($A$2)),(DAYS360(L69,$A$2)/30)-1,DAYS360(L69,$A$2)/30)),0)</f>
        <v>22.233333333333334</v>
      </c>
      <c r="U69" s="62">
        <f>+IF(M69&lt;&gt;"",IF(DAYS360(M69,$A$2)&lt;0,0,IF(AND(MONTH(M69)=MONTH($A$2),YEAR(M69)&lt;YEAR($A$2)),(DAYS360(M69,$A$2)/30)-1,DAYS360(M69,$A$2)/30)),0)</f>
        <v>6.4666666666666668</v>
      </c>
      <c r="V69" s="63">
        <f>S69/((C69+Q69)/2)</f>
        <v>0</v>
      </c>
      <c r="W69" s="64">
        <f>+IF(V69&gt;0,1/V69,999)</f>
        <v>999</v>
      </c>
      <c r="X69" s="65" t="str">
        <f>+IF(N69&lt;&gt;"",IF(INT(N69)&lt;&gt;INT(K69),"OUI",""),"")</f>
        <v/>
      </c>
      <c r="Y69" s="66">
        <f>+IF(F69="OUI",0,C69*K69)</f>
        <v>993.66000000000008</v>
      </c>
      <c r="Z69" s="67" t="str">
        <f>+IF(R69="-",IF(OR(F69="OUI",AND(G69="OUI",T69&lt;=$V$1),H69="OUI",I69="OUI",J69="OUI",T69&lt;=$V$1),"OUI",""),"")</f>
        <v/>
      </c>
      <c r="AA69" s="68" t="str">
        <f>+IF(OR(Z69&lt;&gt;"OUI",X69="OUI",R69&lt;&gt;"-"),"OUI","")</f>
        <v>OUI</v>
      </c>
      <c r="AB69" s="69">
        <f>+IF(AA69&lt;&gt;"OUI","-",IF(R69="-",IF(W69&lt;=3,"-",MAX(N69,K69*(1-$T$1))),IF(W69&lt;=3,R69,IF(T69&gt;$V$6,MAX(N69,K69*$T$6),IF(T69&gt;$V$5,MAX(R69,N69,K69*(1-$T$2),K69*(1-$T$5)),IF(T69&gt;$V$4,MAX(R69,N69,K69*(1-$T$2),K69*(1-$T$4)),IF(T69&gt;$V$3,MAX(R69,N69,K69*(1-$T$2),K69*(1-$T$3)),IF(T69&gt;$V$1,MAX(N69,K69*(1-$T$2)),MAX(N69,R69)))))))))</f>
        <v>298.09800000000001</v>
      </c>
      <c r="AC69" s="70">
        <f>+IF(AB69="-","-",IF(ABS(K69-AB69)&lt;0.1,1,-1*(AB69-K69)/K69))</f>
        <v>0.10000000000000003</v>
      </c>
      <c r="AD69" s="66">
        <f>+IF(AB69&lt;&gt;"-",IF(AB69&lt;K69,(K69-AB69)*C69,AB69*C69),"")</f>
        <v>99.366000000000042</v>
      </c>
      <c r="AE69" s="68" t="str">
        <f>+IF(AB69&lt;&gt;"-",IF(R69&lt;&gt;"-",IF(Z69&lt;&gt;"OUI","OLD","FAUX"),IF(Z69&lt;&gt;"OUI","NEW","FAUX")),"")</f>
        <v>NEW</v>
      </c>
      <c r="AF69" s="68"/>
      <c r="AG69" s="68"/>
      <c r="AH69" s="53" t="str">
        <f t="shared" si="0"/>
        <v/>
      </c>
    </row>
    <row r="70" spans="1:34" ht="17">
      <c r="A70" s="53" t="s">
        <v>1397</v>
      </c>
      <c r="B70" s="53" t="s">
        <v>1398</v>
      </c>
      <c r="C70" s="54">
        <v>3</v>
      </c>
      <c r="D70" s="55" t="s">
        <v>80</v>
      </c>
      <c r="E70" s="55" t="s">
        <v>81</v>
      </c>
      <c r="F70" s="56" t="s">
        <v>49</v>
      </c>
      <c r="G70" s="56" t="s">
        <v>49</v>
      </c>
      <c r="H70" s="56"/>
      <c r="I70" s="56"/>
      <c r="J70" s="56" t="s">
        <v>49</v>
      </c>
      <c r="K70" s="57">
        <v>330.27019999999999</v>
      </c>
      <c r="L70" s="58">
        <v>44663</v>
      </c>
      <c r="M70" s="58">
        <v>44691</v>
      </c>
      <c r="N70" s="59"/>
      <c r="O70" s="56"/>
      <c r="P70" s="56"/>
      <c r="Q70" s="56">
        <v>3</v>
      </c>
      <c r="R70" s="60">
        <v>297.24318</v>
      </c>
      <c r="S70" s="61">
        <f>O70+P70</f>
        <v>0</v>
      </c>
      <c r="T70" s="62">
        <f>+IF(L70&lt;&gt;"",IF(DAYS360(L70,$A$2)&lt;0,0,IF(AND(MONTH(L70)=MONTH($A$2),YEAR(L70)&lt;YEAR($A$2)),(DAYS360(L70,$A$2)/30)-1,DAYS360(L70,$A$2)/30)),0)</f>
        <v>35.466666666666669</v>
      </c>
      <c r="U70" s="62">
        <f>+IF(M70&lt;&gt;"",IF(DAYS360(M70,$A$2)&lt;0,0,IF(AND(MONTH(M70)=MONTH($A$2),YEAR(M70)&lt;YEAR($A$2)),(DAYS360(M70,$A$2)/30)-1,DAYS360(M70,$A$2)/30)),0)</f>
        <v>34.533333333333331</v>
      </c>
      <c r="V70" s="63">
        <f>S70/((C70+Q70)/2)</f>
        <v>0</v>
      </c>
      <c r="W70" s="64">
        <f>+IF(V70&gt;0,1/V70,999)</f>
        <v>999</v>
      </c>
      <c r="X70" s="65" t="str">
        <f>+IF(N70&lt;&gt;"",IF(INT(N70)&lt;&gt;INT(K70),"OUI",""),"")</f>
        <v/>
      </c>
      <c r="Y70" s="66">
        <f>+IF(F70="OUI",0,C70*K70)</f>
        <v>990.81060000000002</v>
      </c>
      <c r="Z70" s="67" t="str">
        <f>+IF(R70="-",IF(OR(F70="OUI",AND(G70="OUI",T70&lt;=$V$1),H70="OUI",I70="OUI",J70="OUI",T70&lt;=$V$1),"OUI",""),"")</f>
        <v/>
      </c>
      <c r="AA70" s="68" t="str">
        <f>+IF(OR(Z70&lt;&gt;"OUI",X70="OUI",R70&lt;&gt;"-"),"OUI","")</f>
        <v>OUI</v>
      </c>
      <c r="AB70" s="69">
        <f>+IF(AA70&lt;&gt;"OUI","-",IF(R70="-",IF(W70&lt;=3,"-",MAX(N70,K70*(1-$T$1))),IF(W70&lt;=3,R70,IF(T70&gt;$V$6,MAX(N70,K70*$T$6),IF(T70&gt;$V$5,MAX(R70,N70,K70*(1-$T$2),K70*(1-$T$5)),IF(T70&gt;$V$4,MAX(R70,N70,K70*(1-$T$2),K70*(1-$T$4)),IF(T70&gt;$V$3,MAX(R70,N70,K70*(1-$T$2),K70*(1-$T$3)),IF(T70&gt;$V$1,MAX(N70,K70*(1-$T$2)),MAX(N70,R70)))))))))</f>
        <v>297.24318</v>
      </c>
      <c r="AC70" s="70">
        <f>+IF(AB70="-","-",IF(ABS(K70-AB70)&lt;0.1,1,-1*(AB70-K70)/K70))</f>
        <v>9.9999999999999978E-2</v>
      </c>
      <c r="AD70" s="66">
        <f>+IF(AB70&lt;&gt;"-",IF(AB70&lt;K70,(K70-AB70)*C70,AB70*C70),"")</f>
        <v>99.081059999999979</v>
      </c>
      <c r="AE70" s="68" t="str">
        <f>+IF(AB70&lt;&gt;"-",IF(R70&lt;&gt;"-",IF(Z70&lt;&gt;"OUI","OLD","FAUX"),IF(Z70&lt;&gt;"OUI","NEW","FAUX")),"")</f>
        <v>OLD</v>
      </c>
      <c r="AF70" s="68"/>
      <c r="AG70" s="68"/>
      <c r="AH70" s="53" t="str">
        <f t="shared" si="0"/>
        <v/>
      </c>
    </row>
    <row r="71" spans="1:34">
      <c r="A71" s="53" t="s">
        <v>1193</v>
      </c>
      <c r="B71" s="53" t="s">
        <v>1194</v>
      </c>
      <c r="C71" s="54">
        <v>2</v>
      </c>
      <c r="D71" s="55"/>
      <c r="E71" s="55"/>
      <c r="F71" s="56" t="s">
        <v>49</v>
      </c>
      <c r="G71" s="56" t="s">
        <v>49</v>
      </c>
      <c r="H71" s="56"/>
      <c r="I71" s="56"/>
      <c r="J71" s="56"/>
      <c r="K71" s="57">
        <v>326.45</v>
      </c>
      <c r="L71" s="58">
        <v>44855</v>
      </c>
      <c r="M71" s="58">
        <v>45560</v>
      </c>
      <c r="N71" s="59"/>
      <c r="O71" s="56"/>
      <c r="P71" s="56"/>
      <c r="Q71" s="56">
        <v>2</v>
      </c>
      <c r="R71" s="60" t="s">
        <v>1139</v>
      </c>
      <c r="S71" s="61">
        <f>O71+P71</f>
        <v>0</v>
      </c>
      <c r="T71" s="62">
        <f>+IF(L71&lt;&gt;"",IF(DAYS360(L71,$A$2)&lt;0,0,IF(AND(MONTH(L71)=MONTH($A$2),YEAR(L71)&lt;YEAR($A$2)),(DAYS360(L71,$A$2)/30)-1,DAYS360(L71,$A$2)/30)),0)</f>
        <v>29.166666666666668</v>
      </c>
      <c r="U71" s="62">
        <f>+IF(M71&lt;&gt;"",IF(DAYS360(M71,$A$2)&lt;0,0,IF(AND(MONTH(M71)=MONTH($A$2),YEAR(M71)&lt;YEAR($A$2)),(DAYS360(M71,$A$2)/30)-1,DAYS360(M71,$A$2)/30)),0)</f>
        <v>6.0333333333333332</v>
      </c>
      <c r="V71" s="63">
        <f>S71/((C71+Q71)/2)</f>
        <v>0</v>
      </c>
      <c r="W71" s="64">
        <f>+IF(V71&gt;0,1/V71,999)</f>
        <v>999</v>
      </c>
      <c r="X71" s="65" t="str">
        <f>+IF(N71&lt;&gt;"",IF(INT(N71)&lt;&gt;INT(K71),"OUI",""),"")</f>
        <v/>
      </c>
      <c r="Y71" s="66">
        <f>+IF(F71="OUI",0,C71*K71)</f>
        <v>652.9</v>
      </c>
      <c r="Z71" s="67" t="str">
        <f>+IF(R71="-",IF(OR(F71="OUI",AND(G71="OUI",T71&lt;=$V$1),H71="OUI",I71="OUI",J71="OUI",T71&lt;=$V$1),"OUI",""),"")</f>
        <v/>
      </c>
      <c r="AA71" s="68" t="str">
        <f>+IF(OR(Z71&lt;&gt;"OUI",X71="OUI",R71&lt;&gt;"-"),"OUI","")</f>
        <v>OUI</v>
      </c>
      <c r="AB71" s="69">
        <f>+IF(AA71&lt;&gt;"OUI","-",IF(R71="-",IF(W71&lt;=3,"-",MAX(N71,K71*(1-$T$1))),IF(W71&lt;=3,R71,IF(T71&gt;$V$6,MAX(N71,K71*$T$6),IF(T71&gt;$V$5,MAX(R71,N71,K71*(1-$T$2),K71*(1-$T$5)),IF(T71&gt;$V$4,MAX(R71,N71,K71*(1-$T$2),K71*(1-$T$4)),IF(T71&gt;$V$3,MAX(R71,N71,K71*(1-$T$2),K71*(1-$T$3)),IF(T71&gt;$V$1,MAX(N71,K71*(1-$T$2)),MAX(N71,R71)))))))))</f>
        <v>293.80500000000001</v>
      </c>
      <c r="AC71" s="70">
        <f>+IF(AB71="-","-",IF(ABS(K71-AB71)&lt;0.1,1,-1*(AB71-K71)/K71))</f>
        <v>9.999999999999995E-2</v>
      </c>
      <c r="AD71" s="66">
        <f>+IF(AB71&lt;&gt;"-",IF(AB71&lt;K71,(K71-AB71)*C71,AB71*C71),"")</f>
        <v>65.289999999999964</v>
      </c>
      <c r="AE71" s="68" t="str">
        <f>+IF(AB71&lt;&gt;"-",IF(R71&lt;&gt;"-",IF(Z71&lt;&gt;"OUI","OLD","FAUX"),IF(Z71&lt;&gt;"OUI","NEW","FAUX")),"")</f>
        <v>NEW</v>
      </c>
      <c r="AF71" s="68"/>
      <c r="AG71" s="68"/>
      <c r="AH71" s="53" t="str">
        <f t="shared" si="0"/>
        <v/>
      </c>
    </row>
    <row r="72" spans="1:34" ht="17">
      <c r="A72" s="53" t="s">
        <v>2310</v>
      </c>
      <c r="B72" s="53" t="s">
        <v>2311</v>
      </c>
      <c r="C72" s="54">
        <v>4</v>
      </c>
      <c r="D72" s="55" t="s">
        <v>894</v>
      </c>
      <c r="E72" s="55" t="s">
        <v>2312</v>
      </c>
      <c r="F72" s="56" t="s">
        <v>49</v>
      </c>
      <c r="G72" s="56" t="s">
        <v>49</v>
      </c>
      <c r="H72" s="56"/>
      <c r="I72" s="56"/>
      <c r="J72" s="56" t="s">
        <v>49</v>
      </c>
      <c r="K72" s="57">
        <v>319.16000000000003</v>
      </c>
      <c r="L72" s="58">
        <v>45503</v>
      </c>
      <c r="M72" s="58">
        <v>45499</v>
      </c>
      <c r="N72" s="59"/>
      <c r="O72" s="56"/>
      <c r="P72" s="56"/>
      <c r="Q72" s="56">
        <v>4</v>
      </c>
      <c r="R72" s="60">
        <v>176.44015277777783</v>
      </c>
      <c r="S72" s="61">
        <f>O72+P72</f>
        <v>0</v>
      </c>
      <c r="T72" s="62">
        <f>+IF(L72&lt;&gt;"",IF(DAYS360(L72,$A$2)&lt;0,0,IF(AND(MONTH(L72)=MONTH($A$2),YEAR(L72)&lt;YEAR($A$2)),(DAYS360(L72,$A$2)/30)-1,DAYS360(L72,$A$2)/30)),0)</f>
        <v>7.8666666666666663</v>
      </c>
      <c r="U72" s="62">
        <f>+IF(M72&lt;&gt;"",IF(DAYS360(M72,$A$2)&lt;0,0,IF(AND(MONTH(M72)=MONTH($A$2),YEAR(M72)&lt;YEAR($A$2)),(DAYS360(M72,$A$2)/30)-1,DAYS360(M72,$A$2)/30)),0)</f>
        <v>8</v>
      </c>
      <c r="V72" s="63">
        <f>S72/((C72+Q72)/2)</f>
        <v>0</v>
      </c>
      <c r="W72" s="64">
        <f>+IF(V72&gt;0,1/V72,999)</f>
        <v>999</v>
      </c>
      <c r="X72" s="65" t="str">
        <f>+IF(N72&lt;&gt;"",IF(INT(N72)&lt;&gt;INT(K72),"OUI",""),"")</f>
        <v/>
      </c>
      <c r="Y72" s="66">
        <f>+IF(F72="OUI",0,C72*K72)</f>
        <v>1276.6400000000001</v>
      </c>
      <c r="Z72" s="67" t="str">
        <f>+IF(R72="-",IF(OR(F72="OUI",AND(G72="OUI",T72&lt;=$V$1),H72="OUI",I72="OUI",J72="OUI",T72&lt;=$V$1),"OUI",""),"")</f>
        <v/>
      </c>
      <c r="AA72" s="68" t="str">
        <f>+IF(OR(Z72&lt;&gt;"OUI",X72="OUI",R72&lt;&gt;"-"),"OUI","")</f>
        <v>OUI</v>
      </c>
      <c r="AB72" s="69">
        <f>+IF(AA72&lt;&gt;"OUI","-",IF(R72="-",IF(W72&lt;=3,"-",MAX(N72,K72*(1-$T$1))),IF(W72&lt;=3,R72,IF(T72&gt;$V$6,MAX(N72,K72*$T$6),IF(T72&gt;$V$5,MAX(R72,N72,K72*(1-$T$2),K72*(1-$T$5)),IF(T72&gt;$V$4,MAX(R72,N72,K72*(1-$T$2),K72*(1-$T$4)),IF(T72&gt;$V$3,MAX(R72,N72,K72*(1-$T$2),K72*(1-$T$3)),IF(T72&gt;$V$1,MAX(N72,K72*(1-$T$2)),MAX(N72,R72)))))))))</f>
        <v>176.44015277777783</v>
      </c>
      <c r="AC72" s="70">
        <f>+IF(AB72="-","-",IF(ABS(K72-AB72)&lt;0.1,1,-1*(AB72-K72)/K72))</f>
        <v>0.44717335262007202</v>
      </c>
      <c r="AD72" s="66">
        <f>+IF(AB72&lt;&gt;"-",IF(AB72&lt;K72,(K72-AB72)*C72,AB72*C72),"")</f>
        <v>570.8793888888888</v>
      </c>
      <c r="AE72" s="68" t="str">
        <f>+IF(AB72&lt;&gt;"-",IF(R72&lt;&gt;"-",IF(Z72&lt;&gt;"OUI","OLD","FAUX"),IF(Z72&lt;&gt;"OUI","NEW","FAUX")),"")</f>
        <v>OLD</v>
      </c>
      <c r="AF72" s="68"/>
      <c r="AG72" s="68"/>
      <c r="AH72" s="53" t="str">
        <f t="shared" si="0"/>
        <v/>
      </c>
    </row>
    <row r="73" spans="1:34" ht="17">
      <c r="A73" s="53" t="s">
        <v>1494</v>
      </c>
      <c r="B73" s="53" t="s">
        <v>1495</v>
      </c>
      <c r="C73" s="54">
        <v>1</v>
      </c>
      <c r="D73" s="55" t="s">
        <v>745</v>
      </c>
      <c r="E73" s="55" t="s">
        <v>1496</v>
      </c>
      <c r="F73" s="56" t="s">
        <v>49</v>
      </c>
      <c r="G73" s="56" t="s">
        <v>49</v>
      </c>
      <c r="H73" s="56"/>
      <c r="I73" s="56"/>
      <c r="J73" s="56" t="s">
        <v>49</v>
      </c>
      <c r="K73" s="57">
        <v>311.8408</v>
      </c>
      <c r="L73" s="58">
        <v>44958</v>
      </c>
      <c r="M73" s="58">
        <v>44958</v>
      </c>
      <c r="N73" s="59"/>
      <c r="O73" s="56"/>
      <c r="P73" s="56"/>
      <c r="Q73" s="56">
        <v>1</v>
      </c>
      <c r="R73" s="60">
        <v>280.65672000000001</v>
      </c>
      <c r="S73" s="61">
        <f>O73+P73</f>
        <v>0</v>
      </c>
      <c r="T73" s="62">
        <f>+IF(L73&lt;&gt;"",IF(DAYS360(L73,$A$2)&lt;0,0,IF(AND(MONTH(L73)=MONTH($A$2),YEAR(L73)&lt;YEAR($A$2)),(DAYS360(L73,$A$2)/30)-1,DAYS360(L73,$A$2)/30)),0)</f>
        <v>25.833333333333332</v>
      </c>
      <c r="U73" s="62">
        <f>+IF(M73&lt;&gt;"",IF(DAYS360(M73,$A$2)&lt;0,0,IF(AND(MONTH(M73)=MONTH($A$2),YEAR(M73)&lt;YEAR($A$2)),(DAYS360(M73,$A$2)/30)-1,DAYS360(M73,$A$2)/30)),0)</f>
        <v>25.833333333333332</v>
      </c>
      <c r="V73" s="63">
        <f>S73/((C73+Q73)/2)</f>
        <v>0</v>
      </c>
      <c r="W73" s="64">
        <f>+IF(V73&gt;0,1/V73,999)</f>
        <v>999</v>
      </c>
      <c r="X73" s="65" t="str">
        <f>+IF(N73&lt;&gt;"",IF(INT(N73)&lt;&gt;INT(K73),"OUI",""),"")</f>
        <v/>
      </c>
      <c r="Y73" s="66">
        <f>+IF(F73="OUI",0,C73*K73)</f>
        <v>311.8408</v>
      </c>
      <c r="Z73" s="67" t="str">
        <f>+IF(R73="-",IF(OR(F73="OUI",AND(G73="OUI",T73&lt;=$V$1),H73="OUI",I73="OUI",J73="OUI",T73&lt;=$V$1),"OUI",""),"")</f>
        <v/>
      </c>
      <c r="AA73" s="68" t="str">
        <f>+IF(OR(Z73&lt;&gt;"OUI",X73="OUI",R73&lt;&gt;"-"),"OUI","")</f>
        <v>OUI</v>
      </c>
      <c r="AB73" s="69">
        <f>+IF(AA73&lt;&gt;"OUI","-",IF(R73="-",IF(W73&lt;=3,"-",MAX(N73,K73*(1-$T$1))),IF(W73&lt;=3,R73,IF(T73&gt;$V$6,MAX(N73,K73*$T$6),IF(T73&gt;$V$5,MAX(R73,N73,K73*(1-$T$2),K73*(1-$T$5)),IF(T73&gt;$V$4,MAX(R73,N73,K73*(1-$T$2),K73*(1-$T$4)),IF(T73&gt;$V$3,MAX(R73,N73,K73*(1-$T$2),K73*(1-$T$3)),IF(T73&gt;$V$1,MAX(N73,K73*(1-$T$2)),MAX(N73,R73)))))))))</f>
        <v>280.65672000000001</v>
      </c>
      <c r="AC73" s="70">
        <f>+IF(AB73="-","-",IF(ABS(K73-AB73)&lt;0.1,1,-1*(AB73-K73)/K73))</f>
        <v>9.9999999999999978E-2</v>
      </c>
      <c r="AD73" s="66">
        <f>+IF(AB73&lt;&gt;"-",IF(AB73&lt;K73,(K73-AB73)*C73,AB73*C73),"")</f>
        <v>31.184079999999994</v>
      </c>
      <c r="AE73" s="68" t="str">
        <f>+IF(AB73&lt;&gt;"-",IF(R73&lt;&gt;"-",IF(Z73&lt;&gt;"OUI","OLD","FAUX"),IF(Z73&lt;&gt;"OUI","NEW","FAUX")),"")</f>
        <v>OLD</v>
      </c>
      <c r="AF73" s="68"/>
      <c r="AG73" s="68"/>
      <c r="AH73" s="53" t="str">
        <f t="shared" si="0"/>
        <v/>
      </c>
    </row>
    <row r="74" spans="1:34" ht="17">
      <c r="A74" s="53" t="s">
        <v>2972</v>
      </c>
      <c r="B74" s="53" t="s">
        <v>2973</v>
      </c>
      <c r="C74" s="54">
        <v>1</v>
      </c>
      <c r="D74" s="55" t="s">
        <v>429</v>
      </c>
      <c r="E74" s="55"/>
      <c r="F74" s="56" t="s">
        <v>49</v>
      </c>
      <c r="G74" s="56" t="s">
        <v>49</v>
      </c>
      <c r="H74" s="56"/>
      <c r="I74" s="56"/>
      <c r="J74" s="56"/>
      <c r="K74" s="57">
        <v>311.45999999999998</v>
      </c>
      <c r="L74" s="58">
        <v>45608</v>
      </c>
      <c r="M74" s="58">
        <v>45636</v>
      </c>
      <c r="N74" s="59"/>
      <c r="O74" s="56"/>
      <c r="P74" s="56"/>
      <c r="Q74" s="56">
        <v>1</v>
      </c>
      <c r="R74" s="60" t="s">
        <v>1139</v>
      </c>
      <c r="S74" s="61">
        <f>O74+P74</f>
        <v>0</v>
      </c>
      <c r="T74" s="62">
        <f>+IF(L74&lt;&gt;"",IF(DAYS360(L74,$A$2)&lt;0,0,IF(AND(MONTH(L74)=MONTH($A$2),YEAR(L74)&lt;YEAR($A$2)),(DAYS360(L74,$A$2)/30)-1,DAYS360(L74,$A$2)/30)),0)</f>
        <v>4.4666666666666668</v>
      </c>
      <c r="U74" s="62">
        <f>+IF(M74&lt;&gt;"",IF(DAYS360(M74,$A$2)&lt;0,0,IF(AND(MONTH(M74)=MONTH($A$2),YEAR(M74)&lt;YEAR($A$2)),(DAYS360(M74,$A$2)/30)-1,DAYS360(M74,$A$2)/30)),0)</f>
        <v>3.5333333333333332</v>
      </c>
      <c r="V74" s="63">
        <f>S74/((C74+Q74)/2)</f>
        <v>0</v>
      </c>
      <c r="W74" s="64">
        <f>+IF(V74&gt;0,1/V74,999)</f>
        <v>999</v>
      </c>
      <c r="X74" s="65" t="str">
        <f>+IF(N74&lt;&gt;"",IF(INT(N74)&lt;&gt;INT(K74),"OUI",""),"")</f>
        <v/>
      </c>
      <c r="Y74" s="66">
        <f>+IF(F74="OUI",0,C74*K74)</f>
        <v>311.45999999999998</v>
      </c>
      <c r="Z74" s="67" t="str">
        <f>+IF(R74="-",IF(OR(F74="OUI",AND(G74="OUI",T74&lt;=$V$1),H74="OUI",I74="OUI",J74="OUI",T74&lt;=$V$1),"OUI",""),"")</f>
        <v>OUI</v>
      </c>
      <c r="AA74" s="68" t="str">
        <f>+IF(OR(Z74&lt;&gt;"OUI",X74="OUI",R74&lt;&gt;"-"),"OUI","")</f>
        <v/>
      </c>
      <c r="AB74" s="69" t="str">
        <f>+IF(AA74&lt;&gt;"OUI","-",IF(R74="-",IF(W74&lt;=3,"-",MAX(N74,K74*(1-$T$1))),IF(W74&lt;=3,R74,IF(T74&gt;$V$6,MAX(N74,K74*$T$6),IF(T74&gt;$V$5,MAX(R74,N74,K74*(1-$T$2),K74*(1-$T$5)),IF(T74&gt;$V$4,MAX(R74,N74,K74*(1-$T$2),K74*(1-$T$4)),IF(T74&gt;$V$3,MAX(R74,N74,K74*(1-$T$2),K74*(1-$T$3)),IF(T74&gt;$V$1,MAX(N74,K74*(1-$T$2)),MAX(N74,R74)))))))))</f>
        <v>-</v>
      </c>
      <c r="AC74" s="70" t="str">
        <f>+IF(AB74="-","-",IF(ABS(K74-AB74)&lt;0.1,1,-1*(AB74-K74)/K74))</f>
        <v>-</v>
      </c>
      <c r="AD74" s="66" t="str">
        <f>+IF(AB74&lt;&gt;"-",IF(AB74&lt;K74,(K74-AB74)*C74,AB74*C74),"")</f>
        <v/>
      </c>
      <c r="AE74" s="68" t="str">
        <f>+IF(AB74&lt;&gt;"-",IF(R74&lt;&gt;"-",IF(Z74&lt;&gt;"OUI","OLD","FAUX"),IF(Z74&lt;&gt;"OUI","NEW","FAUX")),"")</f>
        <v/>
      </c>
      <c r="AF74" s="68"/>
      <c r="AG74" s="68"/>
      <c r="AH74" s="53" t="str">
        <f t="shared" si="0"/>
        <v/>
      </c>
    </row>
    <row r="75" spans="1:34" ht="17">
      <c r="A75" s="53" t="s">
        <v>2978</v>
      </c>
      <c r="B75" s="53" t="s">
        <v>2979</v>
      </c>
      <c r="C75" s="54">
        <v>1</v>
      </c>
      <c r="D75" s="55" t="s">
        <v>429</v>
      </c>
      <c r="E75" s="55"/>
      <c r="F75" s="56" t="s">
        <v>49</v>
      </c>
      <c r="G75" s="56" t="s">
        <v>49</v>
      </c>
      <c r="H75" s="56"/>
      <c r="I75" s="56"/>
      <c r="J75" s="56"/>
      <c r="K75" s="57">
        <v>311.45999999999998</v>
      </c>
      <c r="L75" s="58">
        <v>45408</v>
      </c>
      <c r="M75" s="58">
        <v>45384</v>
      </c>
      <c r="N75" s="59"/>
      <c r="O75" s="56"/>
      <c r="P75" s="56"/>
      <c r="Q75" s="56">
        <v>1</v>
      </c>
      <c r="R75" s="60" t="s">
        <v>1139</v>
      </c>
      <c r="S75" s="61">
        <f>O75+P75</f>
        <v>0</v>
      </c>
      <c r="T75" s="62">
        <f>+IF(L75&lt;&gt;"",IF(DAYS360(L75,$A$2)&lt;0,0,IF(AND(MONTH(L75)=MONTH($A$2),YEAR(L75)&lt;YEAR($A$2)),(DAYS360(L75,$A$2)/30)-1,DAYS360(L75,$A$2)/30)),0)</f>
        <v>11</v>
      </c>
      <c r="U75" s="62">
        <f>+IF(M75&lt;&gt;"",IF(DAYS360(M75,$A$2)&lt;0,0,IF(AND(MONTH(M75)=MONTH($A$2),YEAR(M75)&lt;YEAR($A$2)),(DAYS360(M75,$A$2)/30)-1,DAYS360(M75,$A$2)/30)),0)</f>
        <v>11.8</v>
      </c>
      <c r="V75" s="63">
        <f>S75/((C75+Q75)/2)</f>
        <v>0</v>
      </c>
      <c r="W75" s="64">
        <f>+IF(V75&gt;0,1/V75,999)</f>
        <v>999</v>
      </c>
      <c r="X75" s="65" t="str">
        <f>+IF(N75&lt;&gt;"",IF(INT(N75)&lt;&gt;INT(K75),"OUI",""),"")</f>
        <v/>
      </c>
      <c r="Y75" s="66">
        <f>+IF(F75="OUI",0,C75*K75)</f>
        <v>311.45999999999998</v>
      </c>
      <c r="Z75" s="67" t="str">
        <f>+IF(R75="-",IF(OR(F75="OUI",AND(G75="OUI",T75&lt;=$V$1),H75="OUI",I75="OUI",J75="OUI",T75&lt;=$V$1),"OUI",""),"")</f>
        <v>OUI</v>
      </c>
      <c r="AA75" s="68" t="str">
        <f>+IF(OR(Z75&lt;&gt;"OUI",X75="OUI",R75&lt;&gt;"-"),"OUI","")</f>
        <v/>
      </c>
      <c r="AB75" s="69" t="str">
        <f>+IF(AA75&lt;&gt;"OUI","-",IF(R75="-",IF(W75&lt;=3,"-",MAX(N75,K75*(1-$T$1))),IF(W75&lt;=3,R75,IF(T75&gt;$V$6,MAX(N75,K75*$T$6),IF(T75&gt;$V$5,MAX(R75,N75,K75*(1-$T$2),K75*(1-$T$5)),IF(T75&gt;$V$4,MAX(R75,N75,K75*(1-$T$2),K75*(1-$T$4)),IF(T75&gt;$V$3,MAX(R75,N75,K75*(1-$T$2),K75*(1-$T$3)),IF(T75&gt;$V$1,MAX(N75,K75*(1-$T$2)),MAX(N75,R75)))))))))</f>
        <v>-</v>
      </c>
      <c r="AC75" s="70" t="str">
        <f>+IF(AB75="-","-",IF(ABS(K75-AB75)&lt;0.1,1,-1*(AB75-K75)/K75))</f>
        <v>-</v>
      </c>
      <c r="AD75" s="66" t="str">
        <f>+IF(AB75&lt;&gt;"-",IF(AB75&lt;K75,(K75-AB75)*C75,AB75*C75),"")</f>
        <v/>
      </c>
      <c r="AE75" s="68" t="str">
        <f>+IF(AB75&lt;&gt;"-",IF(R75&lt;&gt;"-",IF(Z75&lt;&gt;"OUI","OLD","FAUX"),IF(Z75&lt;&gt;"OUI","NEW","FAUX")),"")</f>
        <v/>
      </c>
      <c r="AF75" s="68"/>
      <c r="AG75" s="68"/>
      <c r="AH75" s="53" t="str">
        <f t="shared" si="0"/>
        <v/>
      </c>
    </row>
    <row r="76" spans="1:34" ht="17">
      <c r="A76" s="53" t="s">
        <v>2980</v>
      </c>
      <c r="B76" s="53" t="s">
        <v>2981</v>
      </c>
      <c r="C76" s="54">
        <v>1</v>
      </c>
      <c r="D76" s="55" t="s">
        <v>429</v>
      </c>
      <c r="E76" s="55"/>
      <c r="F76" s="56" t="s">
        <v>49</v>
      </c>
      <c r="G76" s="56" t="s">
        <v>49</v>
      </c>
      <c r="H76" s="56"/>
      <c r="I76" s="56"/>
      <c r="J76" s="56"/>
      <c r="K76" s="57">
        <v>311.45999999999998</v>
      </c>
      <c r="L76" s="58">
        <v>45608</v>
      </c>
      <c r="M76" s="58">
        <v>45699</v>
      </c>
      <c r="N76" s="59"/>
      <c r="O76" s="56">
        <v>1</v>
      </c>
      <c r="P76" s="56"/>
      <c r="Q76" s="56">
        <v>2</v>
      </c>
      <c r="R76" s="60" t="s">
        <v>1139</v>
      </c>
      <c r="S76" s="61">
        <f>O76+P76</f>
        <v>1</v>
      </c>
      <c r="T76" s="62">
        <f>+IF(L76&lt;&gt;"",IF(DAYS360(L76,$A$2)&lt;0,0,IF(AND(MONTH(L76)=MONTH($A$2),YEAR(L76)&lt;YEAR($A$2)),(DAYS360(L76,$A$2)/30)-1,DAYS360(L76,$A$2)/30)),0)</f>
        <v>4.4666666666666668</v>
      </c>
      <c r="U76" s="62">
        <f>+IF(M76&lt;&gt;"",IF(DAYS360(M76,$A$2)&lt;0,0,IF(AND(MONTH(M76)=MONTH($A$2),YEAR(M76)&lt;YEAR($A$2)),(DAYS360(M76,$A$2)/30)-1,DAYS360(M76,$A$2)/30)),0)</f>
        <v>1.5</v>
      </c>
      <c r="V76" s="63">
        <f>S76/((C76+Q76)/2)</f>
        <v>0.66666666666666663</v>
      </c>
      <c r="W76" s="64">
        <f>+IF(V76&gt;0,1/V76,999)</f>
        <v>1.5</v>
      </c>
      <c r="X76" s="65" t="str">
        <f>+IF(N76&lt;&gt;"",IF(INT(N76)&lt;&gt;INT(K76),"OUI",""),"")</f>
        <v/>
      </c>
      <c r="Y76" s="66">
        <f>+IF(F76="OUI",0,C76*K76)</f>
        <v>311.45999999999998</v>
      </c>
      <c r="Z76" s="67" t="str">
        <f>+IF(R76="-",IF(OR(F76="OUI",AND(G76="OUI",T76&lt;=$V$1),H76="OUI",I76="OUI",J76="OUI",T76&lt;=$V$1),"OUI",""),"")</f>
        <v>OUI</v>
      </c>
      <c r="AA76" s="68" t="str">
        <f>+IF(OR(Z76&lt;&gt;"OUI",X76="OUI",R76&lt;&gt;"-"),"OUI","")</f>
        <v/>
      </c>
      <c r="AB76" s="69" t="str">
        <f>+IF(AA76&lt;&gt;"OUI","-",IF(R76="-",IF(W76&lt;=3,"-",MAX(N76,K76*(1-$T$1))),IF(W76&lt;=3,R76,IF(T76&gt;$V$6,MAX(N76,K76*$T$6),IF(T76&gt;$V$5,MAX(R76,N76,K76*(1-$T$2),K76*(1-$T$5)),IF(T76&gt;$V$4,MAX(R76,N76,K76*(1-$T$2),K76*(1-$T$4)),IF(T76&gt;$V$3,MAX(R76,N76,K76*(1-$T$2),K76*(1-$T$3)),IF(T76&gt;$V$1,MAX(N76,K76*(1-$T$2)),MAX(N76,R76)))))))))</f>
        <v>-</v>
      </c>
      <c r="AC76" s="70" t="str">
        <f>+IF(AB76="-","-",IF(ABS(K76-AB76)&lt;0.1,1,-1*(AB76-K76)/K76))</f>
        <v>-</v>
      </c>
      <c r="AD76" s="66" t="str">
        <f>+IF(AB76&lt;&gt;"-",IF(AB76&lt;K76,(K76-AB76)*C76,AB76*C76),"")</f>
        <v/>
      </c>
      <c r="AE76" s="68" t="str">
        <f>+IF(AB76&lt;&gt;"-",IF(R76&lt;&gt;"-",IF(Z76&lt;&gt;"OUI","OLD","FAUX"),IF(Z76&lt;&gt;"OUI","NEW","FAUX")),"")</f>
        <v/>
      </c>
      <c r="AF76" s="68"/>
      <c r="AG76" s="68"/>
      <c r="AH76" s="53" t="str">
        <f t="shared" si="0"/>
        <v/>
      </c>
    </row>
    <row r="77" spans="1:34" ht="17">
      <c r="A77" s="53" t="s">
        <v>2982</v>
      </c>
      <c r="B77" s="53" t="s">
        <v>2983</v>
      </c>
      <c r="C77" s="54">
        <v>1</v>
      </c>
      <c r="D77" s="55" t="s">
        <v>429</v>
      </c>
      <c r="E77" s="55"/>
      <c r="F77" s="56" t="s">
        <v>49</v>
      </c>
      <c r="G77" s="56" t="s">
        <v>49</v>
      </c>
      <c r="H77" s="56"/>
      <c r="I77" s="56"/>
      <c r="J77" s="56"/>
      <c r="K77" s="57">
        <v>311.45999999999998</v>
      </c>
      <c r="L77" s="58">
        <v>45608</v>
      </c>
      <c r="M77" s="58">
        <v>45684</v>
      </c>
      <c r="N77" s="59"/>
      <c r="O77" s="56">
        <v>1</v>
      </c>
      <c r="P77" s="56"/>
      <c r="Q77" s="56">
        <v>2</v>
      </c>
      <c r="R77" s="60" t="s">
        <v>1139</v>
      </c>
      <c r="S77" s="61">
        <f>O77+P77</f>
        <v>1</v>
      </c>
      <c r="T77" s="62">
        <f>+IF(L77&lt;&gt;"",IF(DAYS360(L77,$A$2)&lt;0,0,IF(AND(MONTH(L77)=MONTH($A$2),YEAR(L77)&lt;YEAR($A$2)),(DAYS360(L77,$A$2)/30)-1,DAYS360(L77,$A$2)/30)),0)</f>
        <v>4.4666666666666668</v>
      </c>
      <c r="U77" s="62">
        <f>+IF(M77&lt;&gt;"",IF(DAYS360(M77,$A$2)&lt;0,0,IF(AND(MONTH(M77)=MONTH($A$2),YEAR(M77)&lt;YEAR($A$2)),(DAYS360(M77,$A$2)/30)-1,DAYS360(M77,$A$2)/30)),0)</f>
        <v>1.9666666666666666</v>
      </c>
      <c r="V77" s="63">
        <f>S77/((C77+Q77)/2)</f>
        <v>0.66666666666666663</v>
      </c>
      <c r="W77" s="64">
        <f>+IF(V77&gt;0,1/V77,999)</f>
        <v>1.5</v>
      </c>
      <c r="X77" s="65" t="str">
        <f>+IF(N77&lt;&gt;"",IF(INT(N77)&lt;&gt;INT(K77),"OUI",""),"")</f>
        <v/>
      </c>
      <c r="Y77" s="66">
        <f>+IF(F77="OUI",0,C77*K77)</f>
        <v>311.45999999999998</v>
      </c>
      <c r="Z77" s="67" t="str">
        <f>+IF(R77="-",IF(OR(F77="OUI",AND(G77="OUI",T77&lt;=$V$1),H77="OUI",I77="OUI",J77="OUI",T77&lt;=$V$1),"OUI",""),"")</f>
        <v>OUI</v>
      </c>
      <c r="AA77" s="68" t="str">
        <f>+IF(OR(Z77&lt;&gt;"OUI",X77="OUI",R77&lt;&gt;"-"),"OUI","")</f>
        <v/>
      </c>
      <c r="AB77" s="69" t="str">
        <f>+IF(AA77&lt;&gt;"OUI","-",IF(R77="-",IF(W77&lt;=3,"-",MAX(N77,K77*(1-$T$1))),IF(W77&lt;=3,R77,IF(T77&gt;$V$6,MAX(N77,K77*$T$6),IF(T77&gt;$V$5,MAX(R77,N77,K77*(1-$T$2),K77*(1-$T$5)),IF(T77&gt;$V$4,MAX(R77,N77,K77*(1-$T$2),K77*(1-$T$4)),IF(T77&gt;$V$3,MAX(R77,N77,K77*(1-$T$2),K77*(1-$T$3)),IF(T77&gt;$V$1,MAX(N77,K77*(1-$T$2)),MAX(N77,R77)))))))))</f>
        <v>-</v>
      </c>
      <c r="AC77" s="70" t="str">
        <f>+IF(AB77="-","-",IF(ABS(K77-AB77)&lt;0.1,1,-1*(AB77-K77)/K77))</f>
        <v>-</v>
      </c>
      <c r="AD77" s="66" t="str">
        <f>+IF(AB77&lt;&gt;"-",IF(AB77&lt;K77,(K77-AB77)*C77,AB77*C77),"")</f>
        <v/>
      </c>
      <c r="AE77" s="68" t="str">
        <f>+IF(AB77&lt;&gt;"-",IF(R77&lt;&gt;"-",IF(Z77&lt;&gt;"OUI","OLD","FAUX"),IF(Z77&lt;&gt;"OUI","NEW","FAUX")),"")</f>
        <v/>
      </c>
      <c r="AF77" s="68"/>
      <c r="AG77" s="68"/>
      <c r="AH77" s="53" t="str">
        <f t="shared" si="0"/>
        <v/>
      </c>
    </row>
    <row r="78" spans="1:34" ht="17">
      <c r="A78" s="53" t="s">
        <v>2986</v>
      </c>
      <c r="B78" s="53" t="s">
        <v>2987</v>
      </c>
      <c r="C78" s="54">
        <v>2</v>
      </c>
      <c r="D78" s="55" t="s">
        <v>429</v>
      </c>
      <c r="E78" s="55"/>
      <c r="F78" s="56" t="s">
        <v>49</v>
      </c>
      <c r="G78" s="56" t="s">
        <v>49</v>
      </c>
      <c r="H78" s="56"/>
      <c r="I78" s="56"/>
      <c r="J78" s="56"/>
      <c r="K78" s="57">
        <v>311.45999999999998</v>
      </c>
      <c r="L78" s="58">
        <v>45491</v>
      </c>
      <c r="M78" s="58">
        <v>45435</v>
      </c>
      <c r="N78" s="59"/>
      <c r="O78" s="56"/>
      <c r="P78" s="56"/>
      <c r="Q78" s="56">
        <v>2</v>
      </c>
      <c r="R78" s="60" t="s">
        <v>1139</v>
      </c>
      <c r="S78" s="61">
        <f>O78+P78</f>
        <v>0</v>
      </c>
      <c r="T78" s="62">
        <f>+IF(L78&lt;&gt;"",IF(DAYS360(L78,$A$2)&lt;0,0,IF(AND(MONTH(L78)=MONTH($A$2),YEAR(L78)&lt;YEAR($A$2)),(DAYS360(L78,$A$2)/30)-1,DAYS360(L78,$A$2)/30)),0)</f>
        <v>8.2666666666666675</v>
      </c>
      <c r="U78" s="62">
        <f>+IF(M78&lt;&gt;"",IF(DAYS360(M78,$A$2)&lt;0,0,IF(AND(MONTH(M78)=MONTH($A$2),YEAR(M78)&lt;YEAR($A$2)),(DAYS360(M78,$A$2)/30)-1,DAYS360(M78,$A$2)/30)),0)</f>
        <v>10.1</v>
      </c>
      <c r="V78" s="63">
        <f>S78/((C78+Q78)/2)</f>
        <v>0</v>
      </c>
      <c r="W78" s="64">
        <f>+IF(V78&gt;0,1/V78,999)</f>
        <v>999</v>
      </c>
      <c r="X78" s="65" t="str">
        <f>+IF(N78&lt;&gt;"",IF(INT(N78)&lt;&gt;INT(K78),"OUI",""),"")</f>
        <v/>
      </c>
      <c r="Y78" s="66">
        <f>+IF(F78="OUI",0,C78*K78)</f>
        <v>622.91999999999996</v>
      </c>
      <c r="Z78" s="67" t="str">
        <f>+IF(R78="-",IF(OR(F78="OUI",AND(G78="OUI",T78&lt;=$V$1),H78="OUI",I78="OUI",J78="OUI",T78&lt;=$V$1),"OUI",""),"")</f>
        <v>OUI</v>
      </c>
      <c r="AA78" s="68" t="str">
        <f>+IF(OR(Z78&lt;&gt;"OUI",X78="OUI",R78&lt;&gt;"-"),"OUI","")</f>
        <v/>
      </c>
      <c r="AB78" s="69" t="str">
        <f>+IF(AA78&lt;&gt;"OUI","-",IF(R78="-",IF(W78&lt;=3,"-",MAX(N78,K78*(1-$T$1))),IF(W78&lt;=3,R78,IF(T78&gt;$V$6,MAX(N78,K78*$T$6),IF(T78&gt;$V$5,MAX(R78,N78,K78*(1-$T$2),K78*(1-$T$5)),IF(T78&gt;$V$4,MAX(R78,N78,K78*(1-$T$2),K78*(1-$T$4)),IF(T78&gt;$V$3,MAX(R78,N78,K78*(1-$T$2),K78*(1-$T$3)),IF(T78&gt;$V$1,MAX(N78,K78*(1-$T$2)),MAX(N78,R78)))))))))</f>
        <v>-</v>
      </c>
      <c r="AC78" s="70" t="str">
        <f>+IF(AB78="-","-",IF(ABS(K78-AB78)&lt;0.1,1,-1*(AB78-K78)/K78))</f>
        <v>-</v>
      </c>
      <c r="AD78" s="66" t="str">
        <f>+IF(AB78&lt;&gt;"-",IF(AB78&lt;K78,(K78-AB78)*C78,AB78*C78),"")</f>
        <v/>
      </c>
      <c r="AE78" s="68" t="str">
        <f>+IF(AB78&lt;&gt;"-",IF(R78&lt;&gt;"-",IF(Z78&lt;&gt;"OUI","OLD","FAUX"),IF(Z78&lt;&gt;"OUI","NEW","FAUX")),"")</f>
        <v/>
      </c>
      <c r="AF78" s="68"/>
      <c r="AG78" s="68"/>
      <c r="AH78" s="53" t="str">
        <f t="shared" si="0"/>
        <v/>
      </c>
    </row>
    <row r="79" spans="1:34" ht="17">
      <c r="A79" s="53" t="s">
        <v>1431</v>
      </c>
      <c r="B79" s="53" t="s">
        <v>1432</v>
      </c>
      <c r="C79" s="54">
        <v>2</v>
      </c>
      <c r="D79" s="55" t="s">
        <v>93</v>
      </c>
      <c r="E79" s="55" t="s">
        <v>117</v>
      </c>
      <c r="F79" s="56" t="s">
        <v>49</v>
      </c>
      <c r="G79" s="56" t="s">
        <v>49</v>
      </c>
      <c r="H79" s="56"/>
      <c r="I79" s="56"/>
      <c r="J79" s="56" t="s">
        <v>49</v>
      </c>
      <c r="K79" s="57">
        <v>300.60000000000002</v>
      </c>
      <c r="L79" s="58">
        <v>44652</v>
      </c>
      <c r="M79" s="58">
        <v>44823</v>
      </c>
      <c r="N79" s="59"/>
      <c r="O79" s="56"/>
      <c r="P79" s="56"/>
      <c r="Q79" s="56">
        <v>2</v>
      </c>
      <c r="R79" s="60">
        <v>270.54000000000002</v>
      </c>
      <c r="S79" s="61">
        <f>O79+P79</f>
        <v>0</v>
      </c>
      <c r="T79" s="62">
        <f>+IF(L79&lt;&gt;"",IF(DAYS360(L79,$A$2)&lt;0,0,IF(AND(MONTH(L79)=MONTH($A$2),YEAR(L79)&lt;YEAR($A$2)),(DAYS360(L79,$A$2)/30)-1,DAYS360(L79,$A$2)/30)),0)</f>
        <v>35.833333333333336</v>
      </c>
      <c r="U79" s="62">
        <f>+IF(M79&lt;&gt;"",IF(DAYS360(M79,$A$2)&lt;0,0,IF(AND(MONTH(M79)=MONTH($A$2),YEAR(M79)&lt;YEAR($A$2)),(DAYS360(M79,$A$2)/30)-1,DAYS360(M79,$A$2)/30)),0)</f>
        <v>30.233333333333334</v>
      </c>
      <c r="V79" s="63">
        <f>S79/((C79+Q79)/2)</f>
        <v>0</v>
      </c>
      <c r="W79" s="64">
        <f>+IF(V79&gt;0,1/V79,999)</f>
        <v>999</v>
      </c>
      <c r="X79" s="65" t="str">
        <f>+IF(N79&lt;&gt;"",IF(INT(N79)&lt;&gt;INT(K79),"OUI",""),"")</f>
        <v/>
      </c>
      <c r="Y79" s="66">
        <f>+IF(F79="OUI",0,C79*K79)</f>
        <v>601.20000000000005</v>
      </c>
      <c r="Z79" s="67" t="str">
        <f>+IF(R79="-",IF(OR(F79="OUI",AND(G79="OUI",T79&lt;=$V$1),H79="OUI",I79="OUI",J79="OUI",T79&lt;=$V$1),"OUI",""),"")</f>
        <v/>
      </c>
      <c r="AA79" s="68" t="str">
        <f>+IF(OR(Z79&lt;&gt;"OUI",X79="OUI",R79&lt;&gt;"-"),"OUI","")</f>
        <v>OUI</v>
      </c>
      <c r="AB79" s="69">
        <f>+IF(AA79&lt;&gt;"OUI","-",IF(R79="-",IF(W79&lt;=3,"-",MAX(N79,K79*(1-$T$1))),IF(W79&lt;=3,R79,IF(T79&gt;$V$6,MAX(N79,K79*$T$6),IF(T79&gt;$V$5,MAX(R79,N79,K79*(1-$T$2),K79*(1-$T$5)),IF(T79&gt;$V$4,MAX(R79,N79,K79*(1-$T$2),K79*(1-$T$4)),IF(T79&gt;$V$3,MAX(R79,N79,K79*(1-$T$2),K79*(1-$T$3)),IF(T79&gt;$V$1,MAX(N79,K79*(1-$T$2)),MAX(N79,R79)))))))))</f>
        <v>270.54000000000002</v>
      </c>
      <c r="AC79" s="70">
        <f>+IF(AB79="-","-",IF(ABS(K79-AB79)&lt;0.1,1,-1*(AB79-K79)/K79))</f>
        <v>0.1</v>
      </c>
      <c r="AD79" s="66">
        <f>+IF(AB79&lt;&gt;"-",IF(AB79&lt;K79,(K79-AB79)*C79,AB79*C79),"")</f>
        <v>60.120000000000005</v>
      </c>
      <c r="AE79" s="68" t="str">
        <f>+IF(AB79&lt;&gt;"-",IF(R79&lt;&gt;"-",IF(Z79&lt;&gt;"OUI","OLD","FAUX"),IF(Z79&lt;&gt;"OUI","NEW","FAUX")),"")</f>
        <v>OLD</v>
      </c>
      <c r="AF79" s="68"/>
      <c r="AG79" s="68"/>
      <c r="AH79" s="53" t="str">
        <f t="shared" si="0"/>
        <v/>
      </c>
    </row>
    <row r="80" spans="1:34" ht="17">
      <c r="A80" s="53" t="s">
        <v>2079</v>
      </c>
      <c r="B80" s="53" t="s">
        <v>2080</v>
      </c>
      <c r="C80" s="54">
        <v>1</v>
      </c>
      <c r="D80" s="55" t="s">
        <v>140</v>
      </c>
      <c r="E80" s="55" t="s">
        <v>141</v>
      </c>
      <c r="F80" s="56" t="s">
        <v>49</v>
      </c>
      <c r="G80" s="56" t="s">
        <v>49</v>
      </c>
      <c r="H80" s="56"/>
      <c r="I80" s="56"/>
      <c r="J80" s="56" t="s">
        <v>49</v>
      </c>
      <c r="K80" s="57">
        <v>299.97000000000003</v>
      </c>
      <c r="L80" s="58">
        <v>44984</v>
      </c>
      <c r="M80" s="58">
        <v>45359</v>
      </c>
      <c r="N80" s="59"/>
      <c r="O80" s="56"/>
      <c r="P80" s="56"/>
      <c r="Q80" s="56">
        <v>1</v>
      </c>
      <c r="R80" s="60" t="s">
        <v>1139</v>
      </c>
      <c r="S80" s="61">
        <f>O80+P80</f>
        <v>0</v>
      </c>
      <c r="T80" s="62">
        <f>+IF(L80&lt;&gt;"",IF(DAYS360(L80,$A$2)&lt;0,0,IF(AND(MONTH(L80)=MONTH($A$2),YEAR(L80)&lt;YEAR($A$2)),(DAYS360(L80,$A$2)/30)-1,DAYS360(L80,$A$2)/30)),0)</f>
        <v>24.966666666666665</v>
      </c>
      <c r="U80" s="62">
        <f>+IF(M80&lt;&gt;"",IF(DAYS360(M80,$A$2)&lt;0,0,IF(AND(MONTH(M80)=MONTH($A$2),YEAR(M80)&lt;YEAR($A$2)),(DAYS360(M80,$A$2)/30)-1,DAYS360(M80,$A$2)/30)),0)</f>
        <v>11.6</v>
      </c>
      <c r="V80" s="63">
        <f>S80/((C80+Q80)/2)</f>
        <v>0</v>
      </c>
      <c r="W80" s="64">
        <f>+IF(V80&gt;0,1/V80,999)</f>
        <v>999</v>
      </c>
      <c r="X80" s="65" t="str">
        <f>+IF(N80&lt;&gt;"",IF(INT(N80)&lt;&gt;INT(K80),"OUI",""),"")</f>
        <v/>
      </c>
      <c r="Y80" s="66">
        <f>+IF(F80="OUI",0,C80*K80)</f>
        <v>299.97000000000003</v>
      </c>
      <c r="Z80" s="67" t="str">
        <f>+IF(R80="-",IF(OR(F80="OUI",AND(G80="OUI",T80&lt;=$V$1),H80="OUI",I80="OUI",J80="OUI",T80&lt;=$V$1),"OUI",""),"")</f>
        <v/>
      </c>
      <c r="AA80" s="68" t="str">
        <f>+IF(OR(Z80&lt;&gt;"OUI",X80="OUI",R80&lt;&gt;"-"),"OUI","")</f>
        <v>OUI</v>
      </c>
      <c r="AB80" s="69">
        <f>+IF(AA80&lt;&gt;"OUI","-",IF(R80="-",IF(W80&lt;=3,"-",MAX(N80,K80*(1-$T$1))),IF(W80&lt;=3,R80,IF(T80&gt;$V$6,MAX(N80,K80*$T$6),IF(T80&gt;$V$5,MAX(R80,N80,K80*(1-$T$2),K80*(1-$T$5)),IF(T80&gt;$V$4,MAX(R80,N80,K80*(1-$T$2),K80*(1-$T$4)),IF(T80&gt;$V$3,MAX(R80,N80,K80*(1-$T$2),K80*(1-$T$3)),IF(T80&gt;$V$1,MAX(N80,K80*(1-$T$2)),MAX(N80,R80)))))))))</f>
        <v>269.97300000000001</v>
      </c>
      <c r="AC80" s="70">
        <f>+IF(AB80="-","-",IF(ABS(K80-AB80)&lt;0.1,1,-1*(AB80-K80)/K80))</f>
        <v>0.10000000000000003</v>
      </c>
      <c r="AD80" s="66">
        <f>+IF(AB80&lt;&gt;"-",IF(AB80&lt;K80,(K80-AB80)*C80,AB80*C80),"")</f>
        <v>29.997000000000014</v>
      </c>
      <c r="AE80" s="68" t="str">
        <f>+IF(AB80&lt;&gt;"-",IF(R80&lt;&gt;"-",IF(Z80&lt;&gt;"OUI","OLD","FAUX"),IF(Z80&lt;&gt;"OUI","NEW","FAUX")),"")</f>
        <v>NEW</v>
      </c>
      <c r="AF80" s="68"/>
      <c r="AG80" s="68"/>
      <c r="AH80" s="53" t="str">
        <f t="shared" ref="AH80:AH143" si="1">+IF(AND(OR(R80&lt;&gt;"-",AB80&lt;&gt;"-"),T80&lt;=1),"Ne pas déprécier","")</f>
        <v/>
      </c>
    </row>
    <row r="81" spans="1:34" ht="17">
      <c r="A81" s="53" t="s">
        <v>2729</v>
      </c>
      <c r="B81" s="53" t="s">
        <v>2730</v>
      </c>
      <c r="C81" s="54">
        <v>1</v>
      </c>
      <c r="D81" s="55" t="s">
        <v>116</v>
      </c>
      <c r="E81" s="55" t="s">
        <v>2728</v>
      </c>
      <c r="F81" s="56" t="s">
        <v>49</v>
      </c>
      <c r="G81" s="56" t="s">
        <v>49</v>
      </c>
      <c r="H81" s="56" t="s">
        <v>98</v>
      </c>
      <c r="I81" s="56"/>
      <c r="J81" s="56" t="s">
        <v>49</v>
      </c>
      <c r="K81" s="57">
        <v>299.29000000000002</v>
      </c>
      <c r="L81" s="58">
        <v>45636</v>
      </c>
      <c r="M81" s="58">
        <v>45628</v>
      </c>
      <c r="N81" s="59"/>
      <c r="O81" s="56"/>
      <c r="P81" s="56"/>
      <c r="Q81" s="56">
        <v>2</v>
      </c>
      <c r="R81" s="60" t="s">
        <v>1139</v>
      </c>
      <c r="S81" s="61">
        <f>O81+P81</f>
        <v>0</v>
      </c>
      <c r="T81" s="62">
        <f>+IF(L81&lt;&gt;"",IF(DAYS360(L81,$A$2)&lt;0,0,IF(AND(MONTH(L81)=MONTH($A$2),YEAR(L81)&lt;YEAR($A$2)),(DAYS360(L81,$A$2)/30)-1,DAYS360(L81,$A$2)/30)),0)</f>
        <v>3.5333333333333332</v>
      </c>
      <c r="U81" s="62">
        <f>+IF(M81&lt;&gt;"",IF(DAYS360(M81,$A$2)&lt;0,0,IF(AND(MONTH(M81)=MONTH($A$2),YEAR(M81)&lt;YEAR($A$2)),(DAYS360(M81,$A$2)/30)-1,DAYS360(M81,$A$2)/30)),0)</f>
        <v>3.8</v>
      </c>
      <c r="V81" s="63">
        <f>S81/((C81+Q81)/2)</f>
        <v>0</v>
      </c>
      <c r="W81" s="64">
        <f>+IF(V81&gt;0,1/V81,999)</f>
        <v>999</v>
      </c>
      <c r="X81" s="65" t="str">
        <f>+IF(N81&lt;&gt;"",IF(INT(N81)&lt;&gt;INT(K81),"OUI",""),"")</f>
        <v/>
      </c>
      <c r="Y81" s="66">
        <f>+IF(F81="OUI",0,C81*K81)</f>
        <v>299.29000000000002</v>
      </c>
      <c r="Z81" s="67" t="str">
        <f>+IF(R81="-",IF(OR(F81="OUI",AND(G81="OUI",T81&lt;=$V$1),H81="OUI",I81="OUI",J81="OUI",T81&lt;=$V$1),"OUI",""),"")</f>
        <v>OUI</v>
      </c>
      <c r="AA81" s="68" t="str">
        <f>+IF(OR(Z81&lt;&gt;"OUI",X81="OUI",R81&lt;&gt;"-"),"OUI","")</f>
        <v/>
      </c>
      <c r="AB81" s="69" t="str">
        <f>+IF(AA81&lt;&gt;"OUI","-",IF(R81="-",IF(W81&lt;=3,"-",MAX(N81,K81*(1-$T$1))),IF(W81&lt;=3,R81,IF(T81&gt;$V$6,MAX(N81,K81*$T$6),IF(T81&gt;$V$5,MAX(R81,N81,K81*(1-$T$2),K81*(1-$T$5)),IF(T81&gt;$V$4,MAX(R81,N81,K81*(1-$T$2),K81*(1-$T$4)),IF(T81&gt;$V$3,MAX(R81,N81,K81*(1-$T$2),K81*(1-$T$3)),IF(T81&gt;$V$1,MAX(N81,K81*(1-$T$2)),MAX(N81,R81)))))))))</f>
        <v>-</v>
      </c>
      <c r="AC81" s="70" t="str">
        <f>+IF(AB81="-","-",IF(ABS(K81-AB81)&lt;0.1,1,-1*(AB81-K81)/K81))</f>
        <v>-</v>
      </c>
      <c r="AD81" s="66" t="str">
        <f>+IF(AB81&lt;&gt;"-",IF(AB81&lt;K81,(K81-AB81)*C81,AB81*C81),"")</f>
        <v/>
      </c>
      <c r="AE81" s="68" t="str">
        <f>+IF(AB81&lt;&gt;"-",IF(R81&lt;&gt;"-",IF(Z81&lt;&gt;"OUI","OLD","FAUX"),IF(Z81&lt;&gt;"OUI","NEW","FAUX")),"")</f>
        <v/>
      </c>
      <c r="AF81" s="68"/>
      <c r="AG81" s="68"/>
      <c r="AH81" s="53" t="str">
        <f t="shared" si="1"/>
        <v/>
      </c>
    </row>
    <row r="82" spans="1:34" ht="17">
      <c r="A82" s="53" t="s">
        <v>808</v>
      </c>
      <c r="B82" s="53" t="s">
        <v>809</v>
      </c>
      <c r="C82" s="54">
        <v>1</v>
      </c>
      <c r="D82" s="55" t="s">
        <v>810</v>
      </c>
      <c r="E82" s="55"/>
      <c r="F82" s="56" t="s">
        <v>49</v>
      </c>
      <c r="G82" s="56" t="s">
        <v>49</v>
      </c>
      <c r="H82" s="56"/>
      <c r="I82" s="56"/>
      <c r="J82" s="56"/>
      <c r="K82" s="57">
        <v>299</v>
      </c>
      <c r="L82" s="58">
        <v>44867</v>
      </c>
      <c r="M82" s="58"/>
      <c r="N82" s="59"/>
      <c r="O82" s="56"/>
      <c r="P82" s="56"/>
      <c r="Q82" s="56">
        <v>1</v>
      </c>
      <c r="R82" s="60">
        <v>269.10000000000002</v>
      </c>
      <c r="S82" s="61">
        <f>O82+P82</f>
        <v>0</v>
      </c>
      <c r="T82" s="62">
        <f>+IF(L82&lt;&gt;"",IF(DAYS360(L82,$A$2)&lt;0,0,IF(AND(MONTH(L82)=MONTH($A$2),YEAR(L82)&lt;YEAR($A$2)),(DAYS360(L82,$A$2)/30)-1,DAYS360(L82,$A$2)/30)),0)</f>
        <v>28.8</v>
      </c>
      <c r="U82" s="62">
        <f>+IF(M82&lt;&gt;"",IF(DAYS360(M82,$A$2)&lt;0,0,IF(AND(MONTH(M82)=MONTH($A$2),YEAR(M82)&lt;YEAR($A$2)),(DAYS360(M82,$A$2)/30)-1,DAYS360(M82,$A$2)/30)),0)</f>
        <v>0</v>
      </c>
      <c r="V82" s="63">
        <f>S82/((C82+Q82)/2)</f>
        <v>0</v>
      </c>
      <c r="W82" s="64">
        <f>+IF(V82&gt;0,1/V82,999)</f>
        <v>999</v>
      </c>
      <c r="X82" s="65" t="str">
        <f>+IF(N82&lt;&gt;"",IF(INT(N82)&lt;&gt;INT(K82),"OUI",""),"")</f>
        <v/>
      </c>
      <c r="Y82" s="66">
        <f>+IF(F82="OUI",0,C82*K82)</f>
        <v>299</v>
      </c>
      <c r="Z82" s="67" t="str">
        <f>+IF(R82="-",IF(OR(F82="OUI",AND(G82="OUI",T82&lt;=$V$1),H82="OUI",I82="OUI",J82="OUI",T82&lt;=$V$1),"OUI",""),"")</f>
        <v/>
      </c>
      <c r="AA82" s="68" t="str">
        <f>+IF(OR(Z82&lt;&gt;"OUI",X82="OUI",R82&lt;&gt;"-"),"OUI","")</f>
        <v>OUI</v>
      </c>
      <c r="AB82" s="69">
        <f>+IF(AA82&lt;&gt;"OUI","-",IF(R82="-",IF(W82&lt;=3,"-",MAX(N82,K82*(1-$T$1))),IF(W82&lt;=3,R82,IF(T82&gt;$V$6,MAX(N82,K82*$T$6),IF(T82&gt;$V$5,MAX(R82,N82,K82*(1-$T$2),K82*(1-$T$5)),IF(T82&gt;$V$4,MAX(R82,N82,K82*(1-$T$2),K82*(1-$T$4)),IF(T82&gt;$V$3,MAX(R82,N82,K82*(1-$T$2),K82*(1-$T$3)),IF(T82&gt;$V$1,MAX(N82,K82*(1-$T$2)),MAX(N82,R82)))))))))</f>
        <v>269.10000000000002</v>
      </c>
      <c r="AC82" s="70">
        <f>+IF(AB82="-","-",IF(ABS(K82-AB82)&lt;0.1,1,-1*(AB82-K82)/K82))</f>
        <v>9.9999999999999922E-2</v>
      </c>
      <c r="AD82" s="66">
        <f>+IF(AB82&lt;&gt;"-",IF(AB82&lt;K82,(K82-AB82)*C82,AB82*C82),"")</f>
        <v>29.899999999999977</v>
      </c>
      <c r="AE82" s="68" t="str">
        <f>+IF(AB82&lt;&gt;"-",IF(R82&lt;&gt;"-",IF(Z82&lt;&gt;"OUI","OLD","FAUX"),IF(Z82&lt;&gt;"OUI","NEW","FAUX")),"")</f>
        <v>OLD</v>
      </c>
      <c r="AF82" s="68"/>
      <c r="AG82" s="68"/>
      <c r="AH82" s="53" t="str">
        <f t="shared" si="1"/>
        <v/>
      </c>
    </row>
    <row r="83" spans="1:34" ht="17">
      <c r="A83" s="53" t="s">
        <v>2984</v>
      </c>
      <c r="B83" s="53" t="s">
        <v>2985</v>
      </c>
      <c r="C83" s="54">
        <v>1</v>
      </c>
      <c r="D83" s="55" t="s">
        <v>429</v>
      </c>
      <c r="E83" s="55"/>
      <c r="F83" s="56"/>
      <c r="G83" s="56"/>
      <c r="H83" s="56"/>
      <c r="I83" s="56"/>
      <c r="J83" s="56"/>
      <c r="K83" s="57">
        <v>290.67</v>
      </c>
      <c r="L83" s="58">
        <v>45699</v>
      </c>
      <c r="M83" s="58">
        <v>45638</v>
      </c>
      <c r="N83" s="59"/>
      <c r="O83" s="56"/>
      <c r="P83" s="56"/>
      <c r="Q83" s="56"/>
      <c r="R83" s="60" t="s">
        <v>1139</v>
      </c>
      <c r="S83" s="61">
        <f>O83+P83</f>
        <v>0</v>
      </c>
      <c r="T83" s="62">
        <f>+IF(L83&lt;&gt;"",IF(DAYS360(L83,$A$2)&lt;0,0,IF(AND(MONTH(L83)=MONTH($A$2),YEAR(L83)&lt;YEAR($A$2)),(DAYS360(L83,$A$2)/30)-1,DAYS360(L83,$A$2)/30)),0)</f>
        <v>1.5</v>
      </c>
      <c r="U83" s="62">
        <f>+IF(M83&lt;&gt;"",IF(DAYS360(M83,$A$2)&lt;0,0,IF(AND(MONTH(M83)=MONTH($A$2),YEAR(M83)&lt;YEAR($A$2)),(DAYS360(M83,$A$2)/30)-1,DAYS360(M83,$A$2)/30)),0)</f>
        <v>3.4666666666666668</v>
      </c>
      <c r="V83" s="63">
        <f>S83/((C83+Q83)/2)</f>
        <v>0</v>
      </c>
      <c r="W83" s="64">
        <f>+IF(V83&gt;0,1/V83,999)</f>
        <v>999</v>
      </c>
      <c r="X83" s="65" t="str">
        <f>+IF(N83&lt;&gt;"",IF(INT(N83)&lt;&gt;INT(K83),"OUI",""),"")</f>
        <v/>
      </c>
      <c r="Y83" s="66">
        <f>+IF(F83="OUI",0,C83*K83)</f>
        <v>290.67</v>
      </c>
      <c r="Z83" s="67" t="str">
        <f>+IF(R83="-",IF(OR(F83="OUI",AND(G83="OUI",T83&lt;=$V$1),H83="OUI",I83="OUI",J83="OUI",T83&lt;=$V$1),"OUI",""),"")</f>
        <v>OUI</v>
      </c>
      <c r="AA83" s="68" t="str">
        <f>+IF(OR(Z83&lt;&gt;"OUI",X83="OUI",R83&lt;&gt;"-"),"OUI","")</f>
        <v/>
      </c>
      <c r="AB83" s="69" t="str">
        <f>+IF(AA83&lt;&gt;"OUI","-",IF(R83="-",IF(W83&lt;=3,"-",MAX(N83,K83*(1-$T$1))),IF(W83&lt;=3,R83,IF(T83&gt;$V$6,MAX(N83,K83*$T$6),IF(T83&gt;$V$5,MAX(R83,N83,K83*(1-$T$2),K83*(1-$T$5)),IF(T83&gt;$V$4,MAX(R83,N83,K83*(1-$T$2),K83*(1-$T$4)),IF(T83&gt;$V$3,MAX(R83,N83,K83*(1-$T$2),K83*(1-$T$3)),IF(T83&gt;$V$1,MAX(N83,K83*(1-$T$2)),MAX(N83,R83)))))))))</f>
        <v>-</v>
      </c>
      <c r="AC83" s="70" t="str">
        <f>+IF(AB83="-","-",IF(ABS(K83-AB83)&lt;0.1,1,-1*(AB83-K83)/K83))</f>
        <v>-</v>
      </c>
      <c r="AD83" s="66" t="str">
        <f>+IF(AB83&lt;&gt;"-",IF(AB83&lt;K83,(K83-AB83)*C83,AB83*C83),"")</f>
        <v/>
      </c>
      <c r="AE83" s="68" t="str">
        <f>+IF(AB83&lt;&gt;"-",IF(R83&lt;&gt;"-",IF(Z83&lt;&gt;"OUI","OLD","FAUX"),IF(Z83&lt;&gt;"OUI","NEW","FAUX")),"")</f>
        <v/>
      </c>
      <c r="AF83" s="68"/>
      <c r="AG83" s="68"/>
      <c r="AH83" s="53" t="str">
        <f t="shared" si="1"/>
        <v/>
      </c>
    </row>
    <row r="84" spans="1:34" ht="17">
      <c r="A84" s="53" t="s">
        <v>2745</v>
      </c>
      <c r="B84" s="53" t="s">
        <v>2746</v>
      </c>
      <c r="C84" s="54">
        <v>2</v>
      </c>
      <c r="D84" s="55" t="s">
        <v>894</v>
      </c>
      <c r="E84" s="55"/>
      <c r="F84" s="56"/>
      <c r="G84" s="56"/>
      <c r="H84" s="56" t="s">
        <v>98</v>
      </c>
      <c r="I84" s="56"/>
      <c r="J84" s="56"/>
      <c r="K84" s="57">
        <v>288.42</v>
      </c>
      <c r="L84" s="58">
        <v>45691</v>
      </c>
      <c r="M84" s="58">
        <v>45695</v>
      </c>
      <c r="N84" s="59"/>
      <c r="O84" s="56">
        <v>6</v>
      </c>
      <c r="P84" s="56">
        <v>5</v>
      </c>
      <c r="Q84" s="56"/>
      <c r="R84" s="60" t="s">
        <v>1139</v>
      </c>
      <c r="S84" s="61">
        <f>O84+P84</f>
        <v>11</v>
      </c>
      <c r="T84" s="62">
        <f>+IF(L84&lt;&gt;"",IF(DAYS360(L84,$A$2)&lt;0,0,IF(AND(MONTH(L84)=MONTH($A$2),YEAR(L84)&lt;YEAR($A$2)),(DAYS360(L84,$A$2)/30)-1,DAYS360(L84,$A$2)/30)),0)</f>
        <v>1.7666666666666666</v>
      </c>
      <c r="U84" s="62">
        <f>+IF(M84&lt;&gt;"",IF(DAYS360(M84,$A$2)&lt;0,0,IF(AND(MONTH(M84)=MONTH($A$2),YEAR(M84)&lt;YEAR($A$2)),(DAYS360(M84,$A$2)/30)-1,DAYS360(M84,$A$2)/30)),0)</f>
        <v>1.6333333333333333</v>
      </c>
      <c r="V84" s="63">
        <f>S84/((C84+Q84)/2)</f>
        <v>11</v>
      </c>
      <c r="W84" s="64">
        <f>+IF(V84&gt;0,1/V84,999)</f>
        <v>9.0909090909090912E-2</v>
      </c>
      <c r="X84" s="65" t="str">
        <f>+IF(N84&lt;&gt;"",IF(INT(N84)&lt;&gt;INT(K84),"OUI",""),"")</f>
        <v/>
      </c>
      <c r="Y84" s="66">
        <f>+IF(F84="OUI",0,C84*K84)</f>
        <v>576.84</v>
      </c>
      <c r="Z84" s="67" t="str">
        <f>+IF(R84="-",IF(OR(F84="OUI",AND(G84="OUI",T84&lt;=$V$1),H84="OUI",I84="OUI",J84="OUI",T84&lt;=$V$1),"OUI",""),"")</f>
        <v>OUI</v>
      </c>
      <c r="AA84" s="68" t="str">
        <f>+IF(OR(Z84&lt;&gt;"OUI",X84="OUI",R84&lt;&gt;"-"),"OUI","")</f>
        <v/>
      </c>
      <c r="AB84" s="69" t="str">
        <f>+IF(AA84&lt;&gt;"OUI","-",IF(R84="-",IF(W84&lt;=3,"-",MAX(N84,K84*(1-$T$1))),IF(W84&lt;=3,R84,IF(T84&gt;$V$6,MAX(N84,K84*$T$6),IF(T84&gt;$V$5,MAX(R84,N84,K84*(1-$T$2),K84*(1-$T$5)),IF(T84&gt;$V$4,MAX(R84,N84,K84*(1-$T$2),K84*(1-$T$4)),IF(T84&gt;$V$3,MAX(R84,N84,K84*(1-$T$2),K84*(1-$T$3)),IF(T84&gt;$V$1,MAX(N84,K84*(1-$T$2)),MAX(N84,R84)))))))))</f>
        <v>-</v>
      </c>
      <c r="AC84" s="70" t="str">
        <f>+IF(AB84="-","-",IF(ABS(K84-AB84)&lt;0.1,1,-1*(AB84-K84)/K84))</f>
        <v>-</v>
      </c>
      <c r="AD84" s="66" t="str">
        <f>+IF(AB84&lt;&gt;"-",IF(AB84&lt;K84,(K84-AB84)*C84,AB84*C84),"")</f>
        <v/>
      </c>
      <c r="AE84" s="68" t="str">
        <f>+IF(AB84&lt;&gt;"-",IF(R84&lt;&gt;"-",IF(Z84&lt;&gt;"OUI","OLD","FAUX"),IF(Z84&lt;&gt;"OUI","NEW","FAUX")),"")</f>
        <v/>
      </c>
      <c r="AF84" s="68"/>
      <c r="AG84" s="68"/>
      <c r="AH84" s="53" t="str">
        <f t="shared" si="1"/>
        <v/>
      </c>
    </row>
    <row r="85" spans="1:34" ht="17">
      <c r="A85" s="53" t="s">
        <v>743</v>
      </c>
      <c r="B85" s="53" t="s">
        <v>744</v>
      </c>
      <c r="C85" s="54">
        <v>2</v>
      </c>
      <c r="D85" s="55" t="s">
        <v>745</v>
      </c>
      <c r="E85" s="55" t="s">
        <v>746</v>
      </c>
      <c r="F85" s="56" t="s">
        <v>49</v>
      </c>
      <c r="G85" s="56" t="s">
        <v>49</v>
      </c>
      <c r="H85" s="56"/>
      <c r="I85" s="56"/>
      <c r="J85" s="56" t="s">
        <v>49</v>
      </c>
      <c r="K85" s="57">
        <v>286.23750000000001</v>
      </c>
      <c r="L85" s="58">
        <v>44897</v>
      </c>
      <c r="M85" s="58">
        <v>44869</v>
      </c>
      <c r="N85" s="59"/>
      <c r="O85" s="56"/>
      <c r="P85" s="56"/>
      <c r="Q85" s="56">
        <v>2</v>
      </c>
      <c r="R85" s="60">
        <v>257.61375000000004</v>
      </c>
      <c r="S85" s="61">
        <f>O85+P85</f>
        <v>0</v>
      </c>
      <c r="T85" s="62">
        <f>+IF(L85&lt;&gt;"",IF(DAYS360(L85,$A$2)&lt;0,0,IF(AND(MONTH(L85)=MONTH($A$2),YEAR(L85)&lt;YEAR($A$2)),(DAYS360(L85,$A$2)/30)-1,DAYS360(L85,$A$2)/30)),0)</f>
        <v>27.8</v>
      </c>
      <c r="U85" s="62">
        <f>+IF(M85&lt;&gt;"",IF(DAYS360(M85,$A$2)&lt;0,0,IF(AND(MONTH(M85)=MONTH($A$2),YEAR(M85)&lt;YEAR($A$2)),(DAYS360(M85,$A$2)/30)-1,DAYS360(M85,$A$2)/30)),0)</f>
        <v>28.733333333333334</v>
      </c>
      <c r="V85" s="63">
        <f>S85/((C85+Q85)/2)</f>
        <v>0</v>
      </c>
      <c r="W85" s="64">
        <f>+IF(V85&gt;0,1/V85,999)</f>
        <v>999</v>
      </c>
      <c r="X85" s="65" t="str">
        <f>+IF(N85&lt;&gt;"",IF(INT(N85)&lt;&gt;INT(K85),"OUI",""),"")</f>
        <v/>
      </c>
      <c r="Y85" s="66">
        <f>+IF(F85="OUI",0,C85*K85)</f>
        <v>572.47500000000002</v>
      </c>
      <c r="Z85" s="67" t="str">
        <f>+IF(R85="-",IF(OR(F85="OUI",AND(G85="OUI",T85&lt;=$V$1),H85="OUI",I85="OUI",J85="OUI",T85&lt;=$V$1),"OUI",""),"")</f>
        <v/>
      </c>
      <c r="AA85" s="68" t="str">
        <f>+IF(OR(Z85&lt;&gt;"OUI",X85="OUI",R85&lt;&gt;"-"),"OUI","")</f>
        <v>OUI</v>
      </c>
      <c r="AB85" s="69">
        <f>+IF(AA85&lt;&gt;"OUI","-",IF(R85="-",IF(W85&lt;=3,"-",MAX(N85,K85*(1-$T$1))),IF(W85&lt;=3,R85,IF(T85&gt;$V$6,MAX(N85,K85*$T$6),IF(T85&gt;$V$5,MAX(R85,N85,K85*(1-$T$2),K85*(1-$T$5)),IF(T85&gt;$V$4,MAX(R85,N85,K85*(1-$T$2),K85*(1-$T$4)),IF(T85&gt;$V$3,MAX(R85,N85,K85*(1-$T$2),K85*(1-$T$3)),IF(T85&gt;$V$1,MAX(N85,K85*(1-$T$2)),MAX(N85,R85)))))))))</f>
        <v>257.61375000000004</v>
      </c>
      <c r="AC85" s="70">
        <f>+IF(AB85="-","-",IF(ABS(K85-AB85)&lt;0.1,1,-1*(AB85-K85)/K85))</f>
        <v>9.9999999999999895E-2</v>
      </c>
      <c r="AD85" s="66">
        <f>+IF(AB85&lt;&gt;"-",IF(AB85&lt;K85,(K85-AB85)*C85,AB85*C85),"")</f>
        <v>57.247499999999945</v>
      </c>
      <c r="AE85" s="68" t="str">
        <f>+IF(AB85&lt;&gt;"-",IF(R85&lt;&gt;"-",IF(Z85&lt;&gt;"OUI","OLD","FAUX"),IF(Z85&lt;&gt;"OUI","NEW","FAUX")),"")</f>
        <v>OLD</v>
      </c>
      <c r="AF85" s="68"/>
      <c r="AG85" s="68"/>
      <c r="AH85" s="53" t="str">
        <f t="shared" si="1"/>
        <v/>
      </c>
    </row>
    <row r="86" spans="1:34" ht="17">
      <c r="A86" s="53" t="s">
        <v>2726</v>
      </c>
      <c r="B86" s="53" t="s">
        <v>2727</v>
      </c>
      <c r="C86" s="54">
        <v>1</v>
      </c>
      <c r="D86" s="55" t="s">
        <v>116</v>
      </c>
      <c r="E86" s="55" t="s">
        <v>2728</v>
      </c>
      <c r="F86" s="56" t="s">
        <v>49</v>
      </c>
      <c r="G86" s="56" t="s">
        <v>49</v>
      </c>
      <c r="H86" s="56" t="s">
        <v>98</v>
      </c>
      <c r="I86" s="56"/>
      <c r="J86" s="56" t="s">
        <v>49</v>
      </c>
      <c r="K86" s="57">
        <v>285.5</v>
      </c>
      <c r="L86" s="58">
        <v>45588</v>
      </c>
      <c r="M86" s="58">
        <v>45581</v>
      </c>
      <c r="N86" s="59"/>
      <c r="O86" s="56"/>
      <c r="P86" s="56"/>
      <c r="Q86" s="56">
        <v>2</v>
      </c>
      <c r="R86" s="60" t="s">
        <v>1139</v>
      </c>
      <c r="S86" s="61">
        <f>O86+P86</f>
        <v>0</v>
      </c>
      <c r="T86" s="62">
        <f>+IF(L86&lt;&gt;"",IF(DAYS360(L86,$A$2)&lt;0,0,IF(AND(MONTH(L86)=MONTH($A$2),YEAR(L86)&lt;YEAR($A$2)),(DAYS360(L86,$A$2)/30)-1,DAYS360(L86,$A$2)/30)),0)</f>
        <v>5.0999999999999996</v>
      </c>
      <c r="U86" s="62">
        <f>+IF(M86&lt;&gt;"",IF(DAYS360(M86,$A$2)&lt;0,0,IF(AND(MONTH(M86)=MONTH($A$2),YEAR(M86)&lt;YEAR($A$2)),(DAYS360(M86,$A$2)/30)-1,DAYS360(M86,$A$2)/30)),0)</f>
        <v>5.333333333333333</v>
      </c>
      <c r="V86" s="63">
        <f>S86/((C86+Q86)/2)</f>
        <v>0</v>
      </c>
      <c r="W86" s="64">
        <f>+IF(V86&gt;0,1/V86,999)</f>
        <v>999</v>
      </c>
      <c r="X86" s="65" t="str">
        <f>+IF(N86&lt;&gt;"",IF(INT(N86)&lt;&gt;INT(K86),"OUI",""),"")</f>
        <v/>
      </c>
      <c r="Y86" s="66">
        <f>+IF(F86="OUI",0,C86*K86)</f>
        <v>285.5</v>
      </c>
      <c r="Z86" s="67" t="str">
        <f>+IF(R86="-",IF(OR(F86="OUI",AND(G86="OUI",T86&lt;=$V$1),H86="OUI",I86="OUI",J86="OUI",T86&lt;=$V$1),"OUI",""),"")</f>
        <v>OUI</v>
      </c>
      <c r="AA86" s="68" t="str">
        <f>+IF(OR(Z86&lt;&gt;"OUI",X86="OUI",R86&lt;&gt;"-"),"OUI","")</f>
        <v/>
      </c>
      <c r="AB86" s="69" t="str">
        <f>+IF(AA86&lt;&gt;"OUI","-",IF(R86="-",IF(W86&lt;=3,"-",MAX(N86,K86*(1-$T$1))),IF(W86&lt;=3,R86,IF(T86&gt;$V$6,MAX(N86,K86*$T$6),IF(T86&gt;$V$5,MAX(R86,N86,K86*(1-$T$2),K86*(1-$T$5)),IF(T86&gt;$V$4,MAX(R86,N86,K86*(1-$T$2),K86*(1-$T$4)),IF(T86&gt;$V$3,MAX(R86,N86,K86*(1-$T$2),K86*(1-$T$3)),IF(T86&gt;$V$1,MAX(N86,K86*(1-$T$2)),MAX(N86,R86)))))))))</f>
        <v>-</v>
      </c>
      <c r="AC86" s="70" t="str">
        <f>+IF(AB86="-","-",IF(ABS(K86-AB86)&lt;0.1,1,-1*(AB86-K86)/K86))</f>
        <v>-</v>
      </c>
      <c r="AD86" s="66" t="str">
        <f>+IF(AB86&lt;&gt;"-",IF(AB86&lt;K86,(K86-AB86)*C86,AB86*C86),"")</f>
        <v/>
      </c>
      <c r="AE86" s="68" t="str">
        <f>+IF(AB86&lt;&gt;"-",IF(R86&lt;&gt;"-",IF(Z86&lt;&gt;"OUI","OLD","FAUX"),IF(Z86&lt;&gt;"OUI","NEW","FAUX")),"")</f>
        <v/>
      </c>
      <c r="AF86" s="68"/>
      <c r="AG86" s="68"/>
      <c r="AH86" s="53" t="str">
        <f t="shared" si="1"/>
        <v/>
      </c>
    </row>
    <row r="87" spans="1:34">
      <c r="A87" s="53" t="s">
        <v>3026</v>
      </c>
      <c r="B87" s="53" t="s">
        <v>3027</v>
      </c>
      <c r="C87" s="54">
        <v>1</v>
      </c>
      <c r="D87" s="55"/>
      <c r="E87" s="55"/>
      <c r="F87" s="56"/>
      <c r="G87" s="56"/>
      <c r="H87" s="56"/>
      <c r="I87" s="56"/>
      <c r="J87" s="56"/>
      <c r="K87" s="57">
        <v>284.57</v>
      </c>
      <c r="L87" s="58">
        <v>45679</v>
      </c>
      <c r="M87" s="58">
        <v>45694</v>
      </c>
      <c r="N87" s="59"/>
      <c r="O87" s="56">
        <v>1</v>
      </c>
      <c r="P87" s="56"/>
      <c r="Q87" s="56"/>
      <c r="R87" s="60" t="s">
        <v>1139</v>
      </c>
      <c r="S87" s="61">
        <f>O87+P87</f>
        <v>1</v>
      </c>
      <c r="T87" s="62">
        <f>+IF(L87&lt;&gt;"",IF(DAYS360(L87,$A$2)&lt;0,0,IF(AND(MONTH(L87)=MONTH($A$2),YEAR(L87)&lt;YEAR($A$2)),(DAYS360(L87,$A$2)/30)-1,DAYS360(L87,$A$2)/30)),0)</f>
        <v>2.1333333333333333</v>
      </c>
      <c r="U87" s="62">
        <f>+IF(M87&lt;&gt;"",IF(DAYS360(M87,$A$2)&lt;0,0,IF(AND(MONTH(M87)=MONTH($A$2),YEAR(M87)&lt;YEAR($A$2)),(DAYS360(M87,$A$2)/30)-1,DAYS360(M87,$A$2)/30)),0)</f>
        <v>1.6666666666666667</v>
      </c>
      <c r="V87" s="63">
        <f>S87/((C87+Q87)/2)</f>
        <v>2</v>
      </c>
      <c r="W87" s="64">
        <f>+IF(V87&gt;0,1/V87,999)</f>
        <v>0.5</v>
      </c>
      <c r="X87" s="65" t="str">
        <f>+IF(N87&lt;&gt;"",IF(INT(N87)&lt;&gt;INT(K87),"OUI",""),"")</f>
        <v/>
      </c>
      <c r="Y87" s="66">
        <f>+IF(F87="OUI",0,C87*K87)</f>
        <v>284.57</v>
      </c>
      <c r="Z87" s="67" t="str">
        <f>+IF(R87="-",IF(OR(F87="OUI",AND(G87="OUI",T87&lt;=$V$1),H87="OUI",I87="OUI",J87="OUI",T87&lt;=$V$1),"OUI",""),"")</f>
        <v>OUI</v>
      </c>
      <c r="AA87" s="68" t="str">
        <f>+IF(OR(Z87&lt;&gt;"OUI",X87="OUI",R87&lt;&gt;"-"),"OUI","")</f>
        <v/>
      </c>
      <c r="AB87" s="69" t="str">
        <f>+IF(AA87&lt;&gt;"OUI","-",IF(R87="-",IF(W87&lt;=3,"-",MAX(N87,K87*(1-$T$1))),IF(W87&lt;=3,R87,IF(T87&gt;$V$6,MAX(N87,K87*$T$6),IF(T87&gt;$V$5,MAX(R87,N87,K87*(1-$T$2),K87*(1-$T$5)),IF(T87&gt;$V$4,MAX(R87,N87,K87*(1-$T$2),K87*(1-$T$4)),IF(T87&gt;$V$3,MAX(R87,N87,K87*(1-$T$2),K87*(1-$T$3)),IF(T87&gt;$V$1,MAX(N87,K87*(1-$T$2)),MAX(N87,R87)))))))))</f>
        <v>-</v>
      </c>
      <c r="AC87" s="70" t="str">
        <f>+IF(AB87="-","-",IF(ABS(K87-AB87)&lt;0.1,1,-1*(AB87-K87)/K87))</f>
        <v>-</v>
      </c>
      <c r="AD87" s="66" t="str">
        <f>+IF(AB87&lt;&gt;"-",IF(AB87&lt;K87,(K87-AB87)*C87,AB87*C87),"")</f>
        <v/>
      </c>
      <c r="AE87" s="68" t="str">
        <f>+IF(AB87&lt;&gt;"-",IF(R87&lt;&gt;"-",IF(Z87&lt;&gt;"OUI","OLD","FAUX"),IF(Z87&lt;&gt;"OUI","NEW","FAUX")),"")</f>
        <v/>
      </c>
      <c r="AF87" s="68"/>
      <c r="AG87" s="68"/>
      <c r="AH87" s="53" t="str">
        <f t="shared" si="1"/>
        <v/>
      </c>
    </row>
    <row r="88" spans="1:34" ht="17">
      <c r="A88" s="53" t="s">
        <v>2948</v>
      </c>
      <c r="B88" s="53" t="s">
        <v>2949</v>
      </c>
      <c r="C88" s="54">
        <v>2</v>
      </c>
      <c r="D88" s="55" t="s">
        <v>894</v>
      </c>
      <c r="E88" s="55" t="s">
        <v>167</v>
      </c>
      <c r="F88" s="56" t="s">
        <v>49</v>
      </c>
      <c r="G88" s="56" t="s">
        <v>49</v>
      </c>
      <c r="H88" s="56"/>
      <c r="I88" s="56"/>
      <c r="J88" s="56" t="s">
        <v>49</v>
      </c>
      <c r="K88" s="57">
        <v>281.91000000000003</v>
      </c>
      <c r="L88" s="58">
        <v>45595</v>
      </c>
      <c r="M88" s="58">
        <v>45408</v>
      </c>
      <c r="N88" s="59"/>
      <c r="O88" s="56"/>
      <c r="P88" s="56"/>
      <c r="Q88" s="56">
        <v>2</v>
      </c>
      <c r="R88" s="60" t="s">
        <v>1139</v>
      </c>
      <c r="S88" s="61">
        <f>O88+P88</f>
        <v>0</v>
      </c>
      <c r="T88" s="62">
        <f>+IF(L88&lt;&gt;"",IF(DAYS360(L88,$A$2)&lt;0,0,IF(AND(MONTH(L88)=MONTH($A$2),YEAR(L88)&lt;YEAR($A$2)),(DAYS360(L88,$A$2)/30)-1,DAYS360(L88,$A$2)/30)),0)</f>
        <v>4.8666666666666663</v>
      </c>
      <c r="U88" s="62">
        <f>+IF(M88&lt;&gt;"",IF(DAYS360(M88,$A$2)&lt;0,0,IF(AND(MONTH(M88)=MONTH($A$2),YEAR(M88)&lt;YEAR($A$2)),(DAYS360(M88,$A$2)/30)-1,DAYS360(M88,$A$2)/30)),0)</f>
        <v>11</v>
      </c>
      <c r="V88" s="63">
        <f>S88/((C88+Q88)/2)</f>
        <v>0</v>
      </c>
      <c r="W88" s="64">
        <f>+IF(V88&gt;0,1/V88,999)</f>
        <v>999</v>
      </c>
      <c r="X88" s="65" t="str">
        <f>+IF(N88&lt;&gt;"",IF(INT(N88)&lt;&gt;INT(K88),"OUI",""),"")</f>
        <v/>
      </c>
      <c r="Y88" s="66">
        <f>+IF(F88="OUI",0,C88*K88)</f>
        <v>563.82000000000005</v>
      </c>
      <c r="Z88" s="67" t="str">
        <f>+IF(R88="-",IF(OR(F88="OUI",AND(G88="OUI",T88&lt;=$V$1),H88="OUI",I88="OUI",J88="OUI",T88&lt;=$V$1),"OUI",""),"")</f>
        <v>OUI</v>
      </c>
      <c r="AA88" s="68" t="str">
        <f>+IF(OR(Z88&lt;&gt;"OUI",X88="OUI",R88&lt;&gt;"-"),"OUI","")</f>
        <v/>
      </c>
      <c r="AB88" s="69" t="str">
        <f>+IF(AA88&lt;&gt;"OUI","-",IF(R88="-",IF(W88&lt;=3,"-",MAX(N88,K88*(1-$T$1))),IF(W88&lt;=3,R88,IF(T88&gt;$V$6,MAX(N88,K88*$T$6),IF(T88&gt;$V$5,MAX(R88,N88,K88*(1-$T$2),K88*(1-$T$5)),IF(T88&gt;$V$4,MAX(R88,N88,K88*(1-$T$2),K88*(1-$T$4)),IF(T88&gt;$V$3,MAX(R88,N88,K88*(1-$T$2),K88*(1-$T$3)),IF(T88&gt;$V$1,MAX(N88,K88*(1-$T$2)),MAX(N88,R88)))))))))</f>
        <v>-</v>
      </c>
      <c r="AC88" s="70" t="str">
        <f>+IF(AB88="-","-",IF(ABS(K88-AB88)&lt;0.1,1,-1*(AB88-K88)/K88))</f>
        <v>-</v>
      </c>
      <c r="AD88" s="66" t="str">
        <f>+IF(AB88&lt;&gt;"-",IF(AB88&lt;K88,(K88-AB88)*C88,AB88*C88),"")</f>
        <v/>
      </c>
      <c r="AE88" s="68" t="str">
        <f>+IF(AB88&lt;&gt;"-",IF(R88&lt;&gt;"-",IF(Z88&lt;&gt;"OUI","OLD","FAUX"),IF(Z88&lt;&gt;"OUI","NEW","FAUX")),"")</f>
        <v/>
      </c>
      <c r="AF88" s="68"/>
      <c r="AG88" s="68"/>
      <c r="AH88" s="53" t="str">
        <f t="shared" si="1"/>
        <v/>
      </c>
    </row>
    <row r="89" spans="1:34">
      <c r="A89" s="53" t="s">
        <v>3032</v>
      </c>
      <c r="B89" s="53" t="s">
        <v>3033</v>
      </c>
      <c r="C89" s="54">
        <v>1</v>
      </c>
      <c r="D89" s="55"/>
      <c r="E89" s="55"/>
      <c r="F89" s="56" t="s">
        <v>49</v>
      </c>
      <c r="G89" s="56" t="s">
        <v>49</v>
      </c>
      <c r="H89" s="56"/>
      <c r="I89" s="56"/>
      <c r="J89" s="56"/>
      <c r="K89" s="57">
        <v>277.20999999999998</v>
      </c>
      <c r="L89" s="58">
        <v>45596</v>
      </c>
      <c r="M89" s="58"/>
      <c r="N89" s="59"/>
      <c r="O89" s="56"/>
      <c r="P89" s="56"/>
      <c r="Q89" s="56">
        <v>1</v>
      </c>
      <c r="R89" s="60" t="s">
        <v>1139</v>
      </c>
      <c r="S89" s="61">
        <f>O89+P89</f>
        <v>0</v>
      </c>
      <c r="T89" s="62">
        <f>+IF(L89&lt;&gt;"",IF(DAYS360(L89,$A$2)&lt;0,0,IF(AND(MONTH(L89)=MONTH($A$2),YEAR(L89)&lt;YEAR($A$2)),(DAYS360(L89,$A$2)/30)-1,DAYS360(L89,$A$2)/30)),0)</f>
        <v>4.8666666666666663</v>
      </c>
      <c r="U89" s="62">
        <f>+IF(M89&lt;&gt;"",IF(DAYS360(M89,$A$2)&lt;0,0,IF(AND(MONTH(M89)=MONTH($A$2),YEAR(M89)&lt;YEAR($A$2)),(DAYS360(M89,$A$2)/30)-1,DAYS360(M89,$A$2)/30)),0)</f>
        <v>0</v>
      </c>
      <c r="V89" s="63">
        <f>S89/((C89+Q89)/2)</f>
        <v>0</v>
      </c>
      <c r="W89" s="64">
        <f>+IF(V89&gt;0,1/V89,999)</f>
        <v>999</v>
      </c>
      <c r="X89" s="65" t="str">
        <f>+IF(N89&lt;&gt;"",IF(INT(N89)&lt;&gt;INT(K89),"OUI",""),"")</f>
        <v/>
      </c>
      <c r="Y89" s="66">
        <f>+IF(F89="OUI",0,C89*K89)</f>
        <v>277.20999999999998</v>
      </c>
      <c r="Z89" s="67" t="str">
        <f>+IF(R89="-",IF(OR(F89="OUI",AND(G89="OUI",T89&lt;=$V$1),H89="OUI",I89="OUI",J89="OUI",T89&lt;=$V$1),"OUI",""),"")</f>
        <v>OUI</v>
      </c>
      <c r="AA89" s="68" t="str">
        <f>+IF(OR(Z89&lt;&gt;"OUI",X89="OUI",R89&lt;&gt;"-"),"OUI","")</f>
        <v/>
      </c>
      <c r="AB89" s="69" t="str">
        <f>+IF(AA89&lt;&gt;"OUI","-",IF(R89="-",IF(W89&lt;=3,"-",MAX(N89,K89*(1-$T$1))),IF(W89&lt;=3,R89,IF(T89&gt;$V$6,MAX(N89,K89*$T$6),IF(T89&gt;$V$5,MAX(R89,N89,K89*(1-$T$2),K89*(1-$T$5)),IF(T89&gt;$V$4,MAX(R89,N89,K89*(1-$T$2),K89*(1-$T$4)),IF(T89&gt;$V$3,MAX(R89,N89,K89*(1-$T$2),K89*(1-$T$3)),IF(T89&gt;$V$1,MAX(N89,K89*(1-$T$2)),MAX(N89,R89)))))))))</f>
        <v>-</v>
      </c>
      <c r="AC89" s="70" t="str">
        <f>+IF(AB89="-","-",IF(ABS(K89-AB89)&lt;0.1,1,-1*(AB89-K89)/K89))</f>
        <v>-</v>
      </c>
      <c r="AD89" s="66" t="str">
        <f>+IF(AB89&lt;&gt;"-",IF(AB89&lt;K89,(K89-AB89)*C89,AB89*C89),"")</f>
        <v/>
      </c>
      <c r="AE89" s="68" t="str">
        <f>+IF(AB89&lt;&gt;"-",IF(R89&lt;&gt;"-",IF(Z89&lt;&gt;"OUI","OLD","FAUX"),IF(Z89&lt;&gt;"OUI","NEW","FAUX")),"")</f>
        <v/>
      </c>
      <c r="AF89" s="68"/>
      <c r="AG89" s="68"/>
      <c r="AH89" s="53" t="str">
        <f t="shared" si="1"/>
        <v/>
      </c>
    </row>
    <row r="90" spans="1:34" ht="17">
      <c r="A90" s="53" t="s">
        <v>1205</v>
      </c>
      <c r="B90" s="53" t="s">
        <v>1206</v>
      </c>
      <c r="C90" s="54">
        <v>1</v>
      </c>
      <c r="D90" s="55" t="s">
        <v>140</v>
      </c>
      <c r="E90" s="55" t="s">
        <v>141</v>
      </c>
      <c r="F90" s="56" t="s">
        <v>49</v>
      </c>
      <c r="G90" s="56" t="s">
        <v>49</v>
      </c>
      <c r="H90" s="56"/>
      <c r="I90" s="56"/>
      <c r="J90" s="56" t="s">
        <v>49</v>
      </c>
      <c r="K90" s="57">
        <v>275.44</v>
      </c>
      <c r="L90" s="58">
        <v>44532</v>
      </c>
      <c r="M90" s="58">
        <v>45306</v>
      </c>
      <c r="N90" s="59"/>
      <c r="O90" s="56"/>
      <c r="P90" s="56"/>
      <c r="Q90" s="56">
        <v>1</v>
      </c>
      <c r="R90" s="60" t="s">
        <v>1139</v>
      </c>
      <c r="S90" s="61">
        <f>O90+P90</f>
        <v>0</v>
      </c>
      <c r="T90" s="62">
        <f>+IF(L90&lt;&gt;"",IF(DAYS360(L90,$A$2)&lt;0,0,IF(AND(MONTH(L90)=MONTH($A$2),YEAR(L90)&lt;YEAR($A$2)),(DAYS360(L90,$A$2)/30)-1,DAYS360(L90,$A$2)/30)),0)</f>
        <v>39.799999999999997</v>
      </c>
      <c r="U90" s="62">
        <f>+IF(M90&lt;&gt;"",IF(DAYS360(M90,$A$2)&lt;0,0,IF(AND(MONTH(M90)=MONTH($A$2),YEAR(M90)&lt;YEAR($A$2)),(DAYS360(M90,$A$2)/30)-1,DAYS360(M90,$A$2)/30)),0)</f>
        <v>14.366666666666667</v>
      </c>
      <c r="V90" s="63">
        <f>S90/((C90+Q90)/2)</f>
        <v>0</v>
      </c>
      <c r="W90" s="64">
        <f>+IF(V90&gt;0,1/V90,999)</f>
        <v>999</v>
      </c>
      <c r="X90" s="65" t="str">
        <f>+IF(N90&lt;&gt;"",IF(INT(N90)&lt;&gt;INT(K90),"OUI",""),"")</f>
        <v/>
      </c>
      <c r="Y90" s="66">
        <f>+IF(F90="OUI",0,C90*K90)</f>
        <v>275.44</v>
      </c>
      <c r="Z90" s="67" t="str">
        <f>+IF(R90="-",IF(OR(F90="OUI",AND(G90="OUI",T90&lt;=$V$1),H90="OUI",I90="OUI",J90="OUI",T90&lt;=$V$1),"OUI",""),"")</f>
        <v/>
      </c>
      <c r="AA90" s="68" t="str">
        <f>+IF(OR(Z90&lt;&gt;"OUI",X90="OUI",R90&lt;&gt;"-"),"OUI","")</f>
        <v>OUI</v>
      </c>
      <c r="AB90" s="69">
        <f>+IF(AA90&lt;&gt;"OUI","-",IF(R90="-",IF(W90&lt;=3,"-",MAX(N90,K90*(1-$T$1))),IF(W90&lt;=3,R90,IF(T90&gt;$V$6,MAX(N90,K90*$T$6),IF(T90&gt;$V$5,MAX(R90,N90,K90*(1-$T$2),K90*(1-$T$5)),IF(T90&gt;$V$4,MAX(R90,N90,K90*(1-$T$2),K90*(1-$T$4)),IF(T90&gt;$V$3,MAX(R90,N90,K90*(1-$T$2),K90*(1-$T$3)),IF(T90&gt;$V$1,MAX(N90,K90*(1-$T$2)),MAX(N90,R90)))))))))</f>
        <v>247.89600000000002</v>
      </c>
      <c r="AC90" s="70">
        <f>+IF(AB90="-","-",IF(ABS(K90-AB90)&lt;0.1,1,-1*(AB90-K90)/K90))</f>
        <v>9.9999999999999936E-2</v>
      </c>
      <c r="AD90" s="66">
        <f>+IF(AB90&lt;&gt;"-",IF(AB90&lt;K90,(K90-AB90)*C90,AB90*C90),"")</f>
        <v>27.543999999999983</v>
      </c>
      <c r="AE90" s="68" t="str">
        <f>+IF(AB90&lt;&gt;"-",IF(R90&lt;&gt;"-",IF(Z90&lt;&gt;"OUI","OLD","FAUX"),IF(Z90&lt;&gt;"OUI","NEW","FAUX")),"")</f>
        <v>NEW</v>
      </c>
      <c r="AF90" s="68"/>
      <c r="AG90" s="68"/>
      <c r="AH90" s="53" t="str">
        <f t="shared" si="1"/>
        <v/>
      </c>
    </row>
    <row r="91" spans="1:34" ht="17">
      <c r="A91" s="53" t="s">
        <v>625</v>
      </c>
      <c r="B91" s="53" t="s">
        <v>626</v>
      </c>
      <c r="C91" s="54">
        <v>2</v>
      </c>
      <c r="D91" s="55" t="s">
        <v>93</v>
      </c>
      <c r="E91" s="55" t="s">
        <v>117</v>
      </c>
      <c r="F91" s="56" t="s">
        <v>49</v>
      </c>
      <c r="G91" s="56" t="s">
        <v>49</v>
      </c>
      <c r="H91" s="56"/>
      <c r="I91" s="56"/>
      <c r="J91" s="56" t="s">
        <v>49</v>
      </c>
      <c r="K91" s="57">
        <v>275.3</v>
      </c>
      <c r="L91" s="58">
        <v>44463</v>
      </c>
      <c r="M91" s="58">
        <v>44455</v>
      </c>
      <c r="N91" s="59"/>
      <c r="O91" s="56"/>
      <c r="P91" s="56"/>
      <c r="Q91" s="56">
        <v>2</v>
      </c>
      <c r="R91" s="60">
        <v>249.68180555555557</v>
      </c>
      <c r="S91" s="61">
        <f>O91+P91</f>
        <v>0</v>
      </c>
      <c r="T91" s="62">
        <f>+IF(L91&lt;&gt;"",IF(DAYS360(L91,$A$2)&lt;0,0,IF(AND(MONTH(L91)=MONTH($A$2),YEAR(L91)&lt;YEAR($A$2)),(DAYS360(L91,$A$2)/30)-1,DAYS360(L91,$A$2)/30)),0)</f>
        <v>42.06666666666667</v>
      </c>
      <c r="U91" s="62">
        <f>+IF(M91&lt;&gt;"",IF(DAYS360(M91,$A$2)&lt;0,0,IF(AND(MONTH(M91)=MONTH($A$2),YEAR(M91)&lt;YEAR($A$2)),(DAYS360(M91,$A$2)/30)-1,DAYS360(M91,$A$2)/30)),0)</f>
        <v>42.333333333333336</v>
      </c>
      <c r="V91" s="63">
        <f>S91/((C91+Q91)/2)</f>
        <v>0</v>
      </c>
      <c r="W91" s="64">
        <f>+IF(V91&gt;0,1/V91,999)</f>
        <v>999</v>
      </c>
      <c r="X91" s="65" t="str">
        <f>+IF(N91&lt;&gt;"",IF(INT(N91)&lt;&gt;INT(K91),"OUI",""),"")</f>
        <v/>
      </c>
      <c r="Y91" s="66">
        <f>+IF(F91="OUI",0,C91*K91)</f>
        <v>550.6</v>
      </c>
      <c r="Z91" s="67" t="str">
        <f>+IF(R91="-",IF(OR(F91="OUI",AND(G91="OUI",T91&lt;=$V$1),H91="OUI",I91="OUI",J91="OUI",T91&lt;=$V$1),"OUI",""),"")</f>
        <v/>
      </c>
      <c r="AA91" s="68" t="str">
        <f>+IF(OR(Z91&lt;&gt;"OUI",X91="OUI",R91&lt;&gt;"-"),"OUI","")</f>
        <v>OUI</v>
      </c>
      <c r="AB91" s="69">
        <f>+IF(AA91&lt;&gt;"OUI","-",IF(R91="-",IF(W91&lt;=3,"-",MAX(N91,K91*(1-$T$1))),IF(W91&lt;=3,R91,IF(T91&gt;$V$6,MAX(N91,K91*$T$6),IF(T91&gt;$V$5,MAX(R91,N91,K91*(1-$T$2),K91*(1-$T$5)),IF(T91&gt;$V$4,MAX(R91,N91,K91*(1-$T$2),K91*(1-$T$4)),IF(T91&gt;$V$3,MAX(R91,N91,K91*(1-$T$2),K91*(1-$T$3)),IF(T91&gt;$V$1,MAX(N91,K91*(1-$T$2)),MAX(N91,R91)))))))))</f>
        <v>249.68180555555557</v>
      </c>
      <c r="AC91" s="70">
        <f>+IF(AB91="-","-",IF(ABS(K91-AB91)&lt;0.1,1,-1*(AB91-K91)/K91))</f>
        <v>9.3055555555555544E-2</v>
      </c>
      <c r="AD91" s="66">
        <f>+IF(AB91&lt;&gt;"-",IF(AB91&lt;K91,(K91-AB91)*C91,AB91*C91),"")</f>
        <v>51.236388888888882</v>
      </c>
      <c r="AE91" s="68" t="str">
        <f>+IF(AB91&lt;&gt;"-",IF(R91&lt;&gt;"-",IF(Z91&lt;&gt;"OUI","OLD","FAUX"),IF(Z91&lt;&gt;"OUI","NEW","FAUX")),"")</f>
        <v>OLD</v>
      </c>
      <c r="AF91" s="68"/>
      <c r="AG91" s="68"/>
      <c r="AH91" s="53" t="str">
        <f t="shared" si="1"/>
        <v/>
      </c>
    </row>
    <row r="92" spans="1:34" ht="17">
      <c r="A92" s="53" t="s">
        <v>3050</v>
      </c>
      <c r="B92" s="53" t="s">
        <v>3051</v>
      </c>
      <c r="C92" s="54">
        <v>8</v>
      </c>
      <c r="D92" s="55" t="s">
        <v>623</v>
      </c>
      <c r="E92" s="55"/>
      <c r="F92" s="56" t="s">
        <v>49</v>
      </c>
      <c r="G92" s="56" t="s">
        <v>49</v>
      </c>
      <c r="H92" s="56" t="s">
        <v>98</v>
      </c>
      <c r="I92" s="56"/>
      <c r="J92" s="56"/>
      <c r="K92" s="57">
        <v>275</v>
      </c>
      <c r="L92" s="58">
        <v>45377</v>
      </c>
      <c r="M92" s="58">
        <v>45422</v>
      </c>
      <c r="N92" s="59"/>
      <c r="O92" s="56"/>
      <c r="P92" s="56">
        <v>1</v>
      </c>
      <c r="Q92" s="56">
        <v>10</v>
      </c>
      <c r="R92" s="60" t="s">
        <v>1139</v>
      </c>
      <c r="S92" s="61">
        <f>O92+P92</f>
        <v>1</v>
      </c>
      <c r="T92" s="62">
        <f>+IF(L92&lt;&gt;"",IF(DAYS360(L92,$A$2)&lt;0,0,IF(AND(MONTH(L92)=MONTH($A$2),YEAR(L92)&lt;YEAR($A$2)),(DAYS360(L92,$A$2)/30)-1,DAYS360(L92,$A$2)/30)),0)</f>
        <v>11</v>
      </c>
      <c r="U92" s="62">
        <f>+IF(M92&lt;&gt;"",IF(DAYS360(M92,$A$2)&lt;0,0,IF(AND(MONTH(M92)=MONTH($A$2),YEAR(M92)&lt;YEAR($A$2)),(DAYS360(M92,$A$2)/30)-1,DAYS360(M92,$A$2)/30)),0)</f>
        <v>10.533333333333333</v>
      </c>
      <c r="V92" s="63">
        <f>S92/((C92+Q92)/2)</f>
        <v>0.1111111111111111</v>
      </c>
      <c r="W92" s="64">
        <f>+IF(V92&gt;0,1/V92,999)</f>
        <v>9</v>
      </c>
      <c r="X92" s="65" t="str">
        <f>+IF(N92&lt;&gt;"",IF(INT(N92)&lt;&gt;INT(K92),"OUI",""),"")</f>
        <v/>
      </c>
      <c r="Y92" s="66">
        <f>+IF(F92="OUI",0,C92*K92)</f>
        <v>2200</v>
      </c>
      <c r="Z92" s="67" t="str">
        <f>+IF(R92="-",IF(OR(F92="OUI",AND(G92="OUI",T92&lt;=$V$1),H92="OUI",I92="OUI",J92="OUI",T92&lt;=$V$1),"OUI",""),"")</f>
        <v>OUI</v>
      </c>
      <c r="AA92" s="68" t="str">
        <f>+IF(OR(Z92&lt;&gt;"OUI",X92="OUI",R92&lt;&gt;"-"),"OUI","")</f>
        <v/>
      </c>
      <c r="AB92" s="69" t="str">
        <f>+IF(AA92&lt;&gt;"OUI","-",IF(R92="-",IF(W92&lt;=3,"-",MAX(N92,K92*(1-$T$1))),IF(W92&lt;=3,R92,IF(T92&gt;$V$6,MAX(N92,K92*$T$6),IF(T92&gt;$V$5,MAX(R92,N92,K92*(1-$T$2),K92*(1-$T$5)),IF(T92&gt;$V$4,MAX(R92,N92,K92*(1-$T$2),K92*(1-$T$4)),IF(T92&gt;$V$3,MAX(R92,N92,K92*(1-$T$2),K92*(1-$T$3)),IF(T92&gt;$V$1,MAX(N92,K92*(1-$T$2)),MAX(N92,R92)))))))))</f>
        <v>-</v>
      </c>
      <c r="AC92" s="70" t="str">
        <f>+IF(AB92="-","-",IF(ABS(K92-AB92)&lt;0.1,1,-1*(AB92-K92)/K92))</f>
        <v>-</v>
      </c>
      <c r="AD92" s="66" t="str">
        <f>+IF(AB92&lt;&gt;"-",IF(AB92&lt;K92,(K92-AB92)*C92,AB92*C92),"")</f>
        <v/>
      </c>
      <c r="AE92" s="68" t="str">
        <f>+IF(AB92&lt;&gt;"-",IF(R92&lt;&gt;"-",IF(Z92&lt;&gt;"OUI","OLD","FAUX"),IF(Z92&lt;&gt;"OUI","NEW","FAUX")),"")</f>
        <v/>
      </c>
      <c r="AF92" s="68"/>
      <c r="AG92" s="68"/>
      <c r="AH92" s="53" t="str">
        <f t="shared" si="1"/>
        <v/>
      </c>
    </row>
    <row r="93" spans="1:34" ht="17">
      <c r="A93" s="53" t="s">
        <v>3052</v>
      </c>
      <c r="B93" s="53" t="s">
        <v>3053</v>
      </c>
      <c r="C93" s="54">
        <v>9</v>
      </c>
      <c r="D93" s="55" t="s">
        <v>623</v>
      </c>
      <c r="E93" s="55"/>
      <c r="F93" s="56"/>
      <c r="G93" s="56"/>
      <c r="H93" s="56" t="s">
        <v>98</v>
      </c>
      <c r="I93" s="56"/>
      <c r="J93" s="56"/>
      <c r="K93" s="57">
        <v>275</v>
      </c>
      <c r="L93" s="58">
        <v>45699</v>
      </c>
      <c r="M93" s="58">
        <v>44900</v>
      </c>
      <c r="N93" s="59"/>
      <c r="O93" s="56"/>
      <c r="P93" s="56">
        <v>8</v>
      </c>
      <c r="Q93" s="56"/>
      <c r="R93" s="60" t="s">
        <v>1139</v>
      </c>
      <c r="S93" s="61">
        <f>O93+P93</f>
        <v>8</v>
      </c>
      <c r="T93" s="62">
        <f>+IF(L93&lt;&gt;"",IF(DAYS360(L93,$A$2)&lt;0,0,IF(AND(MONTH(L93)=MONTH($A$2),YEAR(L93)&lt;YEAR($A$2)),(DAYS360(L93,$A$2)/30)-1,DAYS360(L93,$A$2)/30)),0)</f>
        <v>1.5</v>
      </c>
      <c r="U93" s="62">
        <f>+IF(M93&lt;&gt;"",IF(DAYS360(M93,$A$2)&lt;0,0,IF(AND(MONTH(M93)=MONTH($A$2),YEAR(M93)&lt;YEAR($A$2)),(DAYS360(M93,$A$2)/30)-1,DAYS360(M93,$A$2)/30)),0)</f>
        <v>27.7</v>
      </c>
      <c r="V93" s="63">
        <f>S93/((C93+Q93)/2)</f>
        <v>1.7777777777777777</v>
      </c>
      <c r="W93" s="64">
        <f>+IF(V93&gt;0,1/V93,999)</f>
        <v>0.5625</v>
      </c>
      <c r="X93" s="65" t="str">
        <f>+IF(N93&lt;&gt;"",IF(INT(N93)&lt;&gt;INT(K93),"OUI",""),"")</f>
        <v/>
      </c>
      <c r="Y93" s="66">
        <f>+IF(F93="OUI",0,C93*K93)</f>
        <v>2475</v>
      </c>
      <c r="Z93" s="67" t="str">
        <f>+IF(R93="-",IF(OR(F93="OUI",AND(G93="OUI",T93&lt;=$V$1),H93="OUI",I93="OUI",J93="OUI",T93&lt;=$V$1),"OUI",""),"")</f>
        <v>OUI</v>
      </c>
      <c r="AA93" s="68" t="str">
        <f>+IF(OR(Z93&lt;&gt;"OUI",X93="OUI",R93&lt;&gt;"-"),"OUI","")</f>
        <v/>
      </c>
      <c r="AB93" s="69" t="str">
        <f>+IF(AA93&lt;&gt;"OUI","-",IF(R93="-",IF(W93&lt;=3,"-",MAX(N93,K93*(1-$T$1))),IF(W93&lt;=3,R93,IF(T93&gt;$V$6,MAX(N93,K93*$T$6),IF(T93&gt;$V$5,MAX(R93,N93,K93*(1-$T$2),K93*(1-$T$5)),IF(T93&gt;$V$4,MAX(R93,N93,K93*(1-$T$2),K93*(1-$T$4)),IF(T93&gt;$V$3,MAX(R93,N93,K93*(1-$T$2),K93*(1-$T$3)),IF(T93&gt;$V$1,MAX(N93,K93*(1-$T$2)),MAX(N93,R93)))))))))</f>
        <v>-</v>
      </c>
      <c r="AC93" s="70" t="str">
        <f>+IF(AB93="-","-",IF(ABS(K93-AB93)&lt;0.1,1,-1*(AB93-K93)/K93))</f>
        <v>-</v>
      </c>
      <c r="AD93" s="66" t="str">
        <f>+IF(AB93&lt;&gt;"-",IF(AB93&lt;K93,(K93-AB93)*C93,AB93*C93),"")</f>
        <v/>
      </c>
      <c r="AE93" s="68" t="str">
        <f>+IF(AB93&lt;&gt;"-",IF(R93&lt;&gt;"-",IF(Z93&lt;&gt;"OUI","OLD","FAUX"),IF(Z93&lt;&gt;"OUI","NEW","FAUX")),"")</f>
        <v/>
      </c>
      <c r="AF93" s="68"/>
      <c r="AG93" s="68"/>
      <c r="AH93" s="53" t="str">
        <f t="shared" si="1"/>
        <v/>
      </c>
    </row>
    <row r="94" spans="1:34" ht="17">
      <c r="A94" s="53" t="s">
        <v>3401</v>
      </c>
      <c r="B94" s="53" t="s">
        <v>3402</v>
      </c>
      <c r="C94" s="54">
        <v>1</v>
      </c>
      <c r="D94" s="55" t="s">
        <v>623</v>
      </c>
      <c r="E94" s="55" t="s">
        <v>2042</v>
      </c>
      <c r="F94" s="56" t="s">
        <v>49</v>
      </c>
      <c r="G94" s="56" t="s">
        <v>49</v>
      </c>
      <c r="H94" s="56"/>
      <c r="I94" s="56"/>
      <c r="J94" s="56" t="s">
        <v>49</v>
      </c>
      <c r="K94" s="57">
        <v>270.47000000000003</v>
      </c>
      <c r="L94" s="58">
        <v>45520</v>
      </c>
      <c r="M94" s="58">
        <v>45478</v>
      </c>
      <c r="N94" s="59"/>
      <c r="O94" s="56"/>
      <c r="P94" s="56"/>
      <c r="Q94" s="56">
        <v>1</v>
      </c>
      <c r="R94" s="60" t="s">
        <v>1139</v>
      </c>
      <c r="S94" s="61">
        <f>O94+P94</f>
        <v>0</v>
      </c>
      <c r="T94" s="62">
        <f>+IF(L94&lt;&gt;"",IF(DAYS360(L94,$A$2)&lt;0,0,IF(AND(MONTH(L94)=MONTH($A$2),YEAR(L94)&lt;YEAR($A$2)),(DAYS360(L94,$A$2)/30)-1,DAYS360(L94,$A$2)/30)),0)</f>
        <v>7.333333333333333</v>
      </c>
      <c r="U94" s="62">
        <f>+IF(M94&lt;&gt;"",IF(DAYS360(M94,$A$2)&lt;0,0,IF(AND(MONTH(M94)=MONTH($A$2),YEAR(M94)&lt;YEAR($A$2)),(DAYS360(M94,$A$2)/30)-1,DAYS360(M94,$A$2)/30)),0)</f>
        <v>8.6999999999999993</v>
      </c>
      <c r="V94" s="63">
        <f>S94/((C94+Q94)/2)</f>
        <v>0</v>
      </c>
      <c r="W94" s="64">
        <f>+IF(V94&gt;0,1/V94,999)</f>
        <v>999</v>
      </c>
      <c r="X94" s="65" t="str">
        <f>+IF(N94&lt;&gt;"",IF(INT(N94)&lt;&gt;INT(K94),"OUI",""),"")</f>
        <v/>
      </c>
      <c r="Y94" s="66">
        <f>+IF(F94="OUI",0,C94*K94)</f>
        <v>270.47000000000003</v>
      </c>
      <c r="Z94" s="67" t="str">
        <f>+IF(R94="-",IF(OR(F94="OUI",AND(G94="OUI",T94&lt;=$V$1),H94="OUI",I94="OUI",J94="OUI",T94&lt;=$V$1),"OUI",""),"")</f>
        <v>OUI</v>
      </c>
      <c r="AA94" s="68" t="str">
        <f>+IF(OR(Z94&lt;&gt;"OUI",X94="OUI",R94&lt;&gt;"-"),"OUI","")</f>
        <v/>
      </c>
      <c r="AB94" s="69" t="str">
        <f>+IF(AA94&lt;&gt;"OUI","-",IF(R94="-",IF(W94&lt;=3,"-",MAX(N94,K94*(1-$T$1))),IF(W94&lt;=3,R94,IF(T94&gt;$V$6,MAX(N94,K94*$T$6),IF(T94&gt;$V$5,MAX(R94,N94,K94*(1-$T$2),K94*(1-$T$5)),IF(T94&gt;$V$4,MAX(R94,N94,K94*(1-$T$2),K94*(1-$T$4)),IF(T94&gt;$V$3,MAX(R94,N94,K94*(1-$T$2),K94*(1-$T$3)),IF(T94&gt;$V$1,MAX(N94,K94*(1-$T$2)),MAX(N94,R94)))))))))</f>
        <v>-</v>
      </c>
      <c r="AC94" s="70" t="str">
        <f>+IF(AB94="-","-",IF(ABS(K94-AB94)&lt;0.1,1,-1*(AB94-K94)/K94))</f>
        <v>-</v>
      </c>
      <c r="AD94" s="66" t="str">
        <f>+IF(AB94&lt;&gt;"-",IF(AB94&lt;K94,(K94-AB94)*C94,AB94*C94),"")</f>
        <v/>
      </c>
      <c r="AE94" s="68" t="str">
        <f>+IF(AB94&lt;&gt;"-",IF(R94&lt;&gt;"-",IF(Z94&lt;&gt;"OUI","OLD","FAUX"),IF(Z94&lt;&gt;"OUI","NEW","FAUX")),"")</f>
        <v/>
      </c>
      <c r="AF94" s="68"/>
      <c r="AG94" s="68"/>
      <c r="AH94" s="53" t="str">
        <f t="shared" si="1"/>
        <v/>
      </c>
    </row>
    <row r="95" spans="1:34" ht="17">
      <c r="A95" s="53" t="s">
        <v>3521</v>
      </c>
      <c r="B95" s="53" t="s">
        <v>3522</v>
      </c>
      <c r="C95" s="54">
        <v>1</v>
      </c>
      <c r="D95" s="55" t="s">
        <v>80</v>
      </c>
      <c r="E95" s="55"/>
      <c r="F95" s="56" t="s">
        <v>49</v>
      </c>
      <c r="G95" s="56" t="s">
        <v>49</v>
      </c>
      <c r="H95" s="56"/>
      <c r="I95" s="56"/>
      <c r="J95" s="56"/>
      <c r="K95" s="57">
        <v>266.71850000000001</v>
      </c>
      <c r="L95" s="58">
        <v>45442</v>
      </c>
      <c r="M95" s="58">
        <v>45404</v>
      </c>
      <c r="N95" s="59"/>
      <c r="O95" s="56"/>
      <c r="P95" s="56"/>
      <c r="Q95" s="56">
        <v>2</v>
      </c>
      <c r="R95" s="60" t="s">
        <v>1139</v>
      </c>
      <c r="S95" s="61">
        <f>O95+P95</f>
        <v>0</v>
      </c>
      <c r="T95" s="62">
        <f>+IF(L95&lt;&gt;"",IF(DAYS360(L95,$A$2)&lt;0,0,IF(AND(MONTH(L95)=MONTH($A$2),YEAR(L95)&lt;YEAR($A$2)),(DAYS360(L95,$A$2)/30)-1,DAYS360(L95,$A$2)/30)),0)</f>
        <v>9.8666666666666671</v>
      </c>
      <c r="U95" s="62">
        <f>+IF(M95&lt;&gt;"",IF(DAYS360(M95,$A$2)&lt;0,0,IF(AND(MONTH(M95)=MONTH($A$2),YEAR(M95)&lt;YEAR($A$2)),(DAYS360(M95,$A$2)/30)-1,DAYS360(M95,$A$2)/30)),0)</f>
        <v>11.133333333333333</v>
      </c>
      <c r="V95" s="63">
        <f>S95/((C95+Q95)/2)</f>
        <v>0</v>
      </c>
      <c r="W95" s="64">
        <f>+IF(V95&gt;0,1/V95,999)</f>
        <v>999</v>
      </c>
      <c r="X95" s="65" t="str">
        <f>+IF(N95&lt;&gt;"",IF(INT(N95)&lt;&gt;INT(K95),"OUI",""),"")</f>
        <v/>
      </c>
      <c r="Y95" s="66">
        <f>+IF(F95="OUI",0,C95*K95)</f>
        <v>266.71850000000001</v>
      </c>
      <c r="Z95" s="67" t="str">
        <f>+IF(R95="-",IF(OR(F95="OUI",AND(G95="OUI",T95&lt;=$V$1),H95="OUI",I95="OUI",J95="OUI",T95&lt;=$V$1),"OUI",""),"")</f>
        <v>OUI</v>
      </c>
      <c r="AA95" s="68" t="str">
        <f>+IF(OR(Z95&lt;&gt;"OUI",X95="OUI",R95&lt;&gt;"-"),"OUI","")</f>
        <v/>
      </c>
      <c r="AB95" s="69" t="str">
        <f>+IF(AA95&lt;&gt;"OUI","-",IF(R95="-",IF(W95&lt;=3,"-",MAX(N95,K95*(1-$T$1))),IF(W95&lt;=3,R95,IF(T95&gt;$V$6,MAX(N95,K95*$T$6),IF(T95&gt;$V$5,MAX(R95,N95,K95*(1-$T$2),K95*(1-$T$5)),IF(T95&gt;$V$4,MAX(R95,N95,K95*(1-$T$2),K95*(1-$T$4)),IF(T95&gt;$V$3,MAX(R95,N95,K95*(1-$T$2),K95*(1-$T$3)),IF(T95&gt;$V$1,MAX(N95,K95*(1-$T$2)),MAX(N95,R95)))))))))</f>
        <v>-</v>
      </c>
      <c r="AC95" s="70" t="str">
        <f>+IF(AB95="-","-",IF(ABS(K95-AB95)&lt;0.1,1,-1*(AB95-K95)/K95))</f>
        <v>-</v>
      </c>
      <c r="AD95" s="66" t="str">
        <f>+IF(AB95&lt;&gt;"-",IF(AB95&lt;K95,(K95-AB95)*C95,AB95*C95),"")</f>
        <v/>
      </c>
      <c r="AE95" s="68" t="str">
        <f>+IF(AB95&lt;&gt;"-",IF(R95&lt;&gt;"-",IF(Z95&lt;&gt;"OUI","OLD","FAUX"),IF(Z95&lt;&gt;"OUI","NEW","FAUX")),"")</f>
        <v/>
      </c>
      <c r="AF95" s="68"/>
      <c r="AG95" s="68"/>
      <c r="AH95" s="53" t="str">
        <f t="shared" si="1"/>
        <v/>
      </c>
    </row>
    <row r="96" spans="1:34" ht="17">
      <c r="A96" s="53" t="s">
        <v>2521</v>
      </c>
      <c r="B96" s="53" t="s">
        <v>2522</v>
      </c>
      <c r="C96" s="54">
        <v>1</v>
      </c>
      <c r="D96" s="55" t="s">
        <v>745</v>
      </c>
      <c r="E96" s="55" t="s">
        <v>1620</v>
      </c>
      <c r="F96" s="56" t="s">
        <v>49</v>
      </c>
      <c r="G96" s="56" t="s">
        <v>49</v>
      </c>
      <c r="H96" s="56"/>
      <c r="I96" s="56"/>
      <c r="J96" s="56" t="s">
        <v>49</v>
      </c>
      <c r="K96" s="57">
        <v>266.37</v>
      </c>
      <c r="L96" s="58">
        <v>45450</v>
      </c>
      <c r="M96" s="58">
        <v>45728</v>
      </c>
      <c r="N96" s="59"/>
      <c r="O96" s="56">
        <v>1</v>
      </c>
      <c r="P96" s="56"/>
      <c r="Q96" s="56">
        <v>2</v>
      </c>
      <c r="R96" s="60" t="s">
        <v>1139</v>
      </c>
      <c r="S96" s="61">
        <f>O96+P96</f>
        <v>1</v>
      </c>
      <c r="T96" s="62">
        <f>+IF(L96&lt;&gt;"",IF(DAYS360(L96,$A$2)&lt;0,0,IF(AND(MONTH(L96)=MONTH($A$2),YEAR(L96)&lt;YEAR($A$2)),(DAYS360(L96,$A$2)/30)-1,DAYS360(L96,$A$2)/30)),0)</f>
        <v>9.6333333333333329</v>
      </c>
      <c r="U96" s="62">
        <f>+IF(M96&lt;&gt;"",IF(DAYS360(M96,$A$2)&lt;0,0,IF(AND(MONTH(M96)=MONTH($A$2),YEAR(M96)&lt;YEAR($A$2)),(DAYS360(M96,$A$2)/30)-1,DAYS360(M96,$A$2)/30)),0)</f>
        <v>0.46666666666666667</v>
      </c>
      <c r="V96" s="63">
        <f>S96/((C96+Q96)/2)</f>
        <v>0.66666666666666663</v>
      </c>
      <c r="W96" s="64">
        <f>+IF(V96&gt;0,1/V96,999)</f>
        <v>1.5</v>
      </c>
      <c r="X96" s="65" t="str">
        <f>+IF(N96&lt;&gt;"",IF(INT(N96)&lt;&gt;INT(K96),"OUI",""),"")</f>
        <v/>
      </c>
      <c r="Y96" s="66">
        <f>+IF(F96="OUI",0,C96*K96)</f>
        <v>266.37</v>
      </c>
      <c r="Z96" s="67" t="str">
        <f>+IF(R96="-",IF(OR(F96="OUI",AND(G96="OUI",T96&lt;=$V$1),H96="OUI",I96="OUI",J96="OUI",T96&lt;=$V$1),"OUI",""),"")</f>
        <v>OUI</v>
      </c>
      <c r="AA96" s="68" t="str">
        <f>+IF(OR(Z96&lt;&gt;"OUI",X96="OUI",R96&lt;&gt;"-"),"OUI","")</f>
        <v/>
      </c>
      <c r="AB96" s="69" t="str">
        <f>+IF(AA96&lt;&gt;"OUI","-",IF(R96="-",IF(W96&lt;=3,"-",MAX(N96,K96*(1-$T$1))),IF(W96&lt;=3,R96,IF(T96&gt;$V$6,MAX(N96,K96*$T$6),IF(T96&gt;$V$5,MAX(R96,N96,K96*(1-$T$2),K96*(1-$T$5)),IF(T96&gt;$V$4,MAX(R96,N96,K96*(1-$T$2),K96*(1-$T$4)),IF(T96&gt;$V$3,MAX(R96,N96,K96*(1-$T$2),K96*(1-$T$3)),IF(T96&gt;$V$1,MAX(N96,K96*(1-$T$2)),MAX(N96,R96)))))))))</f>
        <v>-</v>
      </c>
      <c r="AC96" s="70" t="str">
        <f>+IF(AB96="-","-",IF(ABS(K96-AB96)&lt;0.1,1,-1*(AB96-K96)/K96))</f>
        <v>-</v>
      </c>
      <c r="AD96" s="66" t="str">
        <f>+IF(AB96&lt;&gt;"-",IF(AB96&lt;K96,(K96-AB96)*C96,AB96*C96),"")</f>
        <v/>
      </c>
      <c r="AE96" s="68" t="str">
        <f>+IF(AB96&lt;&gt;"-",IF(R96&lt;&gt;"-",IF(Z96&lt;&gt;"OUI","OLD","FAUX"),IF(Z96&lt;&gt;"OUI","NEW","FAUX")),"")</f>
        <v/>
      </c>
      <c r="AF96" s="68"/>
      <c r="AG96" s="68"/>
      <c r="AH96" s="53" t="str">
        <f t="shared" si="1"/>
        <v/>
      </c>
    </row>
    <row r="97" spans="1:34" ht="17">
      <c r="A97" s="53" t="s">
        <v>2084</v>
      </c>
      <c r="B97" s="53" t="s">
        <v>2085</v>
      </c>
      <c r="C97" s="54">
        <v>1</v>
      </c>
      <c r="D97" s="55" t="s">
        <v>745</v>
      </c>
      <c r="E97" s="55" t="s">
        <v>167</v>
      </c>
      <c r="F97" s="56" t="s">
        <v>49</v>
      </c>
      <c r="G97" s="56" t="s">
        <v>49</v>
      </c>
      <c r="H97" s="56"/>
      <c r="I97" s="56"/>
      <c r="J97" s="56" t="s">
        <v>49</v>
      </c>
      <c r="K97" s="57">
        <v>266.37</v>
      </c>
      <c r="L97" s="58">
        <v>45261</v>
      </c>
      <c r="M97" s="58">
        <v>45211</v>
      </c>
      <c r="N97" s="59"/>
      <c r="O97" s="56"/>
      <c r="P97" s="56"/>
      <c r="Q97" s="56">
        <v>1</v>
      </c>
      <c r="R97" s="60" t="s">
        <v>1139</v>
      </c>
      <c r="S97" s="61">
        <f>O97+P97</f>
        <v>0</v>
      </c>
      <c r="T97" s="62">
        <f>+IF(L97&lt;&gt;"",IF(DAYS360(L97,$A$2)&lt;0,0,IF(AND(MONTH(L97)=MONTH($A$2),YEAR(L97)&lt;YEAR($A$2)),(DAYS360(L97,$A$2)/30)-1,DAYS360(L97,$A$2)/30)),0)</f>
        <v>15.833333333333334</v>
      </c>
      <c r="U97" s="62">
        <f>+IF(M97&lt;&gt;"",IF(DAYS360(M97,$A$2)&lt;0,0,IF(AND(MONTH(M97)=MONTH($A$2),YEAR(M97)&lt;YEAR($A$2)),(DAYS360(M97,$A$2)/30)-1,DAYS360(M97,$A$2)/30)),0)</f>
        <v>17.466666666666665</v>
      </c>
      <c r="V97" s="63">
        <f>S97/((C97+Q97)/2)</f>
        <v>0</v>
      </c>
      <c r="W97" s="64">
        <f>+IF(V97&gt;0,1/V97,999)</f>
        <v>999</v>
      </c>
      <c r="X97" s="65" t="str">
        <f>+IF(N97&lt;&gt;"",IF(INT(N97)&lt;&gt;INT(K97),"OUI",""),"")</f>
        <v/>
      </c>
      <c r="Y97" s="66">
        <f>+IF(F97="OUI",0,C97*K97)</f>
        <v>266.37</v>
      </c>
      <c r="Z97" s="67" t="str">
        <f>+IF(R97="-",IF(OR(F97="OUI",AND(G97="OUI",T97&lt;=$V$1),H97="OUI",I97="OUI",J97="OUI",T97&lt;=$V$1),"OUI",""),"")</f>
        <v/>
      </c>
      <c r="AA97" s="68" t="str">
        <f>+IF(OR(Z97&lt;&gt;"OUI",X97="OUI",R97&lt;&gt;"-"),"OUI","")</f>
        <v>OUI</v>
      </c>
      <c r="AB97" s="69">
        <f>+IF(AA97&lt;&gt;"OUI","-",IF(R97="-",IF(W97&lt;=3,"-",MAX(N97,K97*(1-$T$1))),IF(W97&lt;=3,R97,IF(T97&gt;$V$6,MAX(N97,K97*$T$6),IF(T97&gt;$V$5,MAX(R97,N97,K97*(1-$T$2),K97*(1-$T$5)),IF(T97&gt;$V$4,MAX(R97,N97,K97*(1-$T$2),K97*(1-$T$4)),IF(T97&gt;$V$3,MAX(R97,N97,K97*(1-$T$2),K97*(1-$T$3)),IF(T97&gt;$V$1,MAX(N97,K97*(1-$T$2)),MAX(N97,R97)))))))))</f>
        <v>239.733</v>
      </c>
      <c r="AC97" s="70">
        <f>+IF(AB97="-","-",IF(ABS(K97-AB97)&lt;0.1,1,-1*(AB97-K97)/K97))</f>
        <v>0.1</v>
      </c>
      <c r="AD97" s="66">
        <f>+IF(AB97&lt;&gt;"-",IF(AB97&lt;K97,(K97-AB97)*C97,AB97*C97),"")</f>
        <v>26.637</v>
      </c>
      <c r="AE97" s="68" t="str">
        <f>+IF(AB97&lt;&gt;"-",IF(R97&lt;&gt;"-",IF(Z97&lt;&gt;"OUI","OLD","FAUX"),IF(Z97&lt;&gt;"OUI","NEW","FAUX")),"")</f>
        <v>NEW</v>
      </c>
      <c r="AF97" s="68"/>
      <c r="AG97" s="68"/>
      <c r="AH97" s="53" t="str">
        <f t="shared" si="1"/>
        <v/>
      </c>
    </row>
    <row r="98" spans="1:34" ht="17">
      <c r="A98" s="53" t="s">
        <v>89</v>
      </c>
      <c r="B98" s="53" t="s">
        <v>90</v>
      </c>
      <c r="C98" s="54">
        <v>2</v>
      </c>
      <c r="D98" s="55" t="s">
        <v>80</v>
      </c>
      <c r="E98" s="55" t="s">
        <v>81</v>
      </c>
      <c r="F98" s="56" t="s">
        <v>49</v>
      </c>
      <c r="G98" s="56" t="s">
        <v>49</v>
      </c>
      <c r="H98" s="56"/>
      <c r="I98" s="56"/>
      <c r="J98" s="56" t="s">
        <v>49</v>
      </c>
      <c r="K98" s="57">
        <v>266.31760000000003</v>
      </c>
      <c r="L98" s="58">
        <v>43795</v>
      </c>
      <c r="M98" s="58">
        <v>43955</v>
      </c>
      <c r="N98" s="59"/>
      <c r="O98" s="56"/>
      <c r="P98" s="56"/>
      <c r="Q98" s="56">
        <v>2</v>
      </c>
      <c r="R98" s="60">
        <v>266.31760000000003</v>
      </c>
      <c r="S98" s="61">
        <f>O98+P98</f>
        <v>0</v>
      </c>
      <c r="T98" s="62">
        <f>+IF(L98&lt;&gt;"",IF(DAYS360(L98,$A$2)&lt;0,0,IF(AND(MONTH(L98)=MONTH($A$2),YEAR(L98)&lt;YEAR($A$2)),(DAYS360(L98,$A$2)/30)-1,DAYS360(L98,$A$2)/30)),0)</f>
        <v>64</v>
      </c>
      <c r="U98" s="62">
        <f>+IF(M98&lt;&gt;"",IF(DAYS360(M98,$A$2)&lt;0,0,IF(AND(MONTH(M98)=MONTH($A$2),YEAR(M98)&lt;YEAR($A$2)),(DAYS360(M98,$A$2)/30)-1,DAYS360(M98,$A$2)/30)),0)</f>
        <v>58.733333333333334</v>
      </c>
      <c r="V98" s="63">
        <f>S98/((C98+Q98)/2)</f>
        <v>0</v>
      </c>
      <c r="W98" s="64">
        <f>+IF(V98&gt;0,1/V98,999)</f>
        <v>999</v>
      </c>
      <c r="X98" s="65" t="str">
        <f>+IF(N98&lt;&gt;"",IF(INT(N98)&lt;&gt;INT(K98),"OUI",""),"")</f>
        <v/>
      </c>
      <c r="Y98" s="66">
        <f>+IF(F98="OUI",0,C98*K98)</f>
        <v>532.63520000000005</v>
      </c>
      <c r="Z98" s="67" t="str">
        <f>+IF(R98="-",IF(OR(F98="OUI",AND(G98="OUI",T98&lt;=$V$1),H98="OUI",I98="OUI",J98="OUI",T98&lt;=$V$1),"OUI",""),"")</f>
        <v/>
      </c>
      <c r="AA98" s="68" t="str">
        <f>+IF(OR(Z98&lt;&gt;"OUI",X98="OUI",R98&lt;&gt;"-"),"OUI","")</f>
        <v>OUI</v>
      </c>
      <c r="AB98" s="69">
        <f>+IF(AA98&lt;&gt;"OUI","-",IF(R98="-",IF(W98&lt;=3,"-",MAX(N98,K98*(1-$T$1))),IF(W98&lt;=3,R98,IF(T98&gt;$V$6,MAX(N98,K98*$T$6),IF(T98&gt;$V$5,MAX(R98,N98,K98*(1-$T$2),K98*(1-$T$5)),IF(T98&gt;$V$4,MAX(R98,N98,K98*(1-$T$2),K98*(1-$T$4)),IF(T98&gt;$V$3,MAX(R98,N98,K98*(1-$T$2),K98*(1-$T$3)),IF(T98&gt;$V$1,MAX(N98,K98*(1-$T$2)),MAX(N98,R98)))))))))</f>
        <v>266.31760000000003</v>
      </c>
      <c r="AC98" s="70">
        <f>+IF(AB98="-","-",IF(ABS(K98-AB98)&lt;0.1,1,-1*(AB98-K98)/K98))</f>
        <v>1</v>
      </c>
      <c r="AD98" s="66">
        <f>+IF(AB98&lt;&gt;"-",IF(AB98&lt;K98,(K98-AB98)*C98,AB98*C98),"")</f>
        <v>532.63520000000005</v>
      </c>
      <c r="AE98" s="68" t="str">
        <f>+IF(AB98&lt;&gt;"-",IF(R98&lt;&gt;"-",IF(Z98&lt;&gt;"OUI","OLD","FAUX"),IF(Z98&lt;&gt;"OUI","NEW","FAUX")),"")</f>
        <v>OLD</v>
      </c>
      <c r="AF98" s="68"/>
      <c r="AG98" s="68"/>
      <c r="AH98" s="53" t="str">
        <f t="shared" si="1"/>
        <v/>
      </c>
    </row>
    <row r="99" spans="1:34" ht="17">
      <c r="A99" s="53" t="s">
        <v>1437</v>
      </c>
      <c r="B99" s="53" t="s">
        <v>1438</v>
      </c>
      <c r="C99" s="54">
        <v>2</v>
      </c>
      <c r="D99" s="55" t="s">
        <v>1414</v>
      </c>
      <c r="E99" s="55"/>
      <c r="F99" s="56" t="s">
        <v>49</v>
      </c>
      <c r="G99" s="56" t="s">
        <v>49</v>
      </c>
      <c r="H99" s="56"/>
      <c r="I99" s="56"/>
      <c r="J99" s="56"/>
      <c r="K99" s="57">
        <v>261.61</v>
      </c>
      <c r="L99" s="58">
        <v>44922</v>
      </c>
      <c r="M99" s="58">
        <v>44936</v>
      </c>
      <c r="N99" s="59"/>
      <c r="O99" s="56"/>
      <c r="P99" s="56"/>
      <c r="Q99" s="56">
        <v>2</v>
      </c>
      <c r="R99" s="60">
        <v>235.44900000000001</v>
      </c>
      <c r="S99" s="61">
        <f>O99+P99</f>
        <v>0</v>
      </c>
      <c r="T99" s="62">
        <f>+IF(L99&lt;&gt;"",IF(DAYS360(L99,$A$2)&lt;0,0,IF(AND(MONTH(L99)=MONTH($A$2),YEAR(L99)&lt;YEAR($A$2)),(DAYS360(L99,$A$2)/30)-1,DAYS360(L99,$A$2)/30)),0)</f>
        <v>26.966666666666665</v>
      </c>
      <c r="U99" s="62">
        <f>+IF(M99&lt;&gt;"",IF(DAYS360(M99,$A$2)&lt;0,0,IF(AND(MONTH(M99)=MONTH($A$2),YEAR(M99)&lt;YEAR($A$2)),(DAYS360(M99,$A$2)/30)-1,DAYS360(M99,$A$2)/30)),0)</f>
        <v>26.533333333333335</v>
      </c>
      <c r="V99" s="63">
        <f>S99/((C99+Q99)/2)</f>
        <v>0</v>
      </c>
      <c r="W99" s="64">
        <f>+IF(V99&gt;0,1/V99,999)</f>
        <v>999</v>
      </c>
      <c r="X99" s="65" t="str">
        <f>+IF(N99&lt;&gt;"",IF(INT(N99)&lt;&gt;INT(K99),"OUI",""),"")</f>
        <v/>
      </c>
      <c r="Y99" s="66">
        <f>+IF(F99="OUI",0,C99*K99)</f>
        <v>523.22</v>
      </c>
      <c r="Z99" s="67" t="str">
        <f>+IF(R99="-",IF(OR(F99="OUI",AND(G99="OUI",T99&lt;=$V$1),H99="OUI",I99="OUI",J99="OUI",T99&lt;=$V$1),"OUI",""),"")</f>
        <v/>
      </c>
      <c r="AA99" s="68" t="str">
        <f>+IF(OR(Z99&lt;&gt;"OUI",X99="OUI",R99&lt;&gt;"-"),"OUI","")</f>
        <v>OUI</v>
      </c>
      <c r="AB99" s="69">
        <f>+IF(AA99&lt;&gt;"OUI","-",IF(R99="-",IF(W99&lt;=3,"-",MAX(N99,K99*(1-$T$1))),IF(W99&lt;=3,R99,IF(T99&gt;$V$6,MAX(N99,K99*$T$6),IF(T99&gt;$V$5,MAX(R99,N99,K99*(1-$T$2),K99*(1-$T$5)),IF(T99&gt;$V$4,MAX(R99,N99,K99*(1-$T$2),K99*(1-$T$4)),IF(T99&gt;$V$3,MAX(R99,N99,K99*(1-$T$2),K99*(1-$T$3)),IF(T99&gt;$V$1,MAX(N99,K99*(1-$T$2)),MAX(N99,R99)))))))))</f>
        <v>235.44900000000001</v>
      </c>
      <c r="AC99" s="70">
        <f>+IF(AB99="-","-",IF(ABS(K99-AB99)&lt;0.1,1,-1*(AB99-K99)/K99))</f>
        <v>0.1</v>
      </c>
      <c r="AD99" s="66">
        <f>+IF(AB99&lt;&gt;"-",IF(AB99&lt;K99,(K99-AB99)*C99,AB99*C99),"")</f>
        <v>52.322000000000003</v>
      </c>
      <c r="AE99" s="68" t="str">
        <f>+IF(AB99&lt;&gt;"-",IF(R99&lt;&gt;"-",IF(Z99&lt;&gt;"OUI","OLD","FAUX"),IF(Z99&lt;&gt;"OUI","NEW","FAUX")),"")</f>
        <v>OLD</v>
      </c>
      <c r="AF99" s="68"/>
      <c r="AG99" s="68"/>
      <c r="AH99" s="53" t="str">
        <f t="shared" si="1"/>
        <v/>
      </c>
    </row>
    <row r="100" spans="1:34" ht="17">
      <c r="A100" s="53" t="s">
        <v>1518</v>
      </c>
      <c r="B100" s="53" t="s">
        <v>1519</v>
      </c>
      <c r="C100" s="54">
        <v>1</v>
      </c>
      <c r="D100" s="55" t="s">
        <v>623</v>
      </c>
      <c r="E100" s="55" t="s">
        <v>167</v>
      </c>
      <c r="F100" s="56" t="s">
        <v>49</v>
      </c>
      <c r="G100" s="56" t="s">
        <v>49</v>
      </c>
      <c r="H100" s="56"/>
      <c r="I100" s="56"/>
      <c r="J100" s="56" t="s">
        <v>49</v>
      </c>
      <c r="K100" s="57">
        <v>260.83890000000002</v>
      </c>
      <c r="L100" s="58">
        <v>44005</v>
      </c>
      <c r="M100" s="58">
        <v>44075</v>
      </c>
      <c r="N100" s="59"/>
      <c r="O100" s="56"/>
      <c r="P100" s="56"/>
      <c r="Q100" s="56">
        <v>1</v>
      </c>
      <c r="R100" s="60">
        <v>234.75501000000003</v>
      </c>
      <c r="S100" s="61">
        <f>O100+P100</f>
        <v>0</v>
      </c>
      <c r="T100" s="62">
        <f>+IF(L100&lt;&gt;"",IF(DAYS360(L100,$A$2)&lt;0,0,IF(AND(MONTH(L100)=MONTH($A$2),YEAR(L100)&lt;YEAR($A$2)),(DAYS360(L100,$A$2)/30)-1,DAYS360(L100,$A$2)/30)),0)</f>
        <v>57.1</v>
      </c>
      <c r="U100" s="62">
        <f>+IF(M100&lt;&gt;"",IF(DAYS360(M100,$A$2)&lt;0,0,IF(AND(MONTH(M100)=MONTH($A$2),YEAR(M100)&lt;YEAR($A$2)),(DAYS360(M100,$A$2)/30)-1,DAYS360(M100,$A$2)/30)),0)</f>
        <v>54.833333333333336</v>
      </c>
      <c r="V100" s="63">
        <f>S100/((C100+Q100)/2)</f>
        <v>0</v>
      </c>
      <c r="W100" s="64">
        <f>+IF(V100&gt;0,1/V100,999)</f>
        <v>999</v>
      </c>
      <c r="X100" s="65" t="str">
        <f>+IF(N100&lt;&gt;"",IF(INT(N100)&lt;&gt;INT(K100),"OUI",""),"")</f>
        <v/>
      </c>
      <c r="Y100" s="66">
        <f>+IF(F100="OUI",0,C100*K100)</f>
        <v>260.83890000000002</v>
      </c>
      <c r="Z100" s="67" t="str">
        <f>+IF(R100="-",IF(OR(F100="OUI",AND(G100="OUI",T100&lt;=$V$1),H100="OUI",I100="OUI",J100="OUI",T100&lt;=$V$1),"OUI",""),"")</f>
        <v/>
      </c>
      <c r="AA100" s="68" t="str">
        <f>+IF(OR(Z100&lt;&gt;"OUI",X100="OUI",R100&lt;&gt;"-"),"OUI","")</f>
        <v>OUI</v>
      </c>
      <c r="AB100" s="69">
        <f>+IF(AA100&lt;&gt;"OUI","-",IF(R100="-",IF(W100&lt;=3,"-",MAX(N100,K100*(1-$T$1))),IF(W100&lt;=3,R100,IF(T100&gt;$V$6,MAX(N100,K100*$T$6),IF(T100&gt;$V$5,MAX(R100,N100,K100*(1-$T$2),K100*(1-$T$5)),IF(T100&gt;$V$4,MAX(R100,N100,K100*(1-$T$2),K100*(1-$T$4)),IF(T100&gt;$V$3,MAX(R100,N100,K100*(1-$T$2),K100*(1-$T$3)),IF(T100&gt;$V$1,MAX(N100,K100*(1-$T$2)),MAX(N100,R100)))))))))</f>
        <v>234.75501000000003</v>
      </c>
      <c r="AC100" s="70">
        <f>+IF(AB100="-","-",IF(ABS(K100-AB100)&lt;0.1,1,-1*(AB100-K100)/K100))</f>
        <v>9.9999999999999978E-2</v>
      </c>
      <c r="AD100" s="66">
        <f>+IF(AB100&lt;&gt;"-",IF(AB100&lt;K100,(K100-AB100)*C100,AB100*C100),"")</f>
        <v>26.083889999999997</v>
      </c>
      <c r="AE100" s="68" t="str">
        <f>+IF(AB100&lt;&gt;"-",IF(R100&lt;&gt;"-",IF(Z100&lt;&gt;"OUI","OLD","FAUX"),IF(Z100&lt;&gt;"OUI","NEW","FAUX")),"")</f>
        <v>OLD</v>
      </c>
      <c r="AF100" s="68"/>
      <c r="AG100" s="68"/>
      <c r="AH100" s="53" t="str">
        <f t="shared" si="1"/>
        <v/>
      </c>
    </row>
    <row r="101" spans="1:34" ht="17">
      <c r="A101" s="53" t="s">
        <v>2955</v>
      </c>
      <c r="B101" s="53" t="s">
        <v>2956</v>
      </c>
      <c r="C101" s="54">
        <v>6</v>
      </c>
      <c r="D101" s="55" t="s">
        <v>2954</v>
      </c>
      <c r="E101" s="55"/>
      <c r="F101" s="56"/>
      <c r="G101" s="56"/>
      <c r="H101" s="56"/>
      <c r="I101" s="56"/>
      <c r="J101" s="56"/>
      <c r="K101" s="57">
        <v>260.3</v>
      </c>
      <c r="L101" s="58">
        <v>45686</v>
      </c>
      <c r="M101" s="58">
        <v>45706</v>
      </c>
      <c r="N101" s="59"/>
      <c r="O101" s="56">
        <v>3</v>
      </c>
      <c r="P101" s="56"/>
      <c r="Q101" s="56"/>
      <c r="R101" s="60" t="s">
        <v>1139</v>
      </c>
      <c r="S101" s="61">
        <f>O101+P101</f>
        <v>3</v>
      </c>
      <c r="T101" s="62">
        <f>+IF(L101&lt;&gt;"",IF(DAYS360(L101,$A$2)&lt;0,0,IF(AND(MONTH(L101)=MONTH($A$2),YEAR(L101)&lt;YEAR($A$2)),(DAYS360(L101,$A$2)/30)-1,DAYS360(L101,$A$2)/30)),0)</f>
        <v>1.9</v>
      </c>
      <c r="U101" s="62">
        <f>+IF(M101&lt;&gt;"",IF(DAYS360(M101,$A$2)&lt;0,0,IF(AND(MONTH(M101)=MONTH($A$2),YEAR(M101)&lt;YEAR($A$2)),(DAYS360(M101,$A$2)/30)-1,DAYS360(M101,$A$2)/30)),0)</f>
        <v>1.2666666666666666</v>
      </c>
      <c r="V101" s="63">
        <f>S101/((C101+Q101)/2)</f>
        <v>1</v>
      </c>
      <c r="W101" s="64">
        <f>+IF(V101&gt;0,1/V101,999)</f>
        <v>1</v>
      </c>
      <c r="X101" s="65" t="str">
        <f>+IF(N101&lt;&gt;"",IF(INT(N101)&lt;&gt;INT(K101),"OUI",""),"")</f>
        <v/>
      </c>
      <c r="Y101" s="66">
        <f>+IF(F101="OUI",0,C101*K101)</f>
        <v>1561.8000000000002</v>
      </c>
      <c r="Z101" s="67" t="str">
        <f>+IF(R101="-",IF(OR(F101="OUI",AND(G101="OUI",T101&lt;=$V$1),H101="OUI",I101="OUI",J101="OUI",T101&lt;=$V$1),"OUI",""),"")</f>
        <v>OUI</v>
      </c>
      <c r="AA101" s="68" t="str">
        <f>+IF(OR(Z101&lt;&gt;"OUI",X101="OUI",R101&lt;&gt;"-"),"OUI","")</f>
        <v/>
      </c>
      <c r="AB101" s="69" t="str">
        <f>+IF(AA101&lt;&gt;"OUI","-",IF(R101="-",IF(W101&lt;=3,"-",MAX(N101,K101*(1-$T$1))),IF(W101&lt;=3,R101,IF(T101&gt;$V$6,MAX(N101,K101*$T$6),IF(T101&gt;$V$5,MAX(R101,N101,K101*(1-$T$2),K101*(1-$T$5)),IF(T101&gt;$V$4,MAX(R101,N101,K101*(1-$T$2),K101*(1-$T$4)),IF(T101&gt;$V$3,MAX(R101,N101,K101*(1-$T$2),K101*(1-$T$3)),IF(T101&gt;$V$1,MAX(N101,K101*(1-$T$2)),MAX(N101,R101)))))))))</f>
        <v>-</v>
      </c>
      <c r="AC101" s="70" t="str">
        <f>+IF(AB101="-","-",IF(ABS(K101-AB101)&lt;0.1,1,-1*(AB101-K101)/K101))</f>
        <v>-</v>
      </c>
      <c r="AD101" s="66" t="str">
        <f>+IF(AB101&lt;&gt;"-",IF(AB101&lt;K101,(K101-AB101)*C101,AB101*C101),"")</f>
        <v/>
      </c>
      <c r="AE101" s="68" t="str">
        <f>+IF(AB101&lt;&gt;"-",IF(R101&lt;&gt;"-",IF(Z101&lt;&gt;"OUI","OLD","FAUX"),IF(Z101&lt;&gt;"OUI","NEW","FAUX")),"")</f>
        <v/>
      </c>
      <c r="AF101" s="68"/>
      <c r="AG101" s="68"/>
      <c r="AH101" s="53" t="str">
        <f t="shared" si="1"/>
        <v/>
      </c>
    </row>
    <row r="102" spans="1:34" ht="17">
      <c r="A102" s="53" t="s">
        <v>2515</v>
      </c>
      <c r="B102" s="53" t="s">
        <v>2516</v>
      </c>
      <c r="C102" s="54">
        <v>1</v>
      </c>
      <c r="D102" s="55" t="s">
        <v>219</v>
      </c>
      <c r="E102" s="55"/>
      <c r="F102" s="56" t="s">
        <v>49</v>
      </c>
      <c r="G102" s="56" t="s">
        <v>49</v>
      </c>
      <c r="H102" s="56"/>
      <c r="I102" s="56"/>
      <c r="J102" s="56"/>
      <c r="K102" s="57">
        <v>252.19</v>
      </c>
      <c r="L102" s="58">
        <v>45271</v>
      </c>
      <c r="M102" s="58">
        <v>45707</v>
      </c>
      <c r="N102" s="59"/>
      <c r="O102" s="56">
        <v>3</v>
      </c>
      <c r="P102" s="56"/>
      <c r="Q102" s="56">
        <v>2</v>
      </c>
      <c r="R102" s="60" t="s">
        <v>1139</v>
      </c>
      <c r="S102" s="61">
        <f>O102+P102</f>
        <v>3</v>
      </c>
      <c r="T102" s="62">
        <f>+IF(L102&lt;&gt;"",IF(DAYS360(L102,$A$2)&lt;0,0,IF(AND(MONTH(L102)=MONTH($A$2),YEAR(L102)&lt;YEAR($A$2)),(DAYS360(L102,$A$2)/30)-1,DAYS360(L102,$A$2)/30)),0)</f>
        <v>15.5</v>
      </c>
      <c r="U102" s="62">
        <f>+IF(M102&lt;&gt;"",IF(DAYS360(M102,$A$2)&lt;0,0,IF(AND(MONTH(M102)=MONTH($A$2),YEAR(M102)&lt;YEAR($A$2)),(DAYS360(M102,$A$2)/30)-1,DAYS360(M102,$A$2)/30)),0)</f>
        <v>1.2333333333333334</v>
      </c>
      <c r="V102" s="63">
        <f>S102/((C102+Q102)/2)</f>
        <v>2</v>
      </c>
      <c r="W102" s="64">
        <f>+IF(V102&gt;0,1/V102,999)</f>
        <v>0.5</v>
      </c>
      <c r="X102" s="65" t="str">
        <f>+IF(N102&lt;&gt;"",IF(INT(N102)&lt;&gt;INT(K102),"OUI",""),"")</f>
        <v/>
      </c>
      <c r="Y102" s="66">
        <f>+IF(F102="OUI",0,C102*K102)</f>
        <v>252.19</v>
      </c>
      <c r="Z102" s="67" t="str">
        <f>+IF(R102="-",IF(OR(F102="OUI",AND(G102="OUI",T102&lt;=$V$1),H102="OUI",I102="OUI",J102="OUI",T102&lt;=$V$1),"OUI",""),"")</f>
        <v/>
      </c>
      <c r="AA102" s="68" t="str">
        <f>+IF(OR(Z102&lt;&gt;"OUI",X102="OUI",R102&lt;&gt;"-"),"OUI","")</f>
        <v>OUI</v>
      </c>
      <c r="AB102" s="69" t="str">
        <f>+IF(AA102&lt;&gt;"OUI","-",IF(R102="-",IF(W102&lt;=3,"-",MAX(N102,K102*(1-$T$1))),IF(W102&lt;=3,R102,IF(T102&gt;$V$6,MAX(N102,K102*$T$6),IF(T102&gt;$V$5,MAX(R102,N102,K102*(1-$T$2),K102*(1-$T$5)),IF(T102&gt;$V$4,MAX(R102,N102,K102*(1-$T$2),K102*(1-$T$4)),IF(T102&gt;$V$3,MAX(R102,N102,K102*(1-$T$2),K102*(1-$T$3)),IF(T102&gt;$V$1,MAX(N102,K102*(1-$T$2)),MAX(N102,R102)))))))))</f>
        <v>-</v>
      </c>
      <c r="AC102" s="70" t="str">
        <f>+IF(AB102="-","-",IF(ABS(K102-AB102)&lt;0.1,1,-1*(AB102-K102)/K102))</f>
        <v>-</v>
      </c>
      <c r="AD102" s="66" t="str">
        <f>+IF(AB102&lt;&gt;"-",IF(AB102&lt;K102,(K102-AB102)*C102,AB102*C102),"")</f>
        <v/>
      </c>
      <c r="AE102" s="68" t="str">
        <f>+IF(AB102&lt;&gt;"-",IF(R102&lt;&gt;"-",IF(Z102&lt;&gt;"OUI","OLD","FAUX"),IF(Z102&lt;&gt;"OUI","NEW","FAUX")),"")</f>
        <v/>
      </c>
      <c r="AF102" s="68"/>
      <c r="AG102" s="68"/>
      <c r="AH102" s="53" t="str">
        <f t="shared" si="1"/>
        <v/>
      </c>
    </row>
    <row r="103" spans="1:34" ht="17">
      <c r="A103" s="53" t="s">
        <v>2941</v>
      </c>
      <c r="B103" s="53" t="s">
        <v>2942</v>
      </c>
      <c r="C103" s="54">
        <v>1</v>
      </c>
      <c r="D103" s="55" t="s">
        <v>1185</v>
      </c>
      <c r="E103" s="55" t="s">
        <v>117</v>
      </c>
      <c r="F103" s="56" t="s">
        <v>49</v>
      </c>
      <c r="G103" s="56" t="s">
        <v>49</v>
      </c>
      <c r="H103" s="56" t="s">
        <v>98</v>
      </c>
      <c r="I103" s="56"/>
      <c r="J103" s="56" t="s">
        <v>49</v>
      </c>
      <c r="K103" s="57">
        <v>247.7</v>
      </c>
      <c r="L103" s="58">
        <v>45677</v>
      </c>
      <c r="M103" s="58">
        <v>45720</v>
      </c>
      <c r="N103" s="59"/>
      <c r="O103" s="56">
        <v>6</v>
      </c>
      <c r="P103" s="56">
        <v>5</v>
      </c>
      <c r="Q103" s="56">
        <v>5</v>
      </c>
      <c r="R103" s="60" t="s">
        <v>1139</v>
      </c>
      <c r="S103" s="61">
        <f>O103+P103</f>
        <v>11</v>
      </c>
      <c r="T103" s="62">
        <f>+IF(L103&lt;&gt;"",IF(DAYS360(L103,$A$2)&lt;0,0,IF(AND(MONTH(L103)=MONTH($A$2),YEAR(L103)&lt;YEAR($A$2)),(DAYS360(L103,$A$2)/30)-1,DAYS360(L103,$A$2)/30)),0)</f>
        <v>2.2000000000000002</v>
      </c>
      <c r="U103" s="62">
        <f>+IF(M103&lt;&gt;"",IF(DAYS360(M103,$A$2)&lt;0,0,IF(AND(MONTH(M103)=MONTH($A$2),YEAR(M103)&lt;YEAR($A$2)),(DAYS360(M103,$A$2)/30)-1,DAYS360(M103,$A$2)/30)),0)</f>
        <v>0.73333333333333328</v>
      </c>
      <c r="V103" s="63">
        <f>S103/((C103+Q103)/2)</f>
        <v>3.6666666666666665</v>
      </c>
      <c r="W103" s="64">
        <f>+IF(V103&gt;0,1/V103,999)</f>
        <v>0.27272727272727276</v>
      </c>
      <c r="X103" s="65" t="str">
        <f>+IF(N103&lt;&gt;"",IF(INT(N103)&lt;&gt;INT(K103),"OUI",""),"")</f>
        <v/>
      </c>
      <c r="Y103" s="66">
        <f>+IF(F103="OUI",0,C103*K103)</f>
        <v>247.7</v>
      </c>
      <c r="Z103" s="67" t="str">
        <f>+IF(R103="-",IF(OR(F103="OUI",AND(G103="OUI",T103&lt;=$V$1),H103="OUI",I103="OUI",J103="OUI",T103&lt;=$V$1),"OUI",""),"")</f>
        <v>OUI</v>
      </c>
      <c r="AA103" s="68" t="str">
        <f>+IF(OR(Z103&lt;&gt;"OUI",X103="OUI",R103&lt;&gt;"-"),"OUI","")</f>
        <v/>
      </c>
      <c r="AB103" s="69" t="str">
        <f>+IF(AA103&lt;&gt;"OUI","-",IF(R103="-",IF(W103&lt;=3,"-",MAX(N103,K103*(1-$T$1))),IF(W103&lt;=3,R103,IF(T103&gt;$V$6,MAX(N103,K103*$T$6),IF(T103&gt;$V$5,MAX(R103,N103,K103*(1-$T$2),K103*(1-$T$5)),IF(T103&gt;$V$4,MAX(R103,N103,K103*(1-$T$2),K103*(1-$T$4)),IF(T103&gt;$V$3,MAX(R103,N103,K103*(1-$T$2),K103*(1-$T$3)),IF(T103&gt;$V$1,MAX(N103,K103*(1-$T$2)),MAX(N103,R103)))))))))</f>
        <v>-</v>
      </c>
      <c r="AC103" s="70" t="str">
        <f>+IF(AB103="-","-",IF(ABS(K103-AB103)&lt;0.1,1,-1*(AB103-K103)/K103))</f>
        <v>-</v>
      </c>
      <c r="AD103" s="66" t="str">
        <f>+IF(AB103&lt;&gt;"-",IF(AB103&lt;K103,(K103-AB103)*C103,AB103*C103),"")</f>
        <v/>
      </c>
      <c r="AE103" s="68" t="str">
        <f>+IF(AB103&lt;&gt;"-",IF(R103&lt;&gt;"-",IF(Z103&lt;&gt;"OUI","OLD","FAUX"),IF(Z103&lt;&gt;"OUI","NEW","FAUX")),"")</f>
        <v/>
      </c>
      <c r="AF103" s="68"/>
      <c r="AG103" s="68"/>
      <c r="AH103" s="53" t="str">
        <f t="shared" si="1"/>
        <v/>
      </c>
    </row>
    <row r="104" spans="1:34" ht="17">
      <c r="A104" s="53" t="s">
        <v>707</v>
      </c>
      <c r="B104" s="53" t="s">
        <v>708</v>
      </c>
      <c r="C104" s="54">
        <v>4</v>
      </c>
      <c r="D104" s="55" t="s">
        <v>103</v>
      </c>
      <c r="E104" s="55" t="s">
        <v>103</v>
      </c>
      <c r="F104" s="56" t="s">
        <v>49</v>
      </c>
      <c r="G104" s="56" t="s">
        <v>49</v>
      </c>
      <c r="H104" s="56"/>
      <c r="I104" s="56"/>
      <c r="J104" s="56" t="s">
        <v>49</v>
      </c>
      <c r="K104" s="57">
        <v>247</v>
      </c>
      <c r="L104" s="58">
        <v>45077</v>
      </c>
      <c r="M104" s="58">
        <v>45726</v>
      </c>
      <c r="N104" s="59"/>
      <c r="O104" s="56">
        <v>1</v>
      </c>
      <c r="P104" s="56"/>
      <c r="Q104" s="56">
        <v>5</v>
      </c>
      <c r="R104" s="60">
        <v>222.3</v>
      </c>
      <c r="S104" s="61">
        <f>O104+P104</f>
        <v>1</v>
      </c>
      <c r="T104" s="62">
        <f>+IF(L104&lt;&gt;"",IF(DAYS360(L104,$A$2)&lt;0,0,IF(AND(MONTH(L104)=MONTH($A$2),YEAR(L104)&lt;YEAR($A$2)),(DAYS360(L104,$A$2)/30)-1,DAYS360(L104,$A$2)/30)),0)</f>
        <v>21.866666666666667</v>
      </c>
      <c r="U104" s="62">
        <f>+IF(M104&lt;&gt;"",IF(DAYS360(M104,$A$2)&lt;0,0,IF(AND(MONTH(M104)=MONTH($A$2),YEAR(M104)&lt;YEAR($A$2)),(DAYS360(M104,$A$2)/30)-1,DAYS360(M104,$A$2)/30)),0)</f>
        <v>0.53333333333333333</v>
      </c>
      <c r="V104" s="63">
        <f>S104/((C104+Q104)/2)</f>
        <v>0.22222222222222221</v>
      </c>
      <c r="W104" s="64">
        <f>+IF(V104&gt;0,1/V104,999)</f>
        <v>4.5</v>
      </c>
      <c r="X104" s="65" t="str">
        <f>+IF(N104&lt;&gt;"",IF(INT(N104)&lt;&gt;INT(K104),"OUI",""),"")</f>
        <v/>
      </c>
      <c r="Y104" s="66">
        <f>+IF(F104="OUI",0,C104*K104)</f>
        <v>988</v>
      </c>
      <c r="Z104" s="67" t="str">
        <f>+IF(R104="-",IF(OR(F104="OUI",AND(G104="OUI",T104&lt;=$V$1),H104="OUI",I104="OUI",J104="OUI",T104&lt;=$V$1),"OUI",""),"")</f>
        <v/>
      </c>
      <c r="AA104" s="68" t="str">
        <f>+IF(OR(Z104&lt;&gt;"OUI",X104="OUI",R104&lt;&gt;"-"),"OUI","")</f>
        <v>OUI</v>
      </c>
      <c r="AB104" s="69">
        <f>+IF(AA104&lt;&gt;"OUI","-",IF(R104="-",IF(W104&lt;=3,"-",MAX(N104,K104*(1-$T$1))),IF(W104&lt;=3,R104,IF(T104&gt;$V$6,MAX(N104,K104*$T$6),IF(T104&gt;$V$5,MAX(R104,N104,K104*(1-$T$2),K104*(1-$T$5)),IF(T104&gt;$V$4,MAX(R104,N104,K104*(1-$T$2),K104*(1-$T$4)),IF(T104&gt;$V$3,MAX(R104,N104,K104*(1-$T$2),K104*(1-$T$3)),IF(T104&gt;$V$1,MAX(N104,K104*(1-$T$2)),MAX(N104,R104)))))))))</f>
        <v>222.3</v>
      </c>
      <c r="AC104" s="70">
        <f>+IF(AB104="-","-",IF(ABS(K104-AB104)&lt;0.1,1,-1*(AB104-K104)/K104))</f>
        <v>9.999999999999995E-2</v>
      </c>
      <c r="AD104" s="66">
        <f>+IF(AB104&lt;&gt;"-",IF(AB104&lt;K104,(K104-AB104)*C104,AB104*C104),"")</f>
        <v>98.799999999999955</v>
      </c>
      <c r="AE104" s="68" t="str">
        <f>+IF(AB104&lt;&gt;"-",IF(R104&lt;&gt;"-",IF(Z104&lt;&gt;"OUI","OLD","FAUX"),IF(Z104&lt;&gt;"OUI","NEW","FAUX")),"")</f>
        <v>OLD</v>
      </c>
      <c r="AF104" s="68"/>
      <c r="AG104" s="68"/>
      <c r="AH104" s="53" t="str">
        <f t="shared" si="1"/>
        <v/>
      </c>
    </row>
    <row r="105" spans="1:34" ht="17">
      <c r="A105" s="53" t="s">
        <v>1209</v>
      </c>
      <c r="B105" s="53" t="s">
        <v>1210</v>
      </c>
      <c r="C105" s="54">
        <v>1</v>
      </c>
      <c r="D105" s="55" t="s">
        <v>103</v>
      </c>
      <c r="E105" s="55" t="s">
        <v>103</v>
      </c>
      <c r="F105" s="56" t="s">
        <v>49</v>
      </c>
      <c r="G105" s="56" t="s">
        <v>49</v>
      </c>
      <c r="H105" s="56"/>
      <c r="I105" s="56"/>
      <c r="J105" s="56" t="s">
        <v>49</v>
      </c>
      <c r="K105" s="57">
        <v>247</v>
      </c>
      <c r="L105" s="58">
        <v>45077</v>
      </c>
      <c r="M105" s="58">
        <v>45635</v>
      </c>
      <c r="N105" s="59"/>
      <c r="O105" s="56"/>
      <c r="P105" s="56"/>
      <c r="Q105" s="56">
        <v>1</v>
      </c>
      <c r="R105" s="60" t="s">
        <v>1139</v>
      </c>
      <c r="S105" s="61">
        <f>O105+P105</f>
        <v>0</v>
      </c>
      <c r="T105" s="62">
        <f>+IF(L105&lt;&gt;"",IF(DAYS360(L105,$A$2)&lt;0,0,IF(AND(MONTH(L105)=MONTH($A$2),YEAR(L105)&lt;YEAR($A$2)),(DAYS360(L105,$A$2)/30)-1,DAYS360(L105,$A$2)/30)),0)</f>
        <v>21.866666666666667</v>
      </c>
      <c r="U105" s="62">
        <f>+IF(M105&lt;&gt;"",IF(DAYS360(M105,$A$2)&lt;0,0,IF(AND(MONTH(M105)=MONTH($A$2),YEAR(M105)&lt;YEAR($A$2)),(DAYS360(M105,$A$2)/30)-1,DAYS360(M105,$A$2)/30)),0)</f>
        <v>3.5666666666666669</v>
      </c>
      <c r="V105" s="63">
        <f>S105/((C105+Q105)/2)</f>
        <v>0</v>
      </c>
      <c r="W105" s="64">
        <f>+IF(V105&gt;0,1/V105,999)</f>
        <v>999</v>
      </c>
      <c r="X105" s="65" t="str">
        <f>+IF(N105&lt;&gt;"",IF(INT(N105)&lt;&gt;INT(K105),"OUI",""),"")</f>
        <v/>
      </c>
      <c r="Y105" s="66">
        <f>+IF(F105="OUI",0,C105*K105)</f>
        <v>247</v>
      </c>
      <c r="Z105" s="67" t="str">
        <f>+IF(R105="-",IF(OR(F105="OUI",AND(G105="OUI",T105&lt;=$V$1),H105="OUI",I105="OUI",J105="OUI",T105&lt;=$V$1),"OUI",""),"")</f>
        <v/>
      </c>
      <c r="AA105" s="68" t="str">
        <f>+IF(OR(Z105&lt;&gt;"OUI",X105="OUI",R105&lt;&gt;"-"),"OUI","")</f>
        <v>OUI</v>
      </c>
      <c r="AB105" s="69">
        <f>+IF(AA105&lt;&gt;"OUI","-",IF(R105="-",IF(W105&lt;=3,"-",MAX(N105,K105*(1-$T$1))),IF(W105&lt;=3,R105,IF(T105&gt;$V$6,MAX(N105,K105*$T$6),IF(T105&gt;$V$5,MAX(R105,N105,K105*(1-$T$2),K105*(1-$T$5)),IF(T105&gt;$V$4,MAX(R105,N105,K105*(1-$T$2),K105*(1-$T$4)),IF(T105&gt;$V$3,MAX(R105,N105,K105*(1-$T$2),K105*(1-$T$3)),IF(T105&gt;$V$1,MAX(N105,K105*(1-$T$2)),MAX(N105,R105)))))))))</f>
        <v>222.3</v>
      </c>
      <c r="AC105" s="70">
        <f>+IF(AB105="-","-",IF(ABS(K105-AB105)&lt;0.1,1,-1*(AB105-K105)/K105))</f>
        <v>9.999999999999995E-2</v>
      </c>
      <c r="AD105" s="66">
        <f>+IF(AB105&lt;&gt;"-",IF(AB105&lt;K105,(K105-AB105)*C105,AB105*C105),"")</f>
        <v>24.699999999999989</v>
      </c>
      <c r="AE105" s="68" t="str">
        <f>+IF(AB105&lt;&gt;"-",IF(R105&lt;&gt;"-",IF(Z105&lt;&gt;"OUI","OLD","FAUX"),IF(Z105&lt;&gt;"OUI","NEW","FAUX")),"")</f>
        <v>NEW</v>
      </c>
      <c r="AF105" s="68"/>
      <c r="AG105" s="68"/>
      <c r="AH105" s="53" t="str">
        <f t="shared" si="1"/>
        <v/>
      </c>
    </row>
    <row r="106" spans="1:34" ht="17">
      <c r="A106" s="53" t="s">
        <v>2933</v>
      </c>
      <c r="B106" s="53" t="s">
        <v>2934</v>
      </c>
      <c r="C106" s="54">
        <v>1</v>
      </c>
      <c r="D106" s="55" t="s">
        <v>116</v>
      </c>
      <c r="E106" s="55"/>
      <c r="F106" s="56" t="s">
        <v>49</v>
      </c>
      <c r="G106" s="56" t="s">
        <v>49</v>
      </c>
      <c r="H106" s="56"/>
      <c r="I106" s="56"/>
      <c r="J106" s="56"/>
      <c r="K106" s="57">
        <v>246.72</v>
      </c>
      <c r="L106" s="58">
        <v>45594</v>
      </c>
      <c r="M106" s="58">
        <v>45588</v>
      </c>
      <c r="N106" s="59"/>
      <c r="O106" s="56"/>
      <c r="P106" s="56"/>
      <c r="Q106" s="56">
        <v>2</v>
      </c>
      <c r="R106" s="60" t="s">
        <v>1139</v>
      </c>
      <c r="S106" s="61">
        <f>O106+P106</f>
        <v>0</v>
      </c>
      <c r="T106" s="62">
        <f>+IF(L106&lt;&gt;"",IF(DAYS360(L106,$A$2)&lt;0,0,IF(AND(MONTH(L106)=MONTH($A$2),YEAR(L106)&lt;YEAR($A$2)),(DAYS360(L106,$A$2)/30)-1,DAYS360(L106,$A$2)/30)),0)</f>
        <v>4.9000000000000004</v>
      </c>
      <c r="U106" s="62">
        <f>+IF(M106&lt;&gt;"",IF(DAYS360(M106,$A$2)&lt;0,0,IF(AND(MONTH(M106)=MONTH($A$2),YEAR(M106)&lt;YEAR($A$2)),(DAYS360(M106,$A$2)/30)-1,DAYS360(M106,$A$2)/30)),0)</f>
        <v>5.0999999999999996</v>
      </c>
      <c r="V106" s="63">
        <f>S106/((C106+Q106)/2)</f>
        <v>0</v>
      </c>
      <c r="W106" s="64">
        <f>+IF(V106&gt;0,1/V106,999)</f>
        <v>999</v>
      </c>
      <c r="X106" s="65" t="str">
        <f>+IF(N106&lt;&gt;"",IF(INT(N106)&lt;&gt;INT(K106),"OUI",""),"")</f>
        <v/>
      </c>
      <c r="Y106" s="66">
        <f>+IF(F106="OUI",0,C106*K106)</f>
        <v>246.72</v>
      </c>
      <c r="Z106" s="67" t="str">
        <f>+IF(R106="-",IF(OR(F106="OUI",AND(G106="OUI",T106&lt;=$V$1),H106="OUI",I106="OUI",J106="OUI",T106&lt;=$V$1),"OUI",""),"")</f>
        <v>OUI</v>
      </c>
      <c r="AA106" s="68" t="str">
        <f>+IF(OR(Z106&lt;&gt;"OUI",X106="OUI",R106&lt;&gt;"-"),"OUI","")</f>
        <v/>
      </c>
      <c r="AB106" s="69" t="str">
        <f>+IF(AA106&lt;&gt;"OUI","-",IF(R106="-",IF(W106&lt;=3,"-",MAX(N106,K106*(1-$T$1))),IF(W106&lt;=3,R106,IF(T106&gt;$V$6,MAX(N106,K106*$T$6),IF(T106&gt;$V$5,MAX(R106,N106,K106*(1-$T$2),K106*(1-$T$5)),IF(T106&gt;$V$4,MAX(R106,N106,K106*(1-$T$2),K106*(1-$T$4)),IF(T106&gt;$V$3,MAX(R106,N106,K106*(1-$T$2),K106*(1-$T$3)),IF(T106&gt;$V$1,MAX(N106,K106*(1-$T$2)),MAX(N106,R106)))))))))</f>
        <v>-</v>
      </c>
      <c r="AC106" s="70" t="str">
        <f>+IF(AB106="-","-",IF(ABS(K106-AB106)&lt;0.1,1,-1*(AB106-K106)/K106))</f>
        <v>-</v>
      </c>
      <c r="AD106" s="66" t="str">
        <f>+IF(AB106&lt;&gt;"-",IF(AB106&lt;K106,(K106-AB106)*C106,AB106*C106),"")</f>
        <v/>
      </c>
      <c r="AE106" s="68" t="str">
        <f>+IF(AB106&lt;&gt;"-",IF(R106&lt;&gt;"-",IF(Z106&lt;&gt;"OUI","OLD","FAUX"),IF(Z106&lt;&gt;"OUI","NEW","FAUX")),"")</f>
        <v/>
      </c>
      <c r="AF106" s="68"/>
      <c r="AG106" s="68"/>
      <c r="AH106" s="53" t="str">
        <f t="shared" si="1"/>
        <v/>
      </c>
    </row>
    <row r="107" spans="1:34" ht="17">
      <c r="A107" s="53" t="s">
        <v>478</v>
      </c>
      <c r="B107" s="53" t="s">
        <v>479</v>
      </c>
      <c r="C107" s="54">
        <v>1</v>
      </c>
      <c r="D107" s="55" t="s">
        <v>140</v>
      </c>
      <c r="E107" s="55" t="s">
        <v>141</v>
      </c>
      <c r="F107" s="56" t="s">
        <v>49</v>
      </c>
      <c r="G107" s="56" t="s">
        <v>49</v>
      </c>
      <c r="H107" s="56"/>
      <c r="I107" s="56"/>
      <c r="J107" s="56" t="s">
        <v>49</v>
      </c>
      <c r="K107" s="57">
        <v>244.76</v>
      </c>
      <c r="L107" s="58">
        <v>44498</v>
      </c>
      <c r="M107" s="58">
        <v>45132</v>
      </c>
      <c r="N107" s="59"/>
      <c r="O107" s="56"/>
      <c r="P107" s="56"/>
      <c r="Q107" s="56">
        <v>1</v>
      </c>
      <c r="R107" s="60">
        <v>233.88177777777778</v>
      </c>
      <c r="S107" s="61">
        <f>O107+P107</f>
        <v>0</v>
      </c>
      <c r="T107" s="62">
        <f>+IF(L107&lt;&gt;"",IF(DAYS360(L107,$A$2)&lt;0,0,IF(AND(MONTH(L107)=MONTH($A$2),YEAR(L107)&lt;YEAR($A$2)),(DAYS360(L107,$A$2)/30)-1,DAYS360(L107,$A$2)/30)),0)</f>
        <v>40.9</v>
      </c>
      <c r="U107" s="62">
        <f>+IF(M107&lt;&gt;"",IF(DAYS360(M107,$A$2)&lt;0,0,IF(AND(MONTH(M107)=MONTH($A$2),YEAR(M107)&lt;YEAR($A$2)),(DAYS360(M107,$A$2)/30)-1,DAYS360(M107,$A$2)/30)),0)</f>
        <v>20.033333333333335</v>
      </c>
      <c r="V107" s="63">
        <f>S107/((C107+Q107)/2)</f>
        <v>0</v>
      </c>
      <c r="W107" s="64">
        <f>+IF(V107&gt;0,1/V107,999)</f>
        <v>999</v>
      </c>
      <c r="X107" s="65" t="str">
        <f>+IF(N107&lt;&gt;"",IF(INT(N107)&lt;&gt;INT(K107),"OUI",""),"")</f>
        <v/>
      </c>
      <c r="Y107" s="66">
        <f>+IF(F107="OUI",0,C107*K107)</f>
        <v>244.76</v>
      </c>
      <c r="Z107" s="67" t="str">
        <f>+IF(R107="-",IF(OR(F107="OUI",AND(G107="OUI",T107&lt;=$V$1),H107="OUI",I107="OUI",J107="OUI",T107&lt;=$V$1),"OUI",""),"")</f>
        <v/>
      </c>
      <c r="AA107" s="68" t="str">
        <f>+IF(OR(Z107&lt;&gt;"OUI",X107="OUI",R107&lt;&gt;"-"),"OUI","")</f>
        <v>OUI</v>
      </c>
      <c r="AB107" s="69">
        <f>+IF(AA107&lt;&gt;"OUI","-",IF(R107="-",IF(W107&lt;=3,"-",MAX(N107,K107*(1-$T$1))),IF(W107&lt;=3,R107,IF(T107&gt;$V$6,MAX(N107,K107*$T$6),IF(T107&gt;$V$5,MAX(R107,N107,K107*(1-$T$2),K107*(1-$T$5)),IF(T107&gt;$V$4,MAX(R107,N107,K107*(1-$T$2),K107*(1-$T$4)),IF(T107&gt;$V$3,MAX(R107,N107,K107*(1-$T$2),K107*(1-$T$3)),IF(T107&gt;$V$1,MAX(N107,K107*(1-$T$2)),MAX(N107,R107)))))))))</f>
        <v>233.88177777777778</v>
      </c>
      <c r="AC107" s="70">
        <f>+IF(AB107="-","-",IF(ABS(K107-AB107)&lt;0.1,1,-1*(AB107-K107)/K107))</f>
        <v>4.4444444444444377E-2</v>
      </c>
      <c r="AD107" s="66">
        <f>+IF(AB107&lt;&gt;"-",IF(AB107&lt;K107,(K107-AB107)*C107,AB107*C107),"")</f>
        <v>10.878222222222206</v>
      </c>
      <c r="AE107" s="68" t="str">
        <f>+IF(AB107&lt;&gt;"-",IF(R107&lt;&gt;"-",IF(Z107&lt;&gt;"OUI","OLD","FAUX"),IF(Z107&lt;&gt;"OUI","NEW","FAUX")),"")</f>
        <v>OLD</v>
      </c>
      <c r="AF107" s="68"/>
      <c r="AG107" s="68"/>
      <c r="AH107" s="53" t="str">
        <f t="shared" si="1"/>
        <v/>
      </c>
    </row>
    <row r="108" spans="1:34" ht="17">
      <c r="A108" s="53" t="s">
        <v>2935</v>
      </c>
      <c r="B108" s="53" t="s">
        <v>2936</v>
      </c>
      <c r="C108" s="54">
        <v>2</v>
      </c>
      <c r="D108" s="55" t="s">
        <v>116</v>
      </c>
      <c r="E108" s="55"/>
      <c r="F108" s="56" t="s">
        <v>49</v>
      </c>
      <c r="G108" s="56" t="s">
        <v>49</v>
      </c>
      <c r="H108" s="56"/>
      <c r="I108" s="56"/>
      <c r="J108" s="56"/>
      <c r="K108" s="57">
        <v>241.46</v>
      </c>
      <c r="L108" s="58">
        <v>45692</v>
      </c>
      <c r="M108" s="58">
        <v>45603</v>
      </c>
      <c r="N108" s="59"/>
      <c r="O108" s="56"/>
      <c r="P108" s="56"/>
      <c r="Q108" s="56">
        <v>3</v>
      </c>
      <c r="R108" s="60" t="s">
        <v>1139</v>
      </c>
      <c r="S108" s="61">
        <f>O108+P108</f>
        <v>0</v>
      </c>
      <c r="T108" s="62">
        <f>+IF(L108&lt;&gt;"",IF(DAYS360(L108,$A$2)&lt;0,0,IF(AND(MONTH(L108)=MONTH($A$2),YEAR(L108)&lt;YEAR($A$2)),(DAYS360(L108,$A$2)/30)-1,DAYS360(L108,$A$2)/30)),0)</f>
        <v>1.7333333333333334</v>
      </c>
      <c r="U108" s="62">
        <f>+IF(M108&lt;&gt;"",IF(DAYS360(M108,$A$2)&lt;0,0,IF(AND(MONTH(M108)=MONTH($A$2),YEAR(M108)&lt;YEAR($A$2)),(DAYS360(M108,$A$2)/30)-1,DAYS360(M108,$A$2)/30)),0)</f>
        <v>4.6333333333333337</v>
      </c>
      <c r="V108" s="63">
        <f>S108/((C108+Q108)/2)</f>
        <v>0</v>
      </c>
      <c r="W108" s="64">
        <f>+IF(V108&gt;0,1/V108,999)</f>
        <v>999</v>
      </c>
      <c r="X108" s="65" t="str">
        <f>+IF(N108&lt;&gt;"",IF(INT(N108)&lt;&gt;INT(K108),"OUI",""),"")</f>
        <v/>
      </c>
      <c r="Y108" s="66">
        <f>+IF(F108="OUI",0,C108*K108)</f>
        <v>482.92</v>
      </c>
      <c r="Z108" s="67" t="str">
        <f>+IF(R108="-",IF(OR(F108="OUI",AND(G108="OUI",T108&lt;=$V$1),H108="OUI",I108="OUI",J108="OUI",T108&lt;=$V$1),"OUI",""),"")</f>
        <v>OUI</v>
      </c>
      <c r="AA108" s="68" t="str">
        <f>+IF(OR(Z108&lt;&gt;"OUI",X108="OUI",R108&lt;&gt;"-"),"OUI","")</f>
        <v/>
      </c>
      <c r="AB108" s="69" t="str">
        <f>+IF(AA108&lt;&gt;"OUI","-",IF(R108="-",IF(W108&lt;=3,"-",MAX(N108,K108*(1-$T$1))),IF(W108&lt;=3,R108,IF(T108&gt;$V$6,MAX(N108,K108*$T$6),IF(T108&gt;$V$5,MAX(R108,N108,K108*(1-$T$2),K108*(1-$T$5)),IF(T108&gt;$V$4,MAX(R108,N108,K108*(1-$T$2),K108*(1-$T$4)),IF(T108&gt;$V$3,MAX(R108,N108,K108*(1-$T$2),K108*(1-$T$3)),IF(T108&gt;$V$1,MAX(N108,K108*(1-$T$2)),MAX(N108,R108)))))))))</f>
        <v>-</v>
      </c>
      <c r="AC108" s="70" t="str">
        <f>+IF(AB108="-","-",IF(ABS(K108-AB108)&lt;0.1,1,-1*(AB108-K108)/K108))</f>
        <v>-</v>
      </c>
      <c r="AD108" s="66" t="str">
        <f>+IF(AB108&lt;&gt;"-",IF(AB108&lt;K108,(K108-AB108)*C108,AB108*C108),"")</f>
        <v/>
      </c>
      <c r="AE108" s="68" t="str">
        <f>+IF(AB108&lt;&gt;"-",IF(R108&lt;&gt;"-",IF(Z108&lt;&gt;"OUI","OLD","FAUX"),IF(Z108&lt;&gt;"OUI","NEW","FAUX")),"")</f>
        <v/>
      </c>
      <c r="AF108" s="68"/>
      <c r="AG108" s="68"/>
      <c r="AH108" s="53" t="str">
        <f t="shared" si="1"/>
        <v/>
      </c>
    </row>
    <row r="109" spans="1:34" ht="17">
      <c r="A109" s="53" t="s">
        <v>3048</v>
      </c>
      <c r="B109" s="53" t="s">
        <v>3049</v>
      </c>
      <c r="C109" s="54">
        <v>1</v>
      </c>
      <c r="D109" s="55" t="s">
        <v>623</v>
      </c>
      <c r="E109" s="55"/>
      <c r="F109" s="56" t="s">
        <v>49</v>
      </c>
      <c r="G109" s="56" t="s">
        <v>49</v>
      </c>
      <c r="H109" s="56" t="s">
        <v>98</v>
      </c>
      <c r="I109" s="56"/>
      <c r="J109" s="56"/>
      <c r="K109" s="57">
        <v>240</v>
      </c>
      <c r="L109" s="58">
        <v>44690</v>
      </c>
      <c r="M109" s="58"/>
      <c r="N109" s="59"/>
      <c r="O109" s="56"/>
      <c r="P109" s="56"/>
      <c r="Q109" s="56">
        <v>1</v>
      </c>
      <c r="R109" s="60" t="s">
        <v>1139</v>
      </c>
      <c r="S109" s="61">
        <f>O109+P109</f>
        <v>0</v>
      </c>
      <c r="T109" s="62">
        <f>+IF(L109&lt;&gt;"",IF(DAYS360(L109,$A$2)&lt;0,0,IF(AND(MONTH(L109)=MONTH($A$2),YEAR(L109)&lt;YEAR($A$2)),(DAYS360(L109,$A$2)/30)-1,DAYS360(L109,$A$2)/30)),0)</f>
        <v>34.56666666666667</v>
      </c>
      <c r="U109" s="62">
        <f>+IF(M109&lt;&gt;"",IF(DAYS360(M109,$A$2)&lt;0,0,IF(AND(MONTH(M109)=MONTH($A$2),YEAR(M109)&lt;YEAR($A$2)),(DAYS360(M109,$A$2)/30)-1,DAYS360(M109,$A$2)/30)),0)</f>
        <v>0</v>
      </c>
      <c r="V109" s="63">
        <f>S109/((C109+Q109)/2)</f>
        <v>0</v>
      </c>
      <c r="W109" s="64">
        <f>+IF(V109&gt;0,1/V109,999)</f>
        <v>999</v>
      </c>
      <c r="X109" s="65" t="str">
        <f>+IF(N109&lt;&gt;"",IF(INT(N109)&lt;&gt;INT(K109),"OUI",""),"")</f>
        <v/>
      </c>
      <c r="Y109" s="66">
        <f>+IF(F109="OUI",0,C109*K109)</f>
        <v>240</v>
      </c>
      <c r="Z109" s="67" t="str">
        <f>+IF(R109="-",IF(OR(F109="OUI",AND(G109="OUI",T109&lt;=$V$1),H109="OUI",I109="OUI",J109="OUI",T109&lt;=$V$1),"OUI",""),"")</f>
        <v>OUI</v>
      </c>
      <c r="AA109" s="68" t="str">
        <f>+IF(OR(Z109&lt;&gt;"OUI",X109="OUI",R109&lt;&gt;"-"),"OUI","")</f>
        <v/>
      </c>
      <c r="AB109" s="69" t="str">
        <f>+IF(AA109&lt;&gt;"OUI","-",IF(R109="-",IF(W109&lt;=3,"-",MAX(N109,K109*(1-$T$1))),IF(W109&lt;=3,R109,IF(T109&gt;$V$6,MAX(N109,K109*$T$6),IF(T109&gt;$V$5,MAX(R109,N109,K109*(1-$T$2),K109*(1-$T$5)),IF(T109&gt;$V$4,MAX(R109,N109,K109*(1-$T$2),K109*(1-$T$4)),IF(T109&gt;$V$3,MAX(R109,N109,K109*(1-$T$2),K109*(1-$T$3)),IF(T109&gt;$V$1,MAX(N109,K109*(1-$T$2)),MAX(N109,R109)))))))))</f>
        <v>-</v>
      </c>
      <c r="AC109" s="70" t="str">
        <f>+IF(AB109="-","-",IF(ABS(K109-AB109)&lt;0.1,1,-1*(AB109-K109)/K109))</f>
        <v>-</v>
      </c>
      <c r="AD109" s="66" t="str">
        <f>+IF(AB109&lt;&gt;"-",IF(AB109&lt;K109,(K109-AB109)*C109,AB109*C109),"")</f>
        <v/>
      </c>
      <c r="AE109" s="68" t="str">
        <f>+IF(AB109&lt;&gt;"-",IF(R109&lt;&gt;"-",IF(Z109&lt;&gt;"OUI","OLD","FAUX"),IF(Z109&lt;&gt;"OUI","NEW","FAUX")),"")</f>
        <v/>
      </c>
      <c r="AF109" s="68"/>
      <c r="AG109" s="68"/>
      <c r="AH109" s="53" t="str">
        <f t="shared" si="1"/>
        <v/>
      </c>
    </row>
    <row r="110" spans="1:34">
      <c r="A110" s="53" t="s">
        <v>3024</v>
      </c>
      <c r="B110" s="53" t="s">
        <v>3025</v>
      </c>
      <c r="C110" s="54">
        <v>1</v>
      </c>
      <c r="D110" s="55"/>
      <c r="E110" s="55"/>
      <c r="F110" s="56"/>
      <c r="G110" s="56"/>
      <c r="H110" s="56"/>
      <c r="I110" s="56"/>
      <c r="J110" s="56"/>
      <c r="K110" s="57">
        <v>238.1</v>
      </c>
      <c r="L110" s="58">
        <v>45723</v>
      </c>
      <c r="M110" s="58">
        <v>45722</v>
      </c>
      <c r="N110" s="59"/>
      <c r="O110" s="56">
        <v>1</v>
      </c>
      <c r="P110" s="56"/>
      <c r="Q110" s="56"/>
      <c r="R110" s="60" t="s">
        <v>1139</v>
      </c>
      <c r="S110" s="61">
        <f>O110+P110</f>
        <v>1</v>
      </c>
      <c r="T110" s="62">
        <f>+IF(L110&lt;&gt;"",IF(DAYS360(L110,$A$2)&lt;0,0,IF(AND(MONTH(L110)=MONTH($A$2),YEAR(L110)&lt;YEAR($A$2)),(DAYS360(L110,$A$2)/30)-1,DAYS360(L110,$A$2)/30)),0)</f>
        <v>0.6333333333333333</v>
      </c>
      <c r="U110" s="62">
        <f>+IF(M110&lt;&gt;"",IF(DAYS360(M110,$A$2)&lt;0,0,IF(AND(MONTH(M110)=MONTH($A$2),YEAR(M110)&lt;YEAR($A$2)),(DAYS360(M110,$A$2)/30)-1,DAYS360(M110,$A$2)/30)),0)</f>
        <v>0.66666666666666663</v>
      </c>
      <c r="V110" s="63">
        <f>S110/((C110+Q110)/2)</f>
        <v>2</v>
      </c>
      <c r="W110" s="64">
        <f>+IF(V110&gt;0,1/V110,999)</f>
        <v>0.5</v>
      </c>
      <c r="X110" s="65" t="str">
        <f>+IF(N110&lt;&gt;"",IF(INT(N110)&lt;&gt;INT(K110),"OUI",""),"")</f>
        <v/>
      </c>
      <c r="Y110" s="66">
        <f>+IF(F110="OUI",0,C110*K110)</f>
        <v>238.1</v>
      </c>
      <c r="Z110" s="67" t="str">
        <f>+IF(R110="-",IF(OR(F110="OUI",AND(G110="OUI",T110&lt;=$V$1),H110="OUI",I110="OUI",J110="OUI",T110&lt;=$V$1),"OUI",""),"")</f>
        <v>OUI</v>
      </c>
      <c r="AA110" s="68" t="str">
        <f>+IF(OR(Z110&lt;&gt;"OUI",X110="OUI",R110&lt;&gt;"-"),"OUI","")</f>
        <v/>
      </c>
      <c r="AB110" s="69" t="str">
        <f>+IF(AA110&lt;&gt;"OUI","-",IF(R110="-",IF(W110&lt;=3,"-",MAX(N110,K110*(1-$T$1))),IF(W110&lt;=3,R110,IF(T110&gt;$V$6,MAX(N110,K110*$T$6),IF(T110&gt;$V$5,MAX(R110,N110,K110*(1-$T$2),K110*(1-$T$5)),IF(T110&gt;$V$4,MAX(R110,N110,K110*(1-$T$2),K110*(1-$T$4)),IF(T110&gt;$V$3,MAX(R110,N110,K110*(1-$T$2),K110*(1-$T$3)),IF(T110&gt;$V$1,MAX(N110,K110*(1-$T$2)),MAX(N110,R110)))))))))</f>
        <v>-</v>
      </c>
      <c r="AC110" s="70" t="str">
        <f>+IF(AB110="-","-",IF(ABS(K110-AB110)&lt;0.1,1,-1*(AB110-K110)/K110))</f>
        <v>-</v>
      </c>
      <c r="AD110" s="66" t="str">
        <f>+IF(AB110&lt;&gt;"-",IF(AB110&lt;K110,(K110-AB110)*C110,AB110*C110),"")</f>
        <v/>
      </c>
      <c r="AE110" s="68" t="str">
        <f>+IF(AB110&lt;&gt;"-",IF(R110&lt;&gt;"-",IF(Z110&lt;&gt;"OUI","OLD","FAUX"),IF(Z110&lt;&gt;"OUI","NEW","FAUX")),"")</f>
        <v/>
      </c>
      <c r="AF110" s="68"/>
      <c r="AG110" s="68"/>
      <c r="AH110" s="53" t="str">
        <f t="shared" si="1"/>
        <v/>
      </c>
    </row>
    <row r="111" spans="1:34" ht="17">
      <c r="A111" s="53" t="s">
        <v>2871</v>
      </c>
      <c r="B111" s="53" t="s">
        <v>2872</v>
      </c>
      <c r="C111" s="54">
        <v>1</v>
      </c>
      <c r="D111" s="55" t="s">
        <v>2699</v>
      </c>
      <c r="E111" s="55"/>
      <c r="F111" s="56" t="s">
        <v>49</v>
      </c>
      <c r="G111" s="56" t="s">
        <v>49</v>
      </c>
      <c r="H111" s="56"/>
      <c r="I111" s="56"/>
      <c r="J111" s="56"/>
      <c r="K111" s="57">
        <v>237.75</v>
      </c>
      <c r="L111" s="58">
        <v>45523</v>
      </c>
      <c r="M111" s="58">
        <v>45716</v>
      </c>
      <c r="N111" s="59"/>
      <c r="O111" s="56">
        <v>1</v>
      </c>
      <c r="P111" s="56"/>
      <c r="Q111" s="56">
        <v>2</v>
      </c>
      <c r="R111" s="60" t="s">
        <v>1139</v>
      </c>
      <c r="S111" s="61">
        <f>O111+P111</f>
        <v>1</v>
      </c>
      <c r="T111" s="62">
        <f>+IF(L111&lt;&gt;"",IF(DAYS360(L111,$A$2)&lt;0,0,IF(AND(MONTH(L111)=MONTH($A$2),YEAR(L111)&lt;YEAR($A$2)),(DAYS360(L111,$A$2)/30)-1,DAYS360(L111,$A$2)/30)),0)</f>
        <v>7.2333333333333334</v>
      </c>
      <c r="U111" s="62">
        <f>+IF(M111&lt;&gt;"",IF(DAYS360(M111,$A$2)&lt;0,0,IF(AND(MONTH(M111)=MONTH($A$2),YEAR(M111)&lt;YEAR($A$2)),(DAYS360(M111,$A$2)/30)-1,DAYS360(M111,$A$2)/30)),0)</f>
        <v>0.8666666666666667</v>
      </c>
      <c r="V111" s="63">
        <f>S111/((C111+Q111)/2)</f>
        <v>0.66666666666666663</v>
      </c>
      <c r="W111" s="64">
        <f>+IF(V111&gt;0,1/V111,999)</f>
        <v>1.5</v>
      </c>
      <c r="X111" s="65" t="str">
        <f>+IF(N111&lt;&gt;"",IF(INT(N111)&lt;&gt;INT(K111),"OUI",""),"")</f>
        <v/>
      </c>
      <c r="Y111" s="66">
        <f>+IF(F111="OUI",0,C111*K111)</f>
        <v>237.75</v>
      </c>
      <c r="Z111" s="67" t="str">
        <f>+IF(R111="-",IF(OR(F111="OUI",AND(G111="OUI",T111&lt;=$V$1),H111="OUI",I111="OUI",J111="OUI",T111&lt;=$V$1),"OUI",""),"")</f>
        <v>OUI</v>
      </c>
      <c r="AA111" s="68" t="str">
        <f>+IF(OR(Z111&lt;&gt;"OUI",X111="OUI",R111&lt;&gt;"-"),"OUI","")</f>
        <v/>
      </c>
      <c r="AB111" s="69" t="str">
        <f>+IF(AA111&lt;&gt;"OUI","-",IF(R111="-",IF(W111&lt;=3,"-",MAX(N111,K111*(1-$T$1))),IF(W111&lt;=3,R111,IF(T111&gt;$V$6,MAX(N111,K111*$T$6),IF(T111&gt;$V$5,MAX(R111,N111,K111*(1-$T$2),K111*(1-$T$5)),IF(T111&gt;$V$4,MAX(R111,N111,K111*(1-$T$2),K111*(1-$T$4)),IF(T111&gt;$V$3,MAX(R111,N111,K111*(1-$T$2),K111*(1-$T$3)),IF(T111&gt;$V$1,MAX(N111,K111*(1-$T$2)),MAX(N111,R111)))))))))</f>
        <v>-</v>
      </c>
      <c r="AC111" s="70" t="str">
        <f>+IF(AB111="-","-",IF(ABS(K111-AB111)&lt;0.1,1,-1*(AB111-K111)/K111))</f>
        <v>-</v>
      </c>
      <c r="AD111" s="66" t="str">
        <f>+IF(AB111&lt;&gt;"-",IF(AB111&lt;K111,(K111-AB111)*C111,AB111*C111),"")</f>
        <v/>
      </c>
      <c r="AE111" s="68" t="str">
        <f>+IF(AB111&lt;&gt;"-",IF(R111&lt;&gt;"-",IF(Z111&lt;&gt;"OUI","OLD","FAUX"),IF(Z111&lt;&gt;"OUI","NEW","FAUX")),"")</f>
        <v/>
      </c>
      <c r="AF111" s="68"/>
      <c r="AG111" s="68"/>
      <c r="AH111" s="53" t="str">
        <f t="shared" si="1"/>
        <v/>
      </c>
    </row>
    <row r="112" spans="1:34" ht="17">
      <c r="A112" s="53" t="s">
        <v>2946</v>
      </c>
      <c r="B112" s="53" t="s">
        <v>2947</v>
      </c>
      <c r="C112" s="54">
        <v>2</v>
      </c>
      <c r="D112" s="55" t="s">
        <v>2945</v>
      </c>
      <c r="E112" s="55"/>
      <c r="F112" s="56" t="s">
        <v>49</v>
      </c>
      <c r="G112" s="56" t="s">
        <v>49</v>
      </c>
      <c r="H112" s="56"/>
      <c r="I112" s="56"/>
      <c r="J112" s="56"/>
      <c r="K112" s="57">
        <v>235</v>
      </c>
      <c r="L112" s="58">
        <v>45673</v>
      </c>
      <c r="M112" s="58">
        <v>45722</v>
      </c>
      <c r="N112" s="59"/>
      <c r="O112" s="56">
        <v>4</v>
      </c>
      <c r="P112" s="56"/>
      <c r="Q112" s="56">
        <v>2</v>
      </c>
      <c r="R112" s="60" t="s">
        <v>1139</v>
      </c>
      <c r="S112" s="61">
        <f>O112+P112</f>
        <v>4</v>
      </c>
      <c r="T112" s="62">
        <f>+IF(L112&lt;&gt;"",IF(DAYS360(L112,$A$2)&lt;0,0,IF(AND(MONTH(L112)=MONTH($A$2),YEAR(L112)&lt;YEAR($A$2)),(DAYS360(L112,$A$2)/30)-1,DAYS360(L112,$A$2)/30)),0)</f>
        <v>2.3333333333333335</v>
      </c>
      <c r="U112" s="62">
        <f>+IF(M112&lt;&gt;"",IF(DAYS360(M112,$A$2)&lt;0,0,IF(AND(MONTH(M112)=MONTH($A$2),YEAR(M112)&lt;YEAR($A$2)),(DAYS360(M112,$A$2)/30)-1,DAYS360(M112,$A$2)/30)),0)</f>
        <v>0.66666666666666663</v>
      </c>
      <c r="V112" s="63">
        <f>S112/((C112+Q112)/2)</f>
        <v>2</v>
      </c>
      <c r="W112" s="64">
        <f>+IF(V112&gt;0,1/V112,999)</f>
        <v>0.5</v>
      </c>
      <c r="X112" s="65" t="str">
        <f>+IF(N112&lt;&gt;"",IF(INT(N112)&lt;&gt;INT(K112),"OUI",""),"")</f>
        <v/>
      </c>
      <c r="Y112" s="66">
        <f>+IF(F112="OUI",0,C112*K112)</f>
        <v>470</v>
      </c>
      <c r="Z112" s="67" t="str">
        <f>+IF(R112="-",IF(OR(F112="OUI",AND(G112="OUI",T112&lt;=$V$1),H112="OUI",I112="OUI",J112="OUI",T112&lt;=$V$1),"OUI",""),"")</f>
        <v>OUI</v>
      </c>
      <c r="AA112" s="68" t="str">
        <f>+IF(OR(Z112&lt;&gt;"OUI",X112="OUI",R112&lt;&gt;"-"),"OUI","")</f>
        <v/>
      </c>
      <c r="AB112" s="69" t="str">
        <f>+IF(AA112&lt;&gt;"OUI","-",IF(R112="-",IF(W112&lt;=3,"-",MAX(N112,K112*(1-$T$1))),IF(W112&lt;=3,R112,IF(T112&gt;$V$6,MAX(N112,K112*$T$6),IF(T112&gt;$V$5,MAX(R112,N112,K112*(1-$T$2),K112*(1-$T$5)),IF(T112&gt;$V$4,MAX(R112,N112,K112*(1-$T$2),K112*(1-$T$4)),IF(T112&gt;$V$3,MAX(R112,N112,K112*(1-$T$2),K112*(1-$T$3)),IF(T112&gt;$V$1,MAX(N112,K112*(1-$T$2)),MAX(N112,R112)))))))))</f>
        <v>-</v>
      </c>
      <c r="AC112" s="70" t="str">
        <f>+IF(AB112="-","-",IF(ABS(K112-AB112)&lt;0.1,1,-1*(AB112-K112)/K112))</f>
        <v>-</v>
      </c>
      <c r="AD112" s="66" t="str">
        <f>+IF(AB112&lt;&gt;"-",IF(AB112&lt;K112,(K112-AB112)*C112,AB112*C112),"")</f>
        <v/>
      </c>
      <c r="AE112" s="68" t="str">
        <f>+IF(AB112&lt;&gt;"-",IF(R112&lt;&gt;"-",IF(Z112&lt;&gt;"OUI","OLD","FAUX"),IF(Z112&lt;&gt;"OUI","NEW","FAUX")),"")</f>
        <v/>
      </c>
      <c r="AF112" s="68"/>
      <c r="AG112" s="68"/>
      <c r="AH112" s="53" t="str">
        <f t="shared" si="1"/>
        <v/>
      </c>
    </row>
    <row r="113" spans="1:34" ht="17">
      <c r="A113" s="53" t="s">
        <v>1535</v>
      </c>
      <c r="B113" s="53" t="s">
        <v>1536</v>
      </c>
      <c r="C113" s="54">
        <v>1</v>
      </c>
      <c r="D113" s="55" t="s">
        <v>1414</v>
      </c>
      <c r="E113" s="55"/>
      <c r="F113" s="56" t="s">
        <v>49</v>
      </c>
      <c r="G113" s="56" t="s">
        <v>49</v>
      </c>
      <c r="H113" s="56"/>
      <c r="I113" s="56"/>
      <c r="J113" s="56"/>
      <c r="K113" s="57">
        <v>232.75</v>
      </c>
      <c r="L113" s="58">
        <v>44784</v>
      </c>
      <c r="M113" s="58">
        <v>44949</v>
      </c>
      <c r="N113" s="59"/>
      <c r="O113" s="56"/>
      <c r="P113" s="56"/>
      <c r="Q113" s="56">
        <v>1</v>
      </c>
      <c r="R113" s="60">
        <v>209.47499999999999</v>
      </c>
      <c r="S113" s="61">
        <f>O113+P113</f>
        <v>0</v>
      </c>
      <c r="T113" s="62">
        <f>+IF(L113&lt;&gt;"",IF(DAYS360(L113,$A$2)&lt;0,0,IF(AND(MONTH(L113)=MONTH($A$2),YEAR(L113)&lt;YEAR($A$2)),(DAYS360(L113,$A$2)/30)-1,DAYS360(L113,$A$2)/30)),0)</f>
        <v>31.5</v>
      </c>
      <c r="U113" s="62">
        <f>+IF(M113&lt;&gt;"",IF(DAYS360(M113,$A$2)&lt;0,0,IF(AND(MONTH(M113)=MONTH($A$2),YEAR(M113)&lt;YEAR($A$2)),(DAYS360(M113,$A$2)/30)-1,DAYS360(M113,$A$2)/30)),0)</f>
        <v>26.1</v>
      </c>
      <c r="V113" s="63">
        <f>S113/((C113+Q113)/2)</f>
        <v>0</v>
      </c>
      <c r="W113" s="64">
        <f>+IF(V113&gt;0,1/V113,999)</f>
        <v>999</v>
      </c>
      <c r="X113" s="65" t="str">
        <f>+IF(N113&lt;&gt;"",IF(INT(N113)&lt;&gt;INT(K113),"OUI",""),"")</f>
        <v/>
      </c>
      <c r="Y113" s="66">
        <f>+IF(F113="OUI",0,C113*K113)</f>
        <v>232.75</v>
      </c>
      <c r="Z113" s="67" t="str">
        <f>+IF(R113="-",IF(OR(F113="OUI",AND(G113="OUI",T113&lt;=$V$1),H113="OUI",I113="OUI",J113="OUI",T113&lt;=$V$1),"OUI",""),"")</f>
        <v/>
      </c>
      <c r="AA113" s="68" t="str">
        <f>+IF(OR(Z113&lt;&gt;"OUI",X113="OUI",R113&lt;&gt;"-"),"OUI","")</f>
        <v>OUI</v>
      </c>
      <c r="AB113" s="69">
        <f>+IF(AA113&lt;&gt;"OUI","-",IF(R113="-",IF(W113&lt;=3,"-",MAX(N113,K113*(1-$T$1))),IF(W113&lt;=3,R113,IF(T113&gt;$V$6,MAX(N113,K113*$T$6),IF(T113&gt;$V$5,MAX(R113,N113,K113*(1-$T$2),K113*(1-$T$5)),IF(T113&gt;$V$4,MAX(R113,N113,K113*(1-$T$2),K113*(1-$T$4)),IF(T113&gt;$V$3,MAX(R113,N113,K113*(1-$T$2),K113*(1-$T$3)),IF(T113&gt;$V$1,MAX(N113,K113*(1-$T$2)),MAX(N113,R113)))))))))</f>
        <v>209.47499999999999</v>
      </c>
      <c r="AC113" s="70">
        <f>+IF(AB113="-","-",IF(ABS(K113-AB113)&lt;0.1,1,-1*(AB113-K113)/K113))</f>
        <v>0.10000000000000002</v>
      </c>
      <c r="AD113" s="66">
        <f>+IF(AB113&lt;&gt;"-",IF(AB113&lt;K113,(K113-AB113)*C113,AB113*C113),"")</f>
        <v>23.275000000000006</v>
      </c>
      <c r="AE113" s="68" t="str">
        <f>+IF(AB113&lt;&gt;"-",IF(R113&lt;&gt;"-",IF(Z113&lt;&gt;"OUI","OLD","FAUX"),IF(Z113&lt;&gt;"OUI","NEW","FAUX")),"")</f>
        <v>OLD</v>
      </c>
      <c r="AF113" s="68"/>
      <c r="AG113" s="68"/>
      <c r="AH113" s="53" t="str">
        <f t="shared" si="1"/>
        <v/>
      </c>
    </row>
    <row r="114" spans="1:34" ht="17">
      <c r="A114" s="53" t="s">
        <v>2917</v>
      </c>
      <c r="B114" s="53" t="s">
        <v>2918</v>
      </c>
      <c r="C114" s="54">
        <v>4</v>
      </c>
      <c r="D114" s="55" t="s">
        <v>1185</v>
      </c>
      <c r="E114" s="55"/>
      <c r="F114" s="56" t="s">
        <v>49</v>
      </c>
      <c r="G114" s="56" t="s">
        <v>49</v>
      </c>
      <c r="H114" s="56"/>
      <c r="I114" s="56"/>
      <c r="J114" s="56"/>
      <c r="K114" s="57">
        <v>228.01</v>
      </c>
      <c r="L114" s="58">
        <v>45677</v>
      </c>
      <c r="M114" s="58">
        <v>45693</v>
      </c>
      <c r="N114" s="59"/>
      <c r="O114" s="56">
        <v>1</v>
      </c>
      <c r="P114" s="56"/>
      <c r="Q114" s="56">
        <v>3</v>
      </c>
      <c r="R114" s="60" t="s">
        <v>1139</v>
      </c>
      <c r="S114" s="61">
        <f>O114+P114</f>
        <v>1</v>
      </c>
      <c r="T114" s="62">
        <f>+IF(L114&lt;&gt;"",IF(DAYS360(L114,$A$2)&lt;0,0,IF(AND(MONTH(L114)=MONTH($A$2),YEAR(L114)&lt;YEAR($A$2)),(DAYS360(L114,$A$2)/30)-1,DAYS360(L114,$A$2)/30)),0)</f>
        <v>2.2000000000000002</v>
      </c>
      <c r="U114" s="62">
        <f>+IF(M114&lt;&gt;"",IF(DAYS360(M114,$A$2)&lt;0,0,IF(AND(MONTH(M114)=MONTH($A$2),YEAR(M114)&lt;YEAR($A$2)),(DAYS360(M114,$A$2)/30)-1,DAYS360(M114,$A$2)/30)),0)</f>
        <v>1.7</v>
      </c>
      <c r="V114" s="63">
        <f>S114/((C114+Q114)/2)</f>
        <v>0.2857142857142857</v>
      </c>
      <c r="W114" s="64">
        <f>+IF(V114&gt;0,1/V114,999)</f>
        <v>3.5</v>
      </c>
      <c r="X114" s="65" t="str">
        <f>+IF(N114&lt;&gt;"",IF(INT(N114)&lt;&gt;INT(K114),"OUI",""),"")</f>
        <v/>
      </c>
      <c r="Y114" s="66">
        <f>+IF(F114="OUI",0,C114*K114)</f>
        <v>912.04</v>
      </c>
      <c r="Z114" s="67" t="str">
        <f>+IF(R114="-",IF(OR(F114="OUI",AND(G114="OUI",T114&lt;=$V$1),H114="OUI",I114="OUI",J114="OUI",T114&lt;=$V$1),"OUI",""),"")</f>
        <v>OUI</v>
      </c>
      <c r="AA114" s="68" t="str">
        <f>+IF(OR(Z114&lt;&gt;"OUI",X114="OUI",R114&lt;&gt;"-"),"OUI","")</f>
        <v/>
      </c>
      <c r="AB114" s="69" t="str">
        <f>+IF(AA114&lt;&gt;"OUI","-",IF(R114="-",IF(W114&lt;=3,"-",MAX(N114,K114*(1-$T$1))),IF(W114&lt;=3,R114,IF(T114&gt;$V$6,MAX(N114,K114*$T$6),IF(T114&gt;$V$5,MAX(R114,N114,K114*(1-$T$2),K114*(1-$T$5)),IF(T114&gt;$V$4,MAX(R114,N114,K114*(1-$T$2),K114*(1-$T$4)),IF(T114&gt;$V$3,MAX(R114,N114,K114*(1-$T$2),K114*(1-$T$3)),IF(T114&gt;$V$1,MAX(N114,K114*(1-$T$2)),MAX(N114,R114)))))))))</f>
        <v>-</v>
      </c>
      <c r="AC114" s="70" t="str">
        <f>+IF(AB114="-","-",IF(ABS(K114-AB114)&lt;0.1,1,-1*(AB114-K114)/K114))</f>
        <v>-</v>
      </c>
      <c r="AD114" s="66" t="str">
        <f>+IF(AB114&lt;&gt;"-",IF(AB114&lt;K114,(K114-AB114)*C114,AB114*C114),"")</f>
        <v/>
      </c>
      <c r="AE114" s="68" t="str">
        <f>+IF(AB114&lt;&gt;"-",IF(R114&lt;&gt;"-",IF(Z114&lt;&gt;"OUI","OLD","FAUX"),IF(Z114&lt;&gt;"OUI","NEW","FAUX")),"")</f>
        <v/>
      </c>
      <c r="AF114" s="68"/>
      <c r="AG114" s="68"/>
      <c r="AH114" s="53" t="str">
        <f t="shared" si="1"/>
        <v/>
      </c>
    </row>
    <row r="115" spans="1:34" ht="17">
      <c r="A115" s="53" t="s">
        <v>2901</v>
      </c>
      <c r="B115" s="53" t="s">
        <v>2902</v>
      </c>
      <c r="C115" s="54">
        <v>1</v>
      </c>
      <c r="D115" s="55" t="s">
        <v>116</v>
      </c>
      <c r="E115" s="55" t="s">
        <v>500</v>
      </c>
      <c r="F115" s="56" t="s">
        <v>49</v>
      </c>
      <c r="G115" s="56" t="s">
        <v>49</v>
      </c>
      <c r="H115" s="56"/>
      <c r="I115" s="56"/>
      <c r="J115" s="56" t="s">
        <v>49</v>
      </c>
      <c r="K115" s="57">
        <v>227.93</v>
      </c>
      <c r="L115" s="58">
        <v>45539</v>
      </c>
      <c r="M115" s="58">
        <v>45399</v>
      </c>
      <c r="N115" s="59"/>
      <c r="O115" s="56"/>
      <c r="P115" s="56"/>
      <c r="Q115" s="56">
        <v>1</v>
      </c>
      <c r="R115" s="60" t="s">
        <v>1139</v>
      </c>
      <c r="S115" s="61">
        <f>O115+P115</f>
        <v>0</v>
      </c>
      <c r="T115" s="62">
        <f>+IF(L115&lt;&gt;"",IF(DAYS360(L115,$A$2)&lt;0,0,IF(AND(MONTH(L115)=MONTH($A$2),YEAR(L115)&lt;YEAR($A$2)),(DAYS360(L115,$A$2)/30)-1,DAYS360(L115,$A$2)/30)),0)</f>
        <v>6.7333333333333334</v>
      </c>
      <c r="U115" s="62">
        <f>+IF(M115&lt;&gt;"",IF(DAYS360(M115,$A$2)&lt;0,0,IF(AND(MONTH(M115)=MONTH($A$2),YEAR(M115)&lt;YEAR($A$2)),(DAYS360(M115,$A$2)/30)-1,DAYS360(M115,$A$2)/30)),0)</f>
        <v>11.3</v>
      </c>
      <c r="V115" s="63">
        <f>S115/((C115+Q115)/2)</f>
        <v>0</v>
      </c>
      <c r="W115" s="64">
        <f>+IF(V115&gt;0,1/V115,999)</f>
        <v>999</v>
      </c>
      <c r="X115" s="65" t="str">
        <f>+IF(N115&lt;&gt;"",IF(INT(N115)&lt;&gt;INT(K115),"OUI",""),"")</f>
        <v/>
      </c>
      <c r="Y115" s="66">
        <f>+IF(F115="OUI",0,C115*K115)</f>
        <v>227.93</v>
      </c>
      <c r="Z115" s="67" t="str">
        <f>+IF(R115="-",IF(OR(F115="OUI",AND(G115="OUI",T115&lt;=$V$1),H115="OUI",I115="OUI",J115="OUI",T115&lt;=$V$1),"OUI",""),"")</f>
        <v>OUI</v>
      </c>
      <c r="AA115" s="68" t="str">
        <f>+IF(OR(Z115&lt;&gt;"OUI",X115="OUI",R115&lt;&gt;"-"),"OUI","")</f>
        <v/>
      </c>
      <c r="AB115" s="69" t="str">
        <f>+IF(AA115&lt;&gt;"OUI","-",IF(R115="-",IF(W115&lt;=3,"-",MAX(N115,K115*(1-$T$1))),IF(W115&lt;=3,R115,IF(T115&gt;$V$6,MAX(N115,K115*$T$6),IF(T115&gt;$V$5,MAX(R115,N115,K115*(1-$T$2),K115*(1-$T$5)),IF(T115&gt;$V$4,MAX(R115,N115,K115*(1-$T$2),K115*(1-$T$4)),IF(T115&gt;$V$3,MAX(R115,N115,K115*(1-$T$2),K115*(1-$T$3)),IF(T115&gt;$V$1,MAX(N115,K115*(1-$T$2)),MAX(N115,R115)))))))))</f>
        <v>-</v>
      </c>
      <c r="AC115" s="70" t="str">
        <f>+IF(AB115="-","-",IF(ABS(K115-AB115)&lt;0.1,1,-1*(AB115-K115)/K115))</f>
        <v>-</v>
      </c>
      <c r="AD115" s="66" t="str">
        <f>+IF(AB115&lt;&gt;"-",IF(AB115&lt;K115,(K115-AB115)*C115,AB115*C115),"")</f>
        <v/>
      </c>
      <c r="AE115" s="68" t="str">
        <f>+IF(AB115&lt;&gt;"-",IF(R115&lt;&gt;"-",IF(Z115&lt;&gt;"OUI","OLD","FAUX"),IF(Z115&lt;&gt;"OUI","NEW","FAUX")),"")</f>
        <v/>
      </c>
      <c r="AF115" s="68"/>
      <c r="AG115" s="68"/>
      <c r="AH115" s="53" t="str">
        <f t="shared" si="1"/>
        <v/>
      </c>
    </row>
    <row r="116" spans="1:34" ht="17">
      <c r="A116" s="53" t="s">
        <v>2835</v>
      </c>
      <c r="B116" s="53" t="s">
        <v>2836</v>
      </c>
      <c r="C116" s="54">
        <v>1</v>
      </c>
      <c r="D116" s="55" t="s">
        <v>745</v>
      </c>
      <c r="E116" s="55"/>
      <c r="F116" s="56" t="s">
        <v>49</v>
      </c>
      <c r="G116" s="56" t="s">
        <v>49</v>
      </c>
      <c r="H116" s="56"/>
      <c r="I116" s="56"/>
      <c r="J116" s="56"/>
      <c r="K116" s="57">
        <v>221.98</v>
      </c>
      <c r="L116" s="58">
        <v>45560</v>
      </c>
      <c r="M116" s="58"/>
      <c r="N116" s="59"/>
      <c r="O116" s="56"/>
      <c r="P116" s="56"/>
      <c r="Q116" s="56">
        <v>1</v>
      </c>
      <c r="R116" s="60" t="s">
        <v>1139</v>
      </c>
      <c r="S116" s="61">
        <f>O116+P116</f>
        <v>0</v>
      </c>
      <c r="T116" s="62">
        <f>+IF(L116&lt;&gt;"",IF(DAYS360(L116,$A$2)&lt;0,0,IF(AND(MONTH(L116)=MONTH($A$2),YEAR(L116)&lt;YEAR($A$2)),(DAYS360(L116,$A$2)/30)-1,DAYS360(L116,$A$2)/30)),0)</f>
        <v>6.0333333333333332</v>
      </c>
      <c r="U116" s="62">
        <f>+IF(M116&lt;&gt;"",IF(DAYS360(M116,$A$2)&lt;0,0,IF(AND(MONTH(M116)=MONTH($A$2),YEAR(M116)&lt;YEAR($A$2)),(DAYS360(M116,$A$2)/30)-1,DAYS360(M116,$A$2)/30)),0)</f>
        <v>0</v>
      </c>
      <c r="V116" s="63">
        <f>S116/((C116+Q116)/2)</f>
        <v>0</v>
      </c>
      <c r="W116" s="64">
        <f>+IF(V116&gt;0,1/V116,999)</f>
        <v>999</v>
      </c>
      <c r="X116" s="65" t="str">
        <f>+IF(N116&lt;&gt;"",IF(INT(N116)&lt;&gt;INT(K116),"OUI",""),"")</f>
        <v/>
      </c>
      <c r="Y116" s="66">
        <f>+IF(F116="OUI",0,C116*K116)</f>
        <v>221.98</v>
      </c>
      <c r="Z116" s="67" t="str">
        <f>+IF(R116="-",IF(OR(F116="OUI",AND(G116="OUI",T116&lt;=$V$1),H116="OUI",I116="OUI",J116="OUI",T116&lt;=$V$1),"OUI",""),"")</f>
        <v>OUI</v>
      </c>
      <c r="AA116" s="68" t="str">
        <f>+IF(OR(Z116&lt;&gt;"OUI",X116="OUI",R116&lt;&gt;"-"),"OUI","")</f>
        <v/>
      </c>
      <c r="AB116" s="69" t="str">
        <f>+IF(AA116&lt;&gt;"OUI","-",IF(R116="-",IF(W116&lt;=3,"-",MAX(N116,K116*(1-$T$1))),IF(W116&lt;=3,R116,IF(T116&gt;$V$6,MAX(N116,K116*$T$6),IF(T116&gt;$V$5,MAX(R116,N116,K116*(1-$T$2),K116*(1-$T$5)),IF(T116&gt;$V$4,MAX(R116,N116,K116*(1-$T$2),K116*(1-$T$4)),IF(T116&gt;$V$3,MAX(R116,N116,K116*(1-$T$2),K116*(1-$T$3)),IF(T116&gt;$V$1,MAX(N116,K116*(1-$T$2)),MAX(N116,R116)))))))))</f>
        <v>-</v>
      </c>
      <c r="AC116" s="70" t="str">
        <f>+IF(AB116="-","-",IF(ABS(K116-AB116)&lt;0.1,1,-1*(AB116-K116)/K116))</f>
        <v>-</v>
      </c>
      <c r="AD116" s="66" t="str">
        <f>+IF(AB116&lt;&gt;"-",IF(AB116&lt;K116,(K116-AB116)*C116,AB116*C116),"")</f>
        <v/>
      </c>
      <c r="AE116" s="68" t="str">
        <f>+IF(AB116&lt;&gt;"-",IF(R116&lt;&gt;"-",IF(Z116&lt;&gt;"OUI","OLD","FAUX"),IF(Z116&lt;&gt;"OUI","NEW","FAUX")),"")</f>
        <v/>
      </c>
      <c r="AF116" s="68"/>
      <c r="AG116" s="68"/>
      <c r="AH116" s="53" t="str">
        <f t="shared" si="1"/>
        <v/>
      </c>
    </row>
    <row r="117" spans="1:34">
      <c r="A117" s="53" t="s">
        <v>3594</v>
      </c>
      <c r="B117" s="53" t="s">
        <v>3595</v>
      </c>
      <c r="C117" s="54">
        <v>1</v>
      </c>
      <c r="D117" s="55"/>
      <c r="E117" s="55"/>
      <c r="F117" s="56" t="s">
        <v>49</v>
      </c>
      <c r="G117" s="56" t="s">
        <v>49</v>
      </c>
      <c r="H117" s="56"/>
      <c r="I117" s="56"/>
      <c r="J117" s="56"/>
      <c r="K117" s="57">
        <v>220.72</v>
      </c>
      <c r="L117" s="58">
        <v>45611</v>
      </c>
      <c r="M117" s="58"/>
      <c r="N117" s="59"/>
      <c r="O117" s="56"/>
      <c r="P117" s="56"/>
      <c r="Q117" s="56">
        <v>1</v>
      </c>
      <c r="R117" s="60" t="s">
        <v>1139</v>
      </c>
      <c r="S117" s="61">
        <f>O117+P117</f>
        <v>0</v>
      </c>
      <c r="T117" s="62">
        <f>+IF(L117&lt;&gt;"",IF(DAYS360(L117,$A$2)&lt;0,0,IF(AND(MONTH(L117)=MONTH($A$2),YEAR(L117)&lt;YEAR($A$2)),(DAYS360(L117,$A$2)/30)-1,DAYS360(L117,$A$2)/30)),0)</f>
        <v>4.3666666666666663</v>
      </c>
      <c r="U117" s="62">
        <f>+IF(M117&lt;&gt;"",IF(DAYS360(M117,$A$2)&lt;0,0,IF(AND(MONTH(M117)=MONTH($A$2),YEAR(M117)&lt;YEAR($A$2)),(DAYS360(M117,$A$2)/30)-1,DAYS360(M117,$A$2)/30)),0)</f>
        <v>0</v>
      </c>
      <c r="V117" s="63">
        <f>S117/((C117+Q117)/2)</f>
        <v>0</v>
      </c>
      <c r="W117" s="64">
        <f>+IF(V117&gt;0,1/V117,999)</f>
        <v>999</v>
      </c>
      <c r="X117" s="65" t="str">
        <f>+IF(N117&lt;&gt;"",IF(INT(N117)&lt;&gt;INT(K117),"OUI",""),"")</f>
        <v/>
      </c>
      <c r="Y117" s="66">
        <f>+IF(F117="OUI",0,C117*K117)</f>
        <v>220.72</v>
      </c>
      <c r="Z117" s="67" t="str">
        <f>+IF(R117="-",IF(OR(F117="OUI",AND(G117="OUI",T117&lt;=$V$1),H117="OUI",I117="OUI",J117="OUI",T117&lt;=$V$1),"OUI",""),"")</f>
        <v>OUI</v>
      </c>
      <c r="AA117" s="68" t="str">
        <f>+IF(OR(Z117&lt;&gt;"OUI",X117="OUI",R117&lt;&gt;"-"),"OUI","")</f>
        <v/>
      </c>
      <c r="AB117" s="69" t="str">
        <f>+IF(AA117&lt;&gt;"OUI","-",IF(R117="-",IF(W117&lt;=3,"-",MAX(N117,K117*(1-$T$1))),IF(W117&lt;=3,R117,IF(T117&gt;$V$6,MAX(N117,K117*$T$6),IF(T117&gt;$V$5,MAX(R117,N117,K117*(1-$T$2),K117*(1-$T$5)),IF(T117&gt;$V$4,MAX(R117,N117,K117*(1-$T$2),K117*(1-$T$4)),IF(T117&gt;$V$3,MAX(R117,N117,K117*(1-$T$2),K117*(1-$T$3)),IF(T117&gt;$V$1,MAX(N117,K117*(1-$T$2)),MAX(N117,R117)))))))))</f>
        <v>-</v>
      </c>
      <c r="AC117" s="70" t="str">
        <f>+IF(AB117="-","-",IF(ABS(K117-AB117)&lt;0.1,1,-1*(AB117-K117)/K117))</f>
        <v>-</v>
      </c>
      <c r="AD117" s="66" t="str">
        <f>+IF(AB117&lt;&gt;"-",IF(AB117&lt;K117,(K117-AB117)*C117,AB117*C117),"")</f>
        <v/>
      </c>
      <c r="AE117" s="68" t="str">
        <f>+IF(AB117&lt;&gt;"-",IF(R117&lt;&gt;"-",IF(Z117&lt;&gt;"OUI","OLD","FAUX"),IF(Z117&lt;&gt;"OUI","NEW","FAUX")),"")</f>
        <v/>
      </c>
      <c r="AF117" s="68"/>
      <c r="AG117" s="68"/>
      <c r="AH117" s="53" t="str">
        <f t="shared" si="1"/>
        <v/>
      </c>
    </row>
    <row r="118" spans="1:34" ht="17">
      <c r="A118" s="53" t="s">
        <v>1543</v>
      </c>
      <c r="B118" s="53" t="s">
        <v>1544</v>
      </c>
      <c r="C118" s="54">
        <v>1</v>
      </c>
      <c r="D118" s="55"/>
      <c r="E118" s="55" t="s">
        <v>1545</v>
      </c>
      <c r="F118" s="56" t="s">
        <v>49</v>
      </c>
      <c r="G118" s="56" t="s">
        <v>49</v>
      </c>
      <c r="H118" s="56"/>
      <c r="I118" s="56"/>
      <c r="J118" s="56" t="s">
        <v>49</v>
      </c>
      <c r="K118" s="57">
        <v>219</v>
      </c>
      <c r="L118" s="58">
        <v>45090</v>
      </c>
      <c r="M118" s="58">
        <v>45224</v>
      </c>
      <c r="N118" s="59"/>
      <c r="O118" s="56"/>
      <c r="P118" s="56"/>
      <c r="Q118" s="56">
        <v>1</v>
      </c>
      <c r="R118" s="60">
        <v>197.1</v>
      </c>
      <c r="S118" s="61">
        <f>O118+P118</f>
        <v>0</v>
      </c>
      <c r="T118" s="62">
        <f>+IF(L118&lt;&gt;"",IF(DAYS360(L118,$A$2)&lt;0,0,IF(AND(MONTH(L118)=MONTH($A$2),YEAR(L118)&lt;YEAR($A$2)),(DAYS360(L118,$A$2)/30)-1,DAYS360(L118,$A$2)/30)),0)</f>
        <v>21.433333333333334</v>
      </c>
      <c r="U118" s="62">
        <f>+IF(M118&lt;&gt;"",IF(DAYS360(M118,$A$2)&lt;0,0,IF(AND(MONTH(M118)=MONTH($A$2),YEAR(M118)&lt;YEAR($A$2)),(DAYS360(M118,$A$2)/30)-1,DAYS360(M118,$A$2)/30)),0)</f>
        <v>17.033333333333335</v>
      </c>
      <c r="V118" s="63">
        <f>S118/((C118+Q118)/2)</f>
        <v>0</v>
      </c>
      <c r="W118" s="64">
        <f>+IF(V118&gt;0,1/V118,999)</f>
        <v>999</v>
      </c>
      <c r="X118" s="65" t="str">
        <f>+IF(N118&lt;&gt;"",IF(INT(N118)&lt;&gt;INT(K118),"OUI",""),"")</f>
        <v/>
      </c>
      <c r="Y118" s="66">
        <f>+IF(F118="OUI",0,C118*K118)</f>
        <v>219</v>
      </c>
      <c r="Z118" s="67" t="str">
        <f>+IF(R118="-",IF(OR(F118="OUI",AND(G118="OUI",T118&lt;=$V$1),H118="OUI",I118="OUI",J118="OUI",T118&lt;=$V$1),"OUI",""),"")</f>
        <v/>
      </c>
      <c r="AA118" s="68" t="str">
        <f>+IF(OR(Z118&lt;&gt;"OUI",X118="OUI",R118&lt;&gt;"-"),"OUI","")</f>
        <v>OUI</v>
      </c>
      <c r="AB118" s="69">
        <f>+IF(AA118&lt;&gt;"OUI","-",IF(R118="-",IF(W118&lt;=3,"-",MAX(N118,K118*(1-$T$1))),IF(W118&lt;=3,R118,IF(T118&gt;$V$6,MAX(N118,K118*$T$6),IF(T118&gt;$V$5,MAX(R118,N118,K118*(1-$T$2),K118*(1-$T$5)),IF(T118&gt;$V$4,MAX(R118,N118,K118*(1-$T$2),K118*(1-$T$4)),IF(T118&gt;$V$3,MAX(R118,N118,K118*(1-$T$2),K118*(1-$T$3)),IF(T118&gt;$V$1,MAX(N118,K118*(1-$T$2)),MAX(N118,R118)))))))))</f>
        <v>197.1</v>
      </c>
      <c r="AC118" s="70">
        <f>+IF(AB118="-","-",IF(ABS(K118-AB118)&lt;0.1,1,-1*(AB118-K118)/K118))</f>
        <v>0.10000000000000002</v>
      </c>
      <c r="AD118" s="66">
        <f>+IF(AB118&lt;&gt;"-",IF(AB118&lt;K118,(K118-AB118)*C118,AB118*C118),"")</f>
        <v>21.900000000000006</v>
      </c>
      <c r="AE118" s="68" t="str">
        <f>+IF(AB118&lt;&gt;"-",IF(R118&lt;&gt;"-",IF(Z118&lt;&gt;"OUI","OLD","FAUX"),IF(Z118&lt;&gt;"OUI","NEW","FAUX")),"")</f>
        <v>OLD</v>
      </c>
      <c r="AF118" s="68"/>
      <c r="AG118" s="68"/>
      <c r="AH118" s="53" t="str">
        <f t="shared" si="1"/>
        <v/>
      </c>
    </row>
    <row r="119" spans="1:34" ht="17">
      <c r="A119" s="53" t="s">
        <v>2548</v>
      </c>
      <c r="B119" s="53" t="s">
        <v>2549</v>
      </c>
      <c r="C119" s="54">
        <v>1</v>
      </c>
      <c r="D119" s="55" t="s">
        <v>614</v>
      </c>
      <c r="E119" s="55" t="s">
        <v>2545</v>
      </c>
      <c r="F119" s="56" t="s">
        <v>49</v>
      </c>
      <c r="G119" s="56" t="s">
        <v>49</v>
      </c>
      <c r="H119" s="56"/>
      <c r="I119" s="56"/>
      <c r="J119" s="56" t="s">
        <v>49</v>
      </c>
      <c r="K119" s="57">
        <v>218.56</v>
      </c>
      <c r="L119" s="58">
        <v>45579</v>
      </c>
      <c r="M119" s="58">
        <v>45573</v>
      </c>
      <c r="N119" s="59"/>
      <c r="O119" s="56"/>
      <c r="P119" s="56"/>
      <c r="Q119" s="56">
        <v>1</v>
      </c>
      <c r="R119" s="60" t="s">
        <v>1139</v>
      </c>
      <c r="S119" s="61">
        <f>O119+P119</f>
        <v>0</v>
      </c>
      <c r="T119" s="62">
        <f>+IF(L119&lt;&gt;"",IF(DAYS360(L119,$A$2)&lt;0,0,IF(AND(MONTH(L119)=MONTH($A$2),YEAR(L119)&lt;YEAR($A$2)),(DAYS360(L119,$A$2)/30)-1,DAYS360(L119,$A$2)/30)),0)</f>
        <v>5.4</v>
      </c>
      <c r="U119" s="62">
        <f>+IF(M119&lt;&gt;"",IF(DAYS360(M119,$A$2)&lt;0,0,IF(AND(MONTH(M119)=MONTH($A$2),YEAR(M119)&lt;YEAR($A$2)),(DAYS360(M119,$A$2)/30)-1,DAYS360(M119,$A$2)/30)),0)</f>
        <v>5.6</v>
      </c>
      <c r="V119" s="63">
        <f>S119/((C119+Q119)/2)</f>
        <v>0</v>
      </c>
      <c r="W119" s="64">
        <f>+IF(V119&gt;0,1/V119,999)</f>
        <v>999</v>
      </c>
      <c r="X119" s="65" t="str">
        <f>+IF(N119&lt;&gt;"",IF(INT(N119)&lt;&gt;INT(K119),"OUI",""),"")</f>
        <v/>
      </c>
      <c r="Y119" s="66">
        <f>+IF(F119="OUI",0,C119*K119)</f>
        <v>218.56</v>
      </c>
      <c r="Z119" s="67" t="str">
        <f>+IF(R119="-",IF(OR(F119="OUI",AND(G119="OUI",T119&lt;=$V$1),H119="OUI",I119="OUI",J119="OUI",T119&lt;=$V$1),"OUI",""),"")</f>
        <v>OUI</v>
      </c>
      <c r="AA119" s="68" t="str">
        <f>+IF(OR(Z119&lt;&gt;"OUI",X119="OUI",R119&lt;&gt;"-"),"OUI","")</f>
        <v/>
      </c>
      <c r="AB119" s="69" t="str">
        <f>+IF(AA119&lt;&gt;"OUI","-",IF(R119="-",IF(W119&lt;=3,"-",MAX(N119,K119*(1-$T$1))),IF(W119&lt;=3,R119,IF(T119&gt;$V$6,MAX(N119,K119*$T$6),IF(T119&gt;$V$5,MAX(R119,N119,K119*(1-$T$2),K119*(1-$T$5)),IF(T119&gt;$V$4,MAX(R119,N119,K119*(1-$T$2),K119*(1-$T$4)),IF(T119&gt;$V$3,MAX(R119,N119,K119*(1-$T$2),K119*(1-$T$3)),IF(T119&gt;$V$1,MAX(N119,K119*(1-$T$2)),MAX(N119,R119)))))))))</f>
        <v>-</v>
      </c>
      <c r="AC119" s="70" t="str">
        <f>+IF(AB119="-","-",IF(ABS(K119-AB119)&lt;0.1,1,-1*(AB119-K119)/K119))</f>
        <v>-</v>
      </c>
      <c r="AD119" s="66" t="str">
        <f>+IF(AB119&lt;&gt;"-",IF(AB119&lt;K119,(K119-AB119)*C119,AB119*C119),"")</f>
        <v/>
      </c>
      <c r="AE119" s="68" t="str">
        <f>+IF(AB119&lt;&gt;"-",IF(R119&lt;&gt;"-",IF(Z119&lt;&gt;"OUI","OLD","FAUX"),IF(Z119&lt;&gt;"OUI","NEW","FAUX")),"")</f>
        <v/>
      </c>
      <c r="AF119" s="68"/>
      <c r="AG119" s="68"/>
      <c r="AH119" s="53" t="str">
        <f t="shared" si="1"/>
        <v/>
      </c>
    </row>
    <row r="120" spans="1:34" ht="17">
      <c r="A120" s="53" t="s">
        <v>1217</v>
      </c>
      <c r="B120" s="53" t="s">
        <v>1218</v>
      </c>
      <c r="C120" s="54">
        <v>1</v>
      </c>
      <c r="D120" s="55" t="s">
        <v>763</v>
      </c>
      <c r="E120" s="55"/>
      <c r="F120" s="56" t="s">
        <v>49</v>
      </c>
      <c r="G120" s="56" t="s">
        <v>49</v>
      </c>
      <c r="H120" s="56"/>
      <c r="I120" s="56"/>
      <c r="J120" s="56"/>
      <c r="K120" s="57">
        <v>218.13</v>
      </c>
      <c r="L120" s="58">
        <v>44798</v>
      </c>
      <c r="M120" s="58">
        <v>45334</v>
      </c>
      <c r="N120" s="59"/>
      <c r="O120" s="56"/>
      <c r="P120" s="56"/>
      <c r="Q120" s="56">
        <v>1</v>
      </c>
      <c r="R120" s="60" t="s">
        <v>1139</v>
      </c>
      <c r="S120" s="61">
        <f>O120+P120</f>
        <v>0</v>
      </c>
      <c r="T120" s="62">
        <f>+IF(L120&lt;&gt;"",IF(DAYS360(L120,$A$2)&lt;0,0,IF(AND(MONTH(L120)=MONTH($A$2),YEAR(L120)&lt;YEAR($A$2)),(DAYS360(L120,$A$2)/30)-1,DAYS360(L120,$A$2)/30)),0)</f>
        <v>31.033333333333335</v>
      </c>
      <c r="U120" s="62">
        <f>+IF(M120&lt;&gt;"",IF(DAYS360(M120,$A$2)&lt;0,0,IF(AND(MONTH(M120)=MONTH($A$2),YEAR(M120)&lt;YEAR($A$2)),(DAYS360(M120,$A$2)/30)-1,DAYS360(M120,$A$2)/30)),0)</f>
        <v>13.466666666666667</v>
      </c>
      <c r="V120" s="63">
        <f>S120/((C120+Q120)/2)</f>
        <v>0</v>
      </c>
      <c r="W120" s="64">
        <f>+IF(V120&gt;0,1/V120,999)</f>
        <v>999</v>
      </c>
      <c r="X120" s="65" t="str">
        <f>+IF(N120&lt;&gt;"",IF(INT(N120)&lt;&gt;INT(K120),"OUI",""),"")</f>
        <v/>
      </c>
      <c r="Y120" s="66">
        <f>+IF(F120="OUI",0,C120*K120)</f>
        <v>218.13</v>
      </c>
      <c r="Z120" s="67" t="str">
        <f>+IF(R120="-",IF(OR(F120="OUI",AND(G120="OUI",T120&lt;=$V$1),H120="OUI",I120="OUI",J120="OUI",T120&lt;=$V$1),"OUI",""),"")</f>
        <v/>
      </c>
      <c r="AA120" s="68" t="str">
        <f>+IF(OR(Z120&lt;&gt;"OUI",X120="OUI",R120&lt;&gt;"-"),"OUI","")</f>
        <v>OUI</v>
      </c>
      <c r="AB120" s="69">
        <f>+IF(AA120&lt;&gt;"OUI","-",IF(R120="-",IF(W120&lt;=3,"-",MAX(N120,K120*(1-$T$1))),IF(W120&lt;=3,R120,IF(T120&gt;$V$6,MAX(N120,K120*$T$6),IF(T120&gt;$V$5,MAX(R120,N120,K120*(1-$T$2),K120*(1-$T$5)),IF(T120&gt;$V$4,MAX(R120,N120,K120*(1-$T$2),K120*(1-$T$4)),IF(T120&gt;$V$3,MAX(R120,N120,K120*(1-$T$2),K120*(1-$T$3)),IF(T120&gt;$V$1,MAX(N120,K120*(1-$T$2)),MAX(N120,R120)))))))))</f>
        <v>196.31700000000001</v>
      </c>
      <c r="AC120" s="70">
        <f>+IF(AB120="-","-",IF(ABS(K120-AB120)&lt;0.1,1,-1*(AB120-K120)/K120))</f>
        <v>9.999999999999995E-2</v>
      </c>
      <c r="AD120" s="66">
        <f>+IF(AB120&lt;&gt;"-",IF(AB120&lt;K120,(K120-AB120)*C120,AB120*C120),"")</f>
        <v>21.812999999999988</v>
      </c>
      <c r="AE120" s="68" t="str">
        <f>+IF(AB120&lt;&gt;"-",IF(R120&lt;&gt;"-",IF(Z120&lt;&gt;"OUI","OLD","FAUX"),IF(Z120&lt;&gt;"OUI","NEW","FAUX")),"")</f>
        <v>NEW</v>
      </c>
      <c r="AF120" s="68"/>
      <c r="AG120" s="68"/>
      <c r="AH120" s="53" t="str">
        <f t="shared" si="1"/>
        <v/>
      </c>
    </row>
    <row r="121" spans="1:34" ht="17">
      <c r="A121" s="53" t="s">
        <v>761</v>
      </c>
      <c r="B121" s="53" t="s">
        <v>762</v>
      </c>
      <c r="C121" s="54">
        <v>2</v>
      </c>
      <c r="D121" s="55" t="s">
        <v>763</v>
      </c>
      <c r="E121" s="55"/>
      <c r="F121" s="56" t="s">
        <v>49</v>
      </c>
      <c r="G121" s="56" t="s">
        <v>49</v>
      </c>
      <c r="H121" s="56"/>
      <c r="I121" s="56"/>
      <c r="J121" s="56"/>
      <c r="K121" s="57">
        <v>211.88</v>
      </c>
      <c r="L121" s="58">
        <v>44911</v>
      </c>
      <c r="M121" s="58"/>
      <c r="N121" s="59"/>
      <c r="O121" s="56"/>
      <c r="P121" s="56"/>
      <c r="Q121" s="56">
        <v>2</v>
      </c>
      <c r="R121" s="60">
        <v>190.69200000000001</v>
      </c>
      <c r="S121" s="61">
        <f>O121+P121</f>
        <v>0</v>
      </c>
      <c r="T121" s="62">
        <f>+IF(L121&lt;&gt;"",IF(DAYS360(L121,$A$2)&lt;0,0,IF(AND(MONTH(L121)=MONTH($A$2),YEAR(L121)&lt;YEAR($A$2)),(DAYS360(L121,$A$2)/30)-1,DAYS360(L121,$A$2)/30)),0)</f>
        <v>27.333333333333332</v>
      </c>
      <c r="U121" s="62">
        <f>+IF(M121&lt;&gt;"",IF(DAYS360(M121,$A$2)&lt;0,0,IF(AND(MONTH(M121)=MONTH($A$2),YEAR(M121)&lt;YEAR($A$2)),(DAYS360(M121,$A$2)/30)-1,DAYS360(M121,$A$2)/30)),0)</f>
        <v>0</v>
      </c>
      <c r="V121" s="63">
        <f>S121/((C121+Q121)/2)</f>
        <v>0</v>
      </c>
      <c r="W121" s="64">
        <f>+IF(V121&gt;0,1/V121,999)</f>
        <v>999</v>
      </c>
      <c r="X121" s="65" t="str">
        <f>+IF(N121&lt;&gt;"",IF(INT(N121)&lt;&gt;INT(K121),"OUI",""),"")</f>
        <v/>
      </c>
      <c r="Y121" s="66">
        <f>+IF(F121="OUI",0,C121*K121)</f>
        <v>423.76</v>
      </c>
      <c r="Z121" s="67" t="str">
        <f>+IF(R121="-",IF(OR(F121="OUI",AND(G121="OUI",T121&lt;=$V$1),H121="OUI",I121="OUI",J121="OUI",T121&lt;=$V$1),"OUI",""),"")</f>
        <v/>
      </c>
      <c r="AA121" s="68" t="str">
        <f>+IF(OR(Z121&lt;&gt;"OUI",X121="OUI",R121&lt;&gt;"-"),"OUI","")</f>
        <v>OUI</v>
      </c>
      <c r="AB121" s="69">
        <f>+IF(AA121&lt;&gt;"OUI","-",IF(R121="-",IF(W121&lt;=3,"-",MAX(N121,K121*(1-$T$1))),IF(W121&lt;=3,R121,IF(T121&gt;$V$6,MAX(N121,K121*$T$6),IF(T121&gt;$V$5,MAX(R121,N121,K121*(1-$T$2),K121*(1-$T$5)),IF(T121&gt;$V$4,MAX(R121,N121,K121*(1-$T$2),K121*(1-$T$4)),IF(T121&gt;$V$3,MAX(R121,N121,K121*(1-$T$2),K121*(1-$T$3)),IF(T121&gt;$V$1,MAX(N121,K121*(1-$T$2)),MAX(N121,R121)))))))))</f>
        <v>190.69200000000001</v>
      </c>
      <c r="AC121" s="70">
        <f>+IF(AB121="-","-",IF(ABS(K121-AB121)&lt;0.1,1,-1*(AB121-K121)/K121))</f>
        <v>9.999999999999995E-2</v>
      </c>
      <c r="AD121" s="66">
        <f>+IF(AB121&lt;&gt;"-",IF(AB121&lt;K121,(K121-AB121)*C121,AB121*C121),"")</f>
        <v>42.375999999999976</v>
      </c>
      <c r="AE121" s="68" t="str">
        <f>+IF(AB121&lt;&gt;"-",IF(R121&lt;&gt;"-",IF(Z121&lt;&gt;"OUI","OLD","FAUX"),IF(Z121&lt;&gt;"OUI","NEW","FAUX")),"")</f>
        <v>OLD</v>
      </c>
      <c r="AF121" s="68"/>
      <c r="AG121" s="68"/>
      <c r="AH121" s="53" t="str">
        <f t="shared" si="1"/>
        <v/>
      </c>
    </row>
    <row r="122" spans="1:34" ht="17">
      <c r="A122" s="53" t="s">
        <v>2067</v>
      </c>
      <c r="B122" s="53" t="s">
        <v>2068</v>
      </c>
      <c r="C122" s="54">
        <v>2</v>
      </c>
      <c r="D122" s="55" t="s">
        <v>116</v>
      </c>
      <c r="E122" s="55"/>
      <c r="F122" s="56" t="s">
        <v>49</v>
      </c>
      <c r="G122" s="56" t="s">
        <v>49</v>
      </c>
      <c r="H122" s="56"/>
      <c r="I122" s="56"/>
      <c r="J122" s="56"/>
      <c r="K122" s="57">
        <v>209.87</v>
      </c>
      <c r="L122" s="58">
        <v>45306</v>
      </c>
      <c r="M122" s="58">
        <v>45281</v>
      </c>
      <c r="N122" s="59"/>
      <c r="O122" s="56"/>
      <c r="P122" s="56"/>
      <c r="Q122" s="56">
        <v>2</v>
      </c>
      <c r="R122" s="60" t="s">
        <v>1139</v>
      </c>
      <c r="S122" s="61">
        <f>O122+P122</f>
        <v>0</v>
      </c>
      <c r="T122" s="62">
        <f>+IF(L122&lt;&gt;"",IF(DAYS360(L122,$A$2)&lt;0,0,IF(AND(MONTH(L122)=MONTH($A$2),YEAR(L122)&lt;YEAR($A$2)),(DAYS360(L122,$A$2)/30)-1,DAYS360(L122,$A$2)/30)),0)</f>
        <v>14.366666666666667</v>
      </c>
      <c r="U122" s="62">
        <f>+IF(M122&lt;&gt;"",IF(DAYS360(M122,$A$2)&lt;0,0,IF(AND(MONTH(M122)=MONTH($A$2),YEAR(M122)&lt;YEAR($A$2)),(DAYS360(M122,$A$2)/30)-1,DAYS360(M122,$A$2)/30)),0)</f>
        <v>15.166666666666666</v>
      </c>
      <c r="V122" s="63">
        <f>S122/((C122+Q122)/2)</f>
        <v>0</v>
      </c>
      <c r="W122" s="64">
        <f>+IF(V122&gt;0,1/V122,999)</f>
        <v>999</v>
      </c>
      <c r="X122" s="65" t="str">
        <f>+IF(N122&lt;&gt;"",IF(INT(N122)&lt;&gt;INT(K122),"OUI",""),"")</f>
        <v/>
      </c>
      <c r="Y122" s="66">
        <f>+IF(F122="OUI",0,C122*K122)</f>
        <v>419.74</v>
      </c>
      <c r="Z122" s="67" t="str">
        <f>+IF(R122="-",IF(OR(F122="OUI",AND(G122="OUI",T122&lt;=$V$1),H122="OUI",I122="OUI",J122="OUI",T122&lt;=$V$1),"OUI",""),"")</f>
        <v/>
      </c>
      <c r="AA122" s="68" t="str">
        <f>+IF(OR(Z122&lt;&gt;"OUI",X122="OUI",R122&lt;&gt;"-"),"OUI","")</f>
        <v>OUI</v>
      </c>
      <c r="AB122" s="69">
        <f>+IF(AA122&lt;&gt;"OUI","-",IF(R122="-",IF(W122&lt;=3,"-",MAX(N122,K122*(1-$T$1))),IF(W122&lt;=3,R122,IF(T122&gt;$V$6,MAX(N122,K122*$T$6),IF(T122&gt;$V$5,MAX(R122,N122,K122*(1-$T$2),K122*(1-$T$5)),IF(T122&gt;$V$4,MAX(R122,N122,K122*(1-$T$2),K122*(1-$T$4)),IF(T122&gt;$V$3,MAX(R122,N122,K122*(1-$T$2),K122*(1-$T$3)),IF(T122&gt;$V$1,MAX(N122,K122*(1-$T$2)),MAX(N122,R122)))))))))</f>
        <v>188.88300000000001</v>
      </c>
      <c r="AC122" s="70">
        <f>+IF(AB122="-","-",IF(ABS(K122-AB122)&lt;0.1,1,-1*(AB122-K122)/K122))</f>
        <v>9.9999999999999978E-2</v>
      </c>
      <c r="AD122" s="66">
        <f>+IF(AB122&lt;&gt;"-",IF(AB122&lt;K122,(K122-AB122)*C122,AB122*C122),"")</f>
        <v>41.97399999999999</v>
      </c>
      <c r="AE122" s="68" t="str">
        <f>+IF(AB122&lt;&gt;"-",IF(R122&lt;&gt;"-",IF(Z122&lt;&gt;"OUI","OLD","FAUX"),IF(Z122&lt;&gt;"OUI","NEW","FAUX")),"")</f>
        <v>NEW</v>
      </c>
      <c r="AF122" s="68"/>
      <c r="AG122" s="68"/>
      <c r="AH122" s="53" t="str">
        <f t="shared" si="1"/>
        <v/>
      </c>
    </row>
    <row r="123" spans="1:34">
      <c r="A123" s="53" t="s">
        <v>822</v>
      </c>
      <c r="B123" s="53" t="s">
        <v>823</v>
      </c>
      <c r="C123" s="54">
        <v>1</v>
      </c>
      <c r="D123" s="55"/>
      <c r="E123" s="55"/>
      <c r="F123" s="56" t="s">
        <v>49</v>
      </c>
      <c r="G123" s="56" t="s">
        <v>49</v>
      </c>
      <c r="H123" s="56"/>
      <c r="I123" s="56"/>
      <c r="J123" s="56"/>
      <c r="K123" s="57">
        <v>209.77109999999999</v>
      </c>
      <c r="L123" s="58">
        <v>44775</v>
      </c>
      <c r="M123" s="58"/>
      <c r="N123" s="59"/>
      <c r="O123" s="56"/>
      <c r="P123" s="56"/>
      <c r="Q123" s="56">
        <v>1</v>
      </c>
      <c r="R123" s="60">
        <v>188.79399000000001</v>
      </c>
      <c r="S123" s="61">
        <f>O123+P123</f>
        <v>0</v>
      </c>
      <c r="T123" s="62">
        <f>+IF(L123&lt;&gt;"",IF(DAYS360(L123,$A$2)&lt;0,0,IF(AND(MONTH(L123)=MONTH($A$2),YEAR(L123)&lt;YEAR($A$2)),(DAYS360(L123,$A$2)/30)-1,DAYS360(L123,$A$2)/30)),0)</f>
        <v>31.8</v>
      </c>
      <c r="U123" s="62">
        <f>+IF(M123&lt;&gt;"",IF(DAYS360(M123,$A$2)&lt;0,0,IF(AND(MONTH(M123)=MONTH($A$2),YEAR(M123)&lt;YEAR($A$2)),(DAYS360(M123,$A$2)/30)-1,DAYS360(M123,$A$2)/30)),0)</f>
        <v>0</v>
      </c>
      <c r="V123" s="63">
        <f>S123/((C123+Q123)/2)</f>
        <v>0</v>
      </c>
      <c r="W123" s="64">
        <f>+IF(V123&gt;0,1/V123,999)</f>
        <v>999</v>
      </c>
      <c r="X123" s="65" t="str">
        <f>+IF(N123&lt;&gt;"",IF(INT(N123)&lt;&gt;INT(K123),"OUI",""),"")</f>
        <v/>
      </c>
      <c r="Y123" s="66">
        <f>+IF(F123="OUI",0,C123*K123)</f>
        <v>209.77109999999999</v>
      </c>
      <c r="Z123" s="67" t="str">
        <f>+IF(R123="-",IF(OR(F123="OUI",AND(G123="OUI",T123&lt;=$V$1),H123="OUI",I123="OUI",J123="OUI",T123&lt;=$V$1),"OUI",""),"")</f>
        <v/>
      </c>
      <c r="AA123" s="68" t="str">
        <f>+IF(OR(Z123&lt;&gt;"OUI",X123="OUI",R123&lt;&gt;"-"),"OUI","")</f>
        <v>OUI</v>
      </c>
      <c r="AB123" s="69">
        <f>+IF(AA123&lt;&gt;"OUI","-",IF(R123="-",IF(W123&lt;=3,"-",MAX(N123,K123*(1-$T$1))),IF(W123&lt;=3,R123,IF(T123&gt;$V$6,MAX(N123,K123*$T$6),IF(T123&gt;$V$5,MAX(R123,N123,K123*(1-$T$2),K123*(1-$T$5)),IF(T123&gt;$V$4,MAX(R123,N123,K123*(1-$T$2),K123*(1-$T$4)),IF(T123&gt;$V$3,MAX(R123,N123,K123*(1-$T$2),K123*(1-$T$3)),IF(T123&gt;$V$1,MAX(N123,K123*(1-$T$2)),MAX(N123,R123)))))))))</f>
        <v>188.79399000000001</v>
      </c>
      <c r="AC123" s="70">
        <f>+IF(AB123="-","-",IF(ABS(K123-AB123)&lt;0.1,1,-1*(AB123-K123)/K123))</f>
        <v>9.9999999999999922E-2</v>
      </c>
      <c r="AD123" s="66">
        <f>+IF(AB123&lt;&gt;"-",IF(AB123&lt;K123,(K123-AB123)*C123,AB123*C123),"")</f>
        <v>20.977109999999982</v>
      </c>
      <c r="AE123" s="68" t="str">
        <f>+IF(AB123&lt;&gt;"-",IF(R123&lt;&gt;"-",IF(Z123&lt;&gt;"OUI","OLD","FAUX"),IF(Z123&lt;&gt;"OUI","NEW","FAUX")),"")</f>
        <v>OLD</v>
      </c>
      <c r="AF123" s="68"/>
      <c r="AG123" s="68"/>
      <c r="AH123" s="82"/>
    </row>
    <row r="124" spans="1:34" ht="17">
      <c r="A124" s="53" t="s">
        <v>2486</v>
      </c>
      <c r="B124" s="53" t="s">
        <v>2487</v>
      </c>
      <c r="C124" s="54">
        <v>1</v>
      </c>
      <c r="D124" s="55" t="s">
        <v>116</v>
      </c>
      <c r="E124" s="55"/>
      <c r="F124" s="56" t="s">
        <v>49</v>
      </c>
      <c r="G124" s="56" t="s">
        <v>49</v>
      </c>
      <c r="H124" s="56"/>
      <c r="I124" s="56"/>
      <c r="J124" s="56"/>
      <c r="K124" s="57">
        <v>208.39</v>
      </c>
      <c r="L124" s="58">
        <v>45665</v>
      </c>
      <c r="M124" s="58">
        <v>45672</v>
      </c>
      <c r="N124" s="59"/>
      <c r="O124" s="56">
        <v>1</v>
      </c>
      <c r="P124" s="56"/>
      <c r="Q124" s="56">
        <v>1</v>
      </c>
      <c r="R124" s="60" t="s">
        <v>1139</v>
      </c>
      <c r="S124" s="61">
        <f>O124+P124</f>
        <v>1</v>
      </c>
      <c r="T124" s="62">
        <f>+IF(L124&lt;&gt;"",IF(DAYS360(L124,$A$2)&lt;0,0,IF(AND(MONTH(L124)=MONTH($A$2),YEAR(L124)&lt;YEAR($A$2)),(DAYS360(L124,$A$2)/30)-1,DAYS360(L124,$A$2)/30)),0)</f>
        <v>2.6</v>
      </c>
      <c r="U124" s="62">
        <f>+IF(M124&lt;&gt;"",IF(DAYS360(M124,$A$2)&lt;0,0,IF(AND(MONTH(M124)=MONTH($A$2),YEAR(M124)&lt;YEAR($A$2)),(DAYS360(M124,$A$2)/30)-1,DAYS360(M124,$A$2)/30)),0)</f>
        <v>2.3666666666666667</v>
      </c>
      <c r="V124" s="63">
        <f>S124/((C124+Q124)/2)</f>
        <v>1</v>
      </c>
      <c r="W124" s="64">
        <f>+IF(V124&gt;0,1/V124,999)</f>
        <v>1</v>
      </c>
      <c r="X124" s="65" t="str">
        <f>+IF(N124&lt;&gt;"",IF(INT(N124)&lt;&gt;INT(K124),"OUI",""),"")</f>
        <v/>
      </c>
      <c r="Y124" s="66">
        <f>+IF(F124="OUI",0,C124*K124)</f>
        <v>208.39</v>
      </c>
      <c r="Z124" s="67" t="str">
        <f>+IF(R124="-",IF(OR(F124="OUI",AND(G124="OUI",T124&lt;=$V$1),H124="OUI",I124="OUI",J124="OUI",T124&lt;=$V$1),"OUI",""),"")</f>
        <v>OUI</v>
      </c>
      <c r="AA124" s="68" t="str">
        <f>+IF(OR(Z124&lt;&gt;"OUI",X124="OUI",R124&lt;&gt;"-"),"OUI","")</f>
        <v/>
      </c>
      <c r="AB124" s="69" t="str">
        <f>+IF(AA124&lt;&gt;"OUI","-",IF(R124="-",IF(W124&lt;=3,"-",MAX(N124,K124*(1-$T$1))),IF(W124&lt;=3,R124,IF(T124&gt;$V$6,MAX(N124,K124*$T$6),IF(T124&gt;$V$5,MAX(R124,N124,K124*(1-$T$2),K124*(1-$T$5)),IF(T124&gt;$V$4,MAX(R124,N124,K124*(1-$T$2),K124*(1-$T$4)),IF(T124&gt;$V$3,MAX(R124,N124,K124*(1-$T$2),K124*(1-$T$3)),IF(T124&gt;$V$1,MAX(N124,K124*(1-$T$2)),MAX(N124,R124)))))))))</f>
        <v>-</v>
      </c>
      <c r="AC124" s="70" t="str">
        <f>+IF(AB124="-","-",IF(ABS(K124-AB124)&lt;0.1,1,-1*(AB124-K124)/K124))</f>
        <v>-</v>
      </c>
      <c r="AD124" s="66" t="str">
        <f>+IF(AB124&lt;&gt;"-",IF(AB124&lt;K124,(K124-AB124)*C124,AB124*C124),"")</f>
        <v/>
      </c>
      <c r="AE124" s="68" t="str">
        <f>+IF(AB124&lt;&gt;"-",IF(R124&lt;&gt;"-",IF(Z124&lt;&gt;"OUI","OLD","FAUX"),IF(Z124&lt;&gt;"OUI","NEW","FAUX")),"")</f>
        <v/>
      </c>
      <c r="AF124" s="68"/>
      <c r="AG124" s="68"/>
      <c r="AH124" s="53" t="str">
        <f t="shared" si="1"/>
        <v/>
      </c>
    </row>
    <row r="125" spans="1:34" ht="17">
      <c r="A125" s="53" t="s">
        <v>1429</v>
      </c>
      <c r="B125" s="53" t="s">
        <v>1430</v>
      </c>
      <c r="C125" s="54">
        <v>3</v>
      </c>
      <c r="D125" s="55" t="s">
        <v>93</v>
      </c>
      <c r="E125" s="55" t="s">
        <v>500</v>
      </c>
      <c r="F125" s="56" t="s">
        <v>49</v>
      </c>
      <c r="G125" s="56" t="s">
        <v>49</v>
      </c>
      <c r="H125" s="56"/>
      <c r="I125" s="56"/>
      <c r="J125" s="56" t="s">
        <v>49</v>
      </c>
      <c r="K125" s="57">
        <v>204</v>
      </c>
      <c r="L125" s="58">
        <v>45230</v>
      </c>
      <c r="M125" s="58">
        <v>45139</v>
      </c>
      <c r="N125" s="59"/>
      <c r="O125" s="56"/>
      <c r="P125" s="56"/>
      <c r="Q125" s="56">
        <v>3</v>
      </c>
      <c r="R125" s="60">
        <v>183.6</v>
      </c>
      <c r="S125" s="61">
        <f>O125+P125</f>
        <v>0</v>
      </c>
      <c r="T125" s="62">
        <f>+IF(L125&lt;&gt;"",IF(DAYS360(L125,$A$2)&lt;0,0,IF(AND(MONTH(L125)=MONTH($A$2),YEAR(L125)&lt;YEAR($A$2)),(DAYS360(L125,$A$2)/30)-1,DAYS360(L125,$A$2)/30)),0)</f>
        <v>16.866666666666667</v>
      </c>
      <c r="U125" s="62">
        <f>+IF(M125&lt;&gt;"",IF(DAYS360(M125,$A$2)&lt;0,0,IF(AND(MONTH(M125)=MONTH($A$2),YEAR(M125)&lt;YEAR($A$2)),(DAYS360(M125,$A$2)/30)-1,DAYS360(M125,$A$2)/30)),0)</f>
        <v>19.833333333333332</v>
      </c>
      <c r="V125" s="63">
        <f>S125/((C125+Q125)/2)</f>
        <v>0</v>
      </c>
      <c r="W125" s="64">
        <f>+IF(V125&gt;0,1/V125,999)</f>
        <v>999</v>
      </c>
      <c r="X125" s="65" t="str">
        <f>+IF(N125&lt;&gt;"",IF(INT(N125)&lt;&gt;INT(K125),"OUI",""),"")</f>
        <v/>
      </c>
      <c r="Y125" s="66">
        <f>+IF(F125="OUI",0,C125*K125)</f>
        <v>612</v>
      </c>
      <c r="Z125" s="67" t="str">
        <f>+IF(R125="-",IF(OR(F125="OUI",AND(G125="OUI",T125&lt;=$V$1),H125="OUI",I125="OUI",J125="OUI",T125&lt;=$V$1),"OUI",""),"")</f>
        <v/>
      </c>
      <c r="AA125" s="68" t="str">
        <f>+IF(OR(Z125&lt;&gt;"OUI",X125="OUI",R125&lt;&gt;"-"),"OUI","")</f>
        <v>OUI</v>
      </c>
      <c r="AB125" s="69">
        <f>+IF(AA125&lt;&gt;"OUI","-",IF(R125="-",IF(W125&lt;=3,"-",MAX(N125,K125*(1-$T$1))),IF(W125&lt;=3,R125,IF(T125&gt;$V$6,MAX(N125,K125*$T$6),IF(T125&gt;$V$5,MAX(R125,N125,K125*(1-$T$2),K125*(1-$T$5)),IF(T125&gt;$V$4,MAX(R125,N125,K125*(1-$T$2),K125*(1-$T$4)),IF(T125&gt;$V$3,MAX(R125,N125,K125*(1-$T$2),K125*(1-$T$3)),IF(T125&gt;$V$1,MAX(N125,K125*(1-$T$2)),MAX(N125,R125)))))))))</f>
        <v>183.6</v>
      </c>
      <c r="AC125" s="70">
        <f>+IF(AB125="-","-",IF(ABS(K125-AB125)&lt;0.1,1,-1*(AB125-K125)/K125))</f>
        <v>0.10000000000000003</v>
      </c>
      <c r="AD125" s="66">
        <f>+IF(AB125&lt;&gt;"-",IF(AB125&lt;K125,(K125-AB125)*C125,AB125*C125),"")</f>
        <v>61.200000000000017</v>
      </c>
      <c r="AE125" s="68" t="str">
        <f>+IF(AB125&lt;&gt;"-",IF(R125&lt;&gt;"-",IF(Z125&lt;&gt;"OUI","OLD","FAUX"),IF(Z125&lt;&gt;"OUI","NEW","FAUX")),"")</f>
        <v>OLD</v>
      </c>
      <c r="AF125" s="68"/>
      <c r="AG125" s="68"/>
      <c r="AH125" s="53" t="str">
        <f t="shared" si="1"/>
        <v/>
      </c>
    </row>
    <row r="126" spans="1:34">
      <c r="A126" s="53" t="s">
        <v>3038</v>
      </c>
      <c r="B126" s="53" t="s">
        <v>3039</v>
      </c>
      <c r="C126" s="54">
        <v>1</v>
      </c>
      <c r="D126" s="55"/>
      <c r="E126" s="55"/>
      <c r="F126" s="56"/>
      <c r="G126" s="56"/>
      <c r="H126" s="56"/>
      <c r="I126" s="56"/>
      <c r="J126" s="56"/>
      <c r="K126" s="57">
        <v>201.51</v>
      </c>
      <c r="L126" s="58">
        <v>45726</v>
      </c>
      <c r="M126" s="58">
        <v>45656</v>
      </c>
      <c r="N126" s="59"/>
      <c r="O126" s="56"/>
      <c r="P126" s="56"/>
      <c r="Q126" s="56"/>
      <c r="R126" s="60" t="s">
        <v>1139</v>
      </c>
      <c r="S126" s="61">
        <f>O126+P126</f>
        <v>0</v>
      </c>
      <c r="T126" s="62">
        <f>+IF(L126&lt;&gt;"",IF(DAYS360(L126,$A$2)&lt;0,0,IF(AND(MONTH(L126)=MONTH($A$2),YEAR(L126)&lt;YEAR($A$2)),(DAYS360(L126,$A$2)/30)-1,DAYS360(L126,$A$2)/30)),0)</f>
        <v>0.53333333333333333</v>
      </c>
      <c r="U126" s="62">
        <f>+IF(M126&lt;&gt;"",IF(DAYS360(M126,$A$2)&lt;0,0,IF(AND(MONTH(M126)=MONTH($A$2),YEAR(M126)&lt;YEAR($A$2)),(DAYS360(M126,$A$2)/30)-1,DAYS360(M126,$A$2)/30)),0)</f>
        <v>2.8666666666666667</v>
      </c>
      <c r="V126" s="63">
        <f>S126/((C126+Q126)/2)</f>
        <v>0</v>
      </c>
      <c r="W126" s="64">
        <f>+IF(V126&gt;0,1/V126,999)</f>
        <v>999</v>
      </c>
      <c r="X126" s="65" t="str">
        <f>+IF(N126&lt;&gt;"",IF(INT(N126)&lt;&gt;INT(K126),"OUI",""),"")</f>
        <v/>
      </c>
      <c r="Y126" s="66">
        <f>+IF(F126="OUI",0,C126*K126)</f>
        <v>201.51</v>
      </c>
      <c r="Z126" s="67" t="str">
        <f>+IF(R126="-",IF(OR(F126="OUI",AND(G126="OUI",T126&lt;=$V$1),H126="OUI",I126="OUI",J126="OUI",T126&lt;=$V$1),"OUI",""),"")</f>
        <v>OUI</v>
      </c>
      <c r="AA126" s="68" t="str">
        <f>+IF(OR(Z126&lt;&gt;"OUI",X126="OUI",R126&lt;&gt;"-"),"OUI","")</f>
        <v/>
      </c>
      <c r="AB126" s="69" t="str">
        <f>+IF(AA126&lt;&gt;"OUI","-",IF(R126="-",IF(W126&lt;=3,"-",MAX(N126,K126*(1-$T$1))),IF(W126&lt;=3,R126,IF(T126&gt;$V$6,MAX(N126,K126*$T$6),IF(T126&gt;$V$5,MAX(R126,N126,K126*(1-$T$2),K126*(1-$T$5)),IF(T126&gt;$V$4,MAX(R126,N126,K126*(1-$T$2),K126*(1-$T$4)),IF(T126&gt;$V$3,MAX(R126,N126,K126*(1-$T$2),K126*(1-$T$3)),IF(T126&gt;$V$1,MAX(N126,K126*(1-$T$2)),MAX(N126,R126)))))))))</f>
        <v>-</v>
      </c>
      <c r="AC126" s="70" t="str">
        <f>+IF(AB126="-","-",IF(ABS(K126-AB126)&lt;0.1,1,-1*(AB126-K126)/K126))</f>
        <v>-</v>
      </c>
      <c r="AD126" s="66" t="str">
        <f>+IF(AB126&lt;&gt;"-",IF(AB126&lt;K126,(K126-AB126)*C126,AB126*C126),"")</f>
        <v/>
      </c>
      <c r="AE126" s="68" t="str">
        <f>+IF(AB126&lt;&gt;"-",IF(R126&lt;&gt;"-",IF(Z126&lt;&gt;"OUI","OLD","FAUX"),IF(Z126&lt;&gt;"OUI","NEW","FAUX")),"")</f>
        <v/>
      </c>
      <c r="AF126" s="68"/>
      <c r="AG126" s="68"/>
      <c r="AH126" s="53" t="str">
        <f t="shared" si="1"/>
        <v/>
      </c>
    </row>
    <row r="127" spans="1:34" ht="17">
      <c r="A127" s="53" t="s">
        <v>2059</v>
      </c>
      <c r="B127" s="53" t="s">
        <v>2060</v>
      </c>
      <c r="C127" s="54">
        <v>3</v>
      </c>
      <c r="D127" s="55" t="s">
        <v>80</v>
      </c>
      <c r="E127" s="55" t="s">
        <v>81</v>
      </c>
      <c r="F127" s="56" t="s">
        <v>49</v>
      </c>
      <c r="G127" s="56" t="s">
        <v>49</v>
      </c>
      <c r="H127" s="56"/>
      <c r="I127" s="56"/>
      <c r="J127" s="56" t="s">
        <v>49</v>
      </c>
      <c r="K127" s="57">
        <v>201.09690000000001</v>
      </c>
      <c r="L127" s="58">
        <v>45313</v>
      </c>
      <c r="M127" s="58">
        <v>45293</v>
      </c>
      <c r="N127" s="59"/>
      <c r="O127" s="56"/>
      <c r="P127" s="56"/>
      <c r="Q127" s="56">
        <v>3</v>
      </c>
      <c r="R127" s="60" t="s">
        <v>1139</v>
      </c>
      <c r="S127" s="61">
        <f>O127+P127</f>
        <v>0</v>
      </c>
      <c r="T127" s="62">
        <f>+IF(L127&lt;&gt;"",IF(DAYS360(L127,$A$2)&lt;0,0,IF(AND(MONTH(L127)=MONTH($A$2),YEAR(L127)&lt;YEAR($A$2)),(DAYS360(L127,$A$2)/30)-1,DAYS360(L127,$A$2)/30)),0)</f>
        <v>14.133333333333333</v>
      </c>
      <c r="U127" s="62">
        <f>+IF(M127&lt;&gt;"",IF(DAYS360(M127,$A$2)&lt;0,0,IF(AND(MONTH(M127)=MONTH($A$2),YEAR(M127)&lt;YEAR($A$2)),(DAYS360(M127,$A$2)/30)-1,DAYS360(M127,$A$2)/30)),0)</f>
        <v>14.8</v>
      </c>
      <c r="V127" s="63">
        <f>S127/((C127+Q127)/2)</f>
        <v>0</v>
      </c>
      <c r="W127" s="64">
        <f>+IF(V127&gt;0,1/V127,999)</f>
        <v>999</v>
      </c>
      <c r="X127" s="65" t="str">
        <f>+IF(N127&lt;&gt;"",IF(INT(N127)&lt;&gt;INT(K127),"OUI",""),"")</f>
        <v/>
      </c>
      <c r="Y127" s="66">
        <f>+IF(F127="OUI",0,C127*K127)</f>
        <v>603.29070000000002</v>
      </c>
      <c r="Z127" s="67" t="str">
        <f>+IF(R127="-",IF(OR(F127="OUI",AND(G127="OUI",T127&lt;=$V$1),H127="OUI",I127="OUI",J127="OUI",T127&lt;=$V$1),"OUI",""),"")</f>
        <v/>
      </c>
      <c r="AA127" s="68" t="str">
        <f>+IF(OR(Z127&lt;&gt;"OUI",X127="OUI",R127&lt;&gt;"-"),"OUI","")</f>
        <v>OUI</v>
      </c>
      <c r="AB127" s="69">
        <f>+IF(AA127&lt;&gt;"OUI","-",IF(R127="-",IF(W127&lt;=3,"-",MAX(N127,K127*(1-$T$1))),IF(W127&lt;=3,R127,IF(T127&gt;$V$6,MAX(N127,K127*$T$6),IF(T127&gt;$V$5,MAX(R127,N127,K127*(1-$T$2),K127*(1-$T$5)),IF(T127&gt;$V$4,MAX(R127,N127,K127*(1-$T$2),K127*(1-$T$4)),IF(T127&gt;$V$3,MAX(R127,N127,K127*(1-$T$2),K127*(1-$T$3)),IF(T127&gt;$V$1,MAX(N127,K127*(1-$T$2)),MAX(N127,R127)))))))))</f>
        <v>180.98721</v>
      </c>
      <c r="AC127" s="70">
        <f>+IF(AB127="-","-",IF(ABS(K127-AB127)&lt;0.1,1,-1*(AB127-K127)/K127))</f>
        <v>0.1</v>
      </c>
      <c r="AD127" s="66">
        <f>+IF(AB127&lt;&gt;"-",IF(AB127&lt;K127,(K127-AB127)*C127,AB127*C127),"")</f>
        <v>60.329070000000002</v>
      </c>
      <c r="AE127" s="68" t="str">
        <f>+IF(AB127&lt;&gt;"-",IF(R127&lt;&gt;"-",IF(Z127&lt;&gt;"OUI","OLD","FAUX"),IF(Z127&lt;&gt;"OUI","NEW","FAUX")),"")</f>
        <v>NEW</v>
      </c>
      <c r="AF127" s="68"/>
      <c r="AG127" s="68"/>
      <c r="AH127" s="53" t="str">
        <f t="shared" si="1"/>
        <v/>
      </c>
    </row>
    <row r="128" spans="1:34" ht="17">
      <c r="A128" s="53" t="s">
        <v>1560</v>
      </c>
      <c r="B128" s="53" t="s">
        <v>1561</v>
      </c>
      <c r="C128" s="54">
        <v>1</v>
      </c>
      <c r="D128" s="55"/>
      <c r="E128" s="55" t="s">
        <v>1562</v>
      </c>
      <c r="F128" s="56" t="s">
        <v>49</v>
      </c>
      <c r="G128" s="56" t="s">
        <v>49</v>
      </c>
      <c r="H128" s="56"/>
      <c r="I128" s="56"/>
      <c r="J128" s="56" t="s">
        <v>49</v>
      </c>
      <c r="K128" s="57">
        <v>200.82</v>
      </c>
      <c r="L128" s="58">
        <v>44316</v>
      </c>
      <c r="M128" s="58">
        <v>45698</v>
      </c>
      <c r="N128" s="59"/>
      <c r="O128" s="56">
        <v>1</v>
      </c>
      <c r="P128" s="56"/>
      <c r="Q128" s="56">
        <v>1</v>
      </c>
      <c r="R128" s="60">
        <v>180.738</v>
      </c>
      <c r="S128" s="61">
        <f>O128+P128</f>
        <v>1</v>
      </c>
      <c r="T128" s="62">
        <f>+IF(L128&lt;&gt;"",IF(DAYS360(L128,$A$2)&lt;0,0,IF(AND(MONTH(L128)=MONTH($A$2),YEAR(L128)&lt;YEAR($A$2)),(DAYS360(L128,$A$2)/30)-1,DAYS360(L128,$A$2)/30)),0)</f>
        <v>46.866666666666667</v>
      </c>
      <c r="U128" s="62">
        <f>+IF(M128&lt;&gt;"",IF(DAYS360(M128,$A$2)&lt;0,0,IF(AND(MONTH(M128)=MONTH($A$2),YEAR(M128)&lt;YEAR($A$2)),(DAYS360(M128,$A$2)/30)-1,DAYS360(M128,$A$2)/30)),0)</f>
        <v>1.5333333333333334</v>
      </c>
      <c r="V128" s="63">
        <f>S128/((C128+Q128)/2)</f>
        <v>1</v>
      </c>
      <c r="W128" s="64">
        <f>+IF(V128&gt;0,1/V128,999)</f>
        <v>1</v>
      </c>
      <c r="X128" s="65" t="str">
        <f>+IF(N128&lt;&gt;"",IF(INT(N128)&lt;&gt;INT(K128),"OUI",""),"")</f>
        <v/>
      </c>
      <c r="Y128" s="66">
        <f>+IF(F128="OUI",0,C128*K128)</f>
        <v>200.82</v>
      </c>
      <c r="Z128" s="67" t="str">
        <f>+IF(R128="-",IF(OR(F128="OUI",AND(G128="OUI",T128&lt;=$V$1),H128="OUI",I128="OUI",J128="OUI",T128&lt;=$V$1),"OUI",""),"")</f>
        <v/>
      </c>
      <c r="AA128" s="68" t="str">
        <f>+IF(OR(Z128&lt;&gt;"OUI",X128="OUI",R128&lt;&gt;"-"),"OUI","")</f>
        <v>OUI</v>
      </c>
      <c r="AB128" s="69">
        <f>+IF(AA128&lt;&gt;"OUI","-",IF(R128="-",IF(W128&lt;=3,"-",MAX(N128,K128*(1-$T$1))),IF(W128&lt;=3,R128,IF(T128&gt;$V$6,MAX(N128,K128*$T$6),IF(T128&gt;$V$5,MAX(R128,N128,K128*(1-$T$2),K128*(1-$T$5)),IF(T128&gt;$V$4,MAX(R128,N128,K128*(1-$T$2),K128*(1-$T$4)),IF(T128&gt;$V$3,MAX(R128,N128,K128*(1-$T$2),K128*(1-$T$3)),IF(T128&gt;$V$1,MAX(N128,K128*(1-$T$2)),MAX(N128,R128)))))))))</f>
        <v>180.738</v>
      </c>
      <c r="AC128" s="70">
        <f>+IF(AB128="-","-",IF(ABS(K128-AB128)&lt;0.1,1,-1*(AB128-K128)/K128))</f>
        <v>9.9999999999999978E-2</v>
      </c>
      <c r="AD128" s="66">
        <f>+IF(AB128&lt;&gt;"-",IF(AB128&lt;K128,(K128-AB128)*C128,AB128*C128),"")</f>
        <v>20.081999999999994</v>
      </c>
      <c r="AE128" s="68" t="str">
        <f>+IF(AB128&lt;&gt;"-",IF(R128&lt;&gt;"-",IF(Z128&lt;&gt;"OUI","OLD","FAUX"),IF(Z128&lt;&gt;"OUI","NEW","FAUX")),"")</f>
        <v>OLD</v>
      </c>
      <c r="AF128" s="68"/>
      <c r="AG128" s="68"/>
      <c r="AH128" s="53" t="str">
        <f t="shared" si="1"/>
        <v/>
      </c>
    </row>
    <row r="129" spans="1:34" ht="17">
      <c r="A129" s="53" t="s">
        <v>2841</v>
      </c>
      <c r="B129" s="53" t="s">
        <v>2842</v>
      </c>
      <c r="C129" s="54">
        <v>1</v>
      </c>
      <c r="D129" s="55" t="s">
        <v>894</v>
      </c>
      <c r="E129" s="55"/>
      <c r="F129" s="56" t="s">
        <v>49</v>
      </c>
      <c r="G129" s="56" t="s">
        <v>49</v>
      </c>
      <c r="H129" s="56"/>
      <c r="I129" s="56"/>
      <c r="J129" s="56"/>
      <c r="K129" s="57">
        <v>198</v>
      </c>
      <c r="L129" s="58">
        <v>45595</v>
      </c>
      <c r="M129" s="58">
        <v>45579</v>
      </c>
      <c r="N129" s="59"/>
      <c r="O129" s="56"/>
      <c r="P129" s="56"/>
      <c r="Q129" s="56">
        <v>1</v>
      </c>
      <c r="R129" s="60" t="s">
        <v>1139</v>
      </c>
      <c r="S129" s="61">
        <f>O129+P129</f>
        <v>0</v>
      </c>
      <c r="T129" s="62">
        <f>+IF(L129&lt;&gt;"",IF(DAYS360(L129,$A$2)&lt;0,0,IF(AND(MONTH(L129)=MONTH($A$2),YEAR(L129)&lt;YEAR($A$2)),(DAYS360(L129,$A$2)/30)-1,DAYS360(L129,$A$2)/30)),0)</f>
        <v>4.8666666666666663</v>
      </c>
      <c r="U129" s="62">
        <f>+IF(M129&lt;&gt;"",IF(DAYS360(M129,$A$2)&lt;0,0,IF(AND(MONTH(M129)=MONTH($A$2),YEAR(M129)&lt;YEAR($A$2)),(DAYS360(M129,$A$2)/30)-1,DAYS360(M129,$A$2)/30)),0)</f>
        <v>5.4</v>
      </c>
      <c r="V129" s="63">
        <f>S129/((C129+Q129)/2)</f>
        <v>0</v>
      </c>
      <c r="W129" s="64">
        <f>+IF(V129&gt;0,1/V129,999)</f>
        <v>999</v>
      </c>
      <c r="X129" s="65" t="str">
        <f>+IF(N129&lt;&gt;"",IF(INT(N129)&lt;&gt;INT(K129),"OUI",""),"")</f>
        <v/>
      </c>
      <c r="Y129" s="66">
        <f>+IF(F129="OUI",0,C129*K129)</f>
        <v>198</v>
      </c>
      <c r="Z129" s="67" t="str">
        <f>+IF(R129="-",IF(OR(F129="OUI",AND(G129="OUI",T129&lt;=$V$1),H129="OUI",I129="OUI",J129="OUI",T129&lt;=$V$1),"OUI",""),"")</f>
        <v>OUI</v>
      </c>
      <c r="AA129" s="68" t="str">
        <f>+IF(OR(Z129&lt;&gt;"OUI",X129="OUI",R129&lt;&gt;"-"),"OUI","")</f>
        <v/>
      </c>
      <c r="AB129" s="69" t="str">
        <f>+IF(AA129&lt;&gt;"OUI","-",IF(R129="-",IF(W129&lt;=3,"-",MAX(N129,K129*(1-$T$1))),IF(W129&lt;=3,R129,IF(T129&gt;$V$6,MAX(N129,K129*$T$6),IF(T129&gt;$V$5,MAX(R129,N129,K129*(1-$T$2),K129*(1-$T$5)),IF(T129&gt;$V$4,MAX(R129,N129,K129*(1-$T$2),K129*(1-$T$4)),IF(T129&gt;$V$3,MAX(R129,N129,K129*(1-$T$2),K129*(1-$T$3)),IF(T129&gt;$V$1,MAX(N129,K129*(1-$T$2)),MAX(N129,R129)))))))))</f>
        <v>-</v>
      </c>
      <c r="AC129" s="70" t="str">
        <f>+IF(AB129="-","-",IF(ABS(K129-AB129)&lt;0.1,1,-1*(AB129-K129)/K129))</f>
        <v>-</v>
      </c>
      <c r="AD129" s="66" t="str">
        <f>+IF(AB129&lt;&gt;"-",IF(AB129&lt;K129,(K129-AB129)*C129,AB129*C129),"")</f>
        <v/>
      </c>
      <c r="AE129" s="68" t="str">
        <f>+IF(AB129&lt;&gt;"-",IF(R129&lt;&gt;"-",IF(Z129&lt;&gt;"OUI","OLD","FAUX"),IF(Z129&lt;&gt;"OUI","NEW","FAUX")),"")</f>
        <v/>
      </c>
      <c r="AF129" s="68"/>
      <c r="AG129" s="68"/>
      <c r="AH129" s="53" t="str">
        <f t="shared" si="1"/>
        <v/>
      </c>
    </row>
    <row r="130" spans="1:34" ht="17">
      <c r="A130" s="53" t="s">
        <v>1154</v>
      </c>
      <c r="B130" s="53" t="s">
        <v>1155</v>
      </c>
      <c r="C130" s="54">
        <v>3</v>
      </c>
      <c r="D130" s="55" t="s">
        <v>1156</v>
      </c>
      <c r="E130" s="55"/>
      <c r="F130" s="56" t="s">
        <v>49</v>
      </c>
      <c r="G130" s="56" t="s">
        <v>49</v>
      </c>
      <c r="H130" s="56"/>
      <c r="I130" s="56"/>
      <c r="J130" s="56"/>
      <c r="K130" s="57">
        <v>198</v>
      </c>
      <c r="L130" s="58">
        <v>45343</v>
      </c>
      <c r="M130" s="58">
        <v>45415</v>
      </c>
      <c r="N130" s="59"/>
      <c r="O130" s="56"/>
      <c r="P130" s="56"/>
      <c r="Q130" s="56">
        <v>4</v>
      </c>
      <c r="R130" s="60" t="s">
        <v>1139</v>
      </c>
      <c r="S130" s="61">
        <f>O130+P130</f>
        <v>0</v>
      </c>
      <c r="T130" s="62">
        <f>+IF(L130&lt;&gt;"",IF(DAYS360(L130,$A$2)&lt;0,0,IF(AND(MONTH(L130)=MONTH($A$2),YEAR(L130)&lt;YEAR($A$2)),(DAYS360(L130,$A$2)/30)-1,DAYS360(L130,$A$2)/30)),0)</f>
        <v>13.166666666666666</v>
      </c>
      <c r="U130" s="62">
        <f>+IF(M130&lt;&gt;"",IF(DAYS360(M130,$A$2)&lt;0,0,IF(AND(MONTH(M130)=MONTH($A$2),YEAR(M130)&lt;YEAR($A$2)),(DAYS360(M130,$A$2)/30)-1,DAYS360(M130,$A$2)/30)),0)</f>
        <v>10.766666666666667</v>
      </c>
      <c r="V130" s="63">
        <f>S130/((C130+Q130)/2)</f>
        <v>0</v>
      </c>
      <c r="W130" s="64">
        <f>+IF(V130&gt;0,1/V130,999)</f>
        <v>999</v>
      </c>
      <c r="X130" s="65" t="str">
        <f>+IF(N130&lt;&gt;"",IF(INT(N130)&lt;&gt;INT(K130),"OUI",""),"")</f>
        <v/>
      </c>
      <c r="Y130" s="66">
        <f>+IF(F130="OUI",0,C130*K130)</f>
        <v>594</v>
      </c>
      <c r="Z130" s="67" t="str">
        <f>+IF(R130="-",IF(OR(F130="OUI",AND(G130="OUI",T130&lt;=$V$1),H130="OUI",I130="OUI",J130="OUI",T130&lt;=$V$1),"OUI",""),"")</f>
        <v/>
      </c>
      <c r="AA130" s="68" t="str">
        <f>+IF(OR(Z130&lt;&gt;"OUI",X130="OUI",R130&lt;&gt;"-"),"OUI","")</f>
        <v>OUI</v>
      </c>
      <c r="AB130" s="69">
        <f>+IF(AA130&lt;&gt;"OUI","-",IF(R130="-",IF(W130&lt;=3,"-",MAX(N130,K130*(1-$T$1))),IF(W130&lt;=3,R130,IF(T130&gt;$V$6,MAX(N130,K130*$T$6),IF(T130&gt;$V$5,MAX(R130,N130,K130*(1-$T$2),K130*(1-$T$5)),IF(T130&gt;$V$4,MAX(R130,N130,K130*(1-$T$2),K130*(1-$T$4)),IF(T130&gt;$V$3,MAX(R130,N130,K130*(1-$T$2),K130*(1-$T$3)),IF(T130&gt;$V$1,MAX(N130,K130*(1-$T$2)),MAX(N130,R130)))))))))</f>
        <v>178.20000000000002</v>
      </c>
      <c r="AC130" s="70">
        <f>+IF(AB130="-","-",IF(ABS(K130-AB130)&lt;0.1,1,-1*(AB130-K130)/K130))</f>
        <v>9.9999999999999908E-2</v>
      </c>
      <c r="AD130" s="66">
        <f>+IF(AB130&lt;&gt;"-",IF(AB130&lt;K130,(K130-AB130)*C130,AB130*C130),"")</f>
        <v>59.399999999999949</v>
      </c>
      <c r="AE130" s="68" t="str">
        <f>+IF(AB130&lt;&gt;"-",IF(R130&lt;&gt;"-",IF(Z130&lt;&gt;"OUI","OLD","FAUX"),IF(Z130&lt;&gt;"OUI","NEW","FAUX")),"")</f>
        <v>NEW</v>
      </c>
      <c r="AF130" s="68"/>
      <c r="AG130" s="68"/>
      <c r="AH130" s="53" t="str">
        <f t="shared" si="1"/>
        <v/>
      </c>
    </row>
    <row r="131" spans="1:34" ht="17">
      <c r="A131" s="53" t="s">
        <v>1177</v>
      </c>
      <c r="B131" s="53" t="s">
        <v>1178</v>
      </c>
      <c r="C131" s="54">
        <v>2</v>
      </c>
      <c r="D131" s="55" t="s">
        <v>103</v>
      </c>
      <c r="E131" s="55"/>
      <c r="F131" s="56"/>
      <c r="G131" s="56"/>
      <c r="H131" s="56"/>
      <c r="I131" s="56"/>
      <c r="J131" s="56"/>
      <c r="K131" s="57">
        <v>198</v>
      </c>
      <c r="L131" s="58">
        <v>45252</v>
      </c>
      <c r="M131" s="58">
        <v>45293</v>
      </c>
      <c r="N131" s="59"/>
      <c r="O131" s="56"/>
      <c r="P131" s="56"/>
      <c r="Q131" s="56"/>
      <c r="R131" s="60" t="s">
        <v>1139</v>
      </c>
      <c r="S131" s="61">
        <f>O131+P131</f>
        <v>0</v>
      </c>
      <c r="T131" s="62">
        <f>+IF(L131&lt;&gt;"",IF(DAYS360(L131,$A$2)&lt;0,0,IF(AND(MONTH(L131)=MONTH($A$2),YEAR(L131)&lt;YEAR($A$2)),(DAYS360(L131,$A$2)/30)-1,DAYS360(L131,$A$2)/30)),0)</f>
        <v>16.133333333333333</v>
      </c>
      <c r="U131" s="62">
        <f>+IF(M131&lt;&gt;"",IF(DAYS360(M131,$A$2)&lt;0,0,IF(AND(MONTH(M131)=MONTH($A$2),YEAR(M131)&lt;YEAR($A$2)),(DAYS360(M131,$A$2)/30)-1,DAYS360(M131,$A$2)/30)),0)</f>
        <v>14.8</v>
      </c>
      <c r="V131" s="63">
        <f>S131/((C131+Q131)/2)</f>
        <v>0</v>
      </c>
      <c r="W131" s="64">
        <f>+IF(V131&gt;0,1/V131,999)</f>
        <v>999</v>
      </c>
      <c r="X131" s="65" t="str">
        <f>+IF(N131&lt;&gt;"",IF(INT(N131)&lt;&gt;INT(K131),"OUI",""),"")</f>
        <v/>
      </c>
      <c r="Y131" s="66">
        <f>+IF(F131="OUI",0,C131*K131)</f>
        <v>396</v>
      </c>
      <c r="Z131" s="67" t="str">
        <f>+IF(R131="-",IF(OR(F131="OUI",AND(G131="OUI",T131&lt;=$V$1),H131="OUI",I131="OUI",J131="OUI",T131&lt;=$V$1),"OUI",""),"")</f>
        <v/>
      </c>
      <c r="AA131" s="68" t="str">
        <f>+IF(OR(Z131&lt;&gt;"OUI",X131="OUI",R131&lt;&gt;"-"),"OUI","")</f>
        <v>OUI</v>
      </c>
      <c r="AB131" s="69">
        <f>+IF(AA131&lt;&gt;"OUI","-",IF(R131="-",IF(W131&lt;=3,"-",MAX(N131,K131*(1-$T$1))),IF(W131&lt;=3,R131,IF(T131&gt;$V$6,MAX(N131,K131*$T$6),IF(T131&gt;$V$5,MAX(R131,N131,K131*(1-$T$2),K131*(1-$T$5)),IF(T131&gt;$V$4,MAX(R131,N131,K131*(1-$T$2),K131*(1-$T$4)),IF(T131&gt;$V$3,MAX(R131,N131,K131*(1-$T$2),K131*(1-$T$3)),IF(T131&gt;$V$1,MAX(N131,K131*(1-$T$2)),MAX(N131,R131)))))))))</f>
        <v>178.20000000000002</v>
      </c>
      <c r="AC131" s="70">
        <f>+IF(AB131="-","-",IF(ABS(K131-AB131)&lt;0.1,1,-1*(AB131-K131)/K131))</f>
        <v>9.9999999999999908E-2</v>
      </c>
      <c r="AD131" s="66">
        <f>+IF(AB131&lt;&gt;"-",IF(AB131&lt;K131,(K131-AB131)*C131,AB131*C131),"")</f>
        <v>39.599999999999966</v>
      </c>
      <c r="AE131" s="68" t="str">
        <f>+IF(AB131&lt;&gt;"-",IF(R131&lt;&gt;"-",IF(Z131&lt;&gt;"OUI","OLD","FAUX"),IF(Z131&lt;&gt;"OUI","NEW","FAUX")),"")</f>
        <v>NEW</v>
      </c>
      <c r="AF131" s="68"/>
      <c r="AG131" s="68"/>
      <c r="AH131" s="53" t="str">
        <f t="shared" si="1"/>
        <v/>
      </c>
    </row>
    <row r="132" spans="1:34" ht="17">
      <c r="A132" s="53" t="s">
        <v>3610</v>
      </c>
      <c r="B132" s="53" t="s">
        <v>3611</v>
      </c>
      <c r="C132" s="54">
        <v>1</v>
      </c>
      <c r="D132" s="55" t="s">
        <v>894</v>
      </c>
      <c r="E132" s="55"/>
      <c r="F132" s="56" t="s">
        <v>49</v>
      </c>
      <c r="G132" s="56" t="s">
        <v>49</v>
      </c>
      <c r="H132" s="56"/>
      <c r="I132" s="56"/>
      <c r="J132" s="56"/>
      <c r="K132" s="57">
        <v>196.49</v>
      </c>
      <c r="L132" s="58">
        <v>45639</v>
      </c>
      <c r="M132" s="58">
        <v>45639</v>
      </c>
      <c r="N132" s="59"/>
      <c r="O132" s="56"/>
      <c r="P132" s="56"/>
      <c r="Q132" s="56">
        <v>1</v>
      </c>
      <c r="R132" s="60" t="s">
        <v>1139</v>
      </c>
      <c r="S132" s="61">
        <f>O132+P132</f>
        <v>0</v>
      </c>
      <c r="T132" s="62">
        <f>+IF(L132&lt;&gt;"",IF(DAYS360(L132,$A$2)&lt;0,0,IF(AND(MONTH(L132)=MONTH($A$2),YEAR(L132)&lt;YEAR($A$2)),(DAYS360(L132,$A$2)/30)-1,DAYS360(L132,$A$2)/30)),0)</f>
        <v>3.4333333333333331</v>
      </c>
      <c r="U132" s="62">
        <f>+IF(M132&lt;&gt;"",IF(DAYS360(M132,$A$2)&lt;0,0,IF(AND(MONTH(M132)=MONTH($A$2),YEAR(M132)&lt;YEAR($A$2)),(DAYS360(M132,$A$2)/30)-1,DAYS360(M132,$A$2)/30)),0)</f>
        <v>3.4333333333333331</v>
      </c>
      <c r="V132" s="63">
        <f>S132/((C132+Q132)/2)</f>
        <v>0</v>
      </c>
      <c r="W132" s="64">
        <f>+IF(V132&gt;0,1/V132,999)</f>
        <v>999</v>
      </c>
      <c r="X132" s="65" t="str">
        <f>+IF(N132&lt;&gt;"",IF(INT(N132)&lt;&gt;INT(K132),"OUI",""),"")</f>
        <v/>
      </c>
      <c r="Y132" s="66">
        <f>+IF(F132="OUI",0,C132*K132)</f>
        <v>196.49</v>
      </c>
      <c r="Z132" s="67" t="str">
        <f>+IF(R132="-",IF(OR(F132="OUI",AND(G132="OUI",T132&lt;=$V$1),H132="OUI",I132="OUI",J132="OUI",T132&lt;=$V$1),"OUI",""),"")</f>
        <v>OUI</v>
      </c>
      <c r="AA132" s="68" t="str">
        <f>+IF(OR(Z132&lt;&gt;"OUI",X132="OUI",R132&lt;&gt;"-"),"OUI","")</f>
        <v/>
      </c>
      <c r="AB132" s="69" t="str">
        <f>+IF(AA132&lt;&gt;"OUI","-",IF(R132="-",IF(W132&lt;=3,"-",MAX(N132,K132*(1-$T$1))),IF(W132&lt;=3,R132,IF(T132&gt;$V$6,MAX(N132,K132*$T$6),IF(T132&gt;$V$5,MAX(R132,N132,K132*(1-$T$2),K132*(1-$T$5)),IF(T132&gt;$V$4,MAX(R132,N132,K132*(1-$T$2),K132*(1-$T$4)),IF(T132&gt;$V$3,MAX(R132,N132,K132*(1-$T$2),K132*(1-$T$3)),IF(T132&gt;$V$1,MAX(N132,K132*(1-$T$2)),MAX(N132,R132)))))))))</f>
        <v>-</v>
      </c>
      <c r="AC132" s="70" t="str">
        <f>+IF(AB132="-","-",IF(ABS(K132-AB132)&lt;0.1,1,-1*(AB132-K132)/K132))</f>
        <v>-</v>
      </c>
      <c r="AD132" s="66" t="str">
        <f>+IF(AB132&lt;&gt;"-",IF(AB132&lt;K132,(K132-AB132)*C132,AB132*C132),"")</f>
        <v/>
      </c>
      <c r="AE132" s="68" t="str">
        <f>+IF(AB132&lt;&gt;"-",IF(R132&lt;&gt;"-",IF(Z132&lt;&gt;"OUI","OLD","FAUX"),IF(Z132&lt;&gt;"OUI","NEW","FAUX")),"")</f>
        <v/>
      </c>
      <c r="AF132" s="68"/>
      <c r="AG132" s="68"/>
      <c r="AH132" s="53" t="str">
        <f t="shared" si="1"/>
        <v/>
      </c>
    </row>
    <row r="133" spans="1:34" ht="17">
      <c r="A133" s="53" t="s">
        <v>2923</v>
      </c>
      <c r="B133" s="53" t="s">
        <v>2924</v>
      </c>
      <c r="C133" s="54">
        <v>2</v>
      </c>
      <c r="D133" s="55" t="s">
        <v>894</v>
      </c>
      <c r="E133" s="55"/>
      <c r="F133" s="56"/>
      <c r="G133" s="56"/>
      <c r="H133" s="56"/>
      <c r="I133" s="56"/>
      <c r="J133" s="56"/>
      <c r="K133" s="57">
        <v>194.74</v>
      </c>
      <c r="L133" s="58">
        <v>45679</v>
      </c>
      <c r="M133" s="58">
        <v>45660</v>
      </c>
      <c r="N133" s="59"/>
      <c r="O133" s="56">
        <v>1</v>
      </c>
      <c r="P133" s="56"/>
      <c r="Q133" s="56"/>
      <c r="R133" s="60" t="s">
        <v>1139</v>
      </c>
      <c r="S133" s="61">
        <f>O133+P133</f>
        <v>1</v>
      </c>
      <c r="T133" s="62">
        <f>+IF(L133&lt;&gt;"",IF(DAYS360(L133,$A$2)&lt;0,0,IF(AND(MONTH(L133)=MONTH($A$2),YEAR(L133)&lt;YEAR($A$2)),(DAYS360(L133,$A$2)/30)-1,DAYS360(L133,$A$2)/30)),0)</f>
        <v>2.1333333333333333</v>
      </c>
      <c r="U133" s="62">
        <f>+IF(M133&lt;&gt;"",IF(DAYS360(M133,$A$2)&lt;0,0,IF(AND(MONTH(M133)=MONTH($A$2),YEAR(M133)&lt;YEAR($A$2)),(DAYS360(M133,$A$2)/30)-1,DAYS360(M133,$A$2)/30)),0)</f>
        <v>2.7666666666666666</v>
      </c>
      <c r="V133" s="63">
        <f>S133/((C133+Q133)/2)</f>
        <v>1</v>
      </c>
      <c r="W133" s="64">
        <f>+IF(V133&gt;0,1/V133,999)</f>
        <v>1</v>
      </c>
      <c r="X133" s="65" t="str">
        <f>+IF(N133&lt;&gt;"",IF(INT(N133)&lt;&gt;INT(K133),"OUI",""),"")</f>
        <v/>
      </c>
      <c r="Y133" s="66">
        <f>+IF(F133="OUI",0,C133*K133)</f>
        <v>389.48</v>
      </c>
      <c r="Z133" s="67" t="str">
        <f>+IF(R133="-",IF(OR(F133="OUI",AND(G133="OUI",T133&lt;=$V$1),H133="OUI",I133="OUI",J133="OUI",T133&lt;=$V$1),"OUI",""),"")</f>
        <v>OUI</v>
      </c>
      <c r="AA133" s="68" t="str">
        <f>+IF(OR(Z133&lt;&gt;"OUI",X133="OUI",R133&lt;&gt;"-"),"OUI","")</f>
        <v/>
      </c>
      <c r="AB133" s="69" t="str">
        <f>+IF(AA133&lt;&gt;"OUI","-",IF(R133="-",IF(W133&lt;=3,"-",MAX(N133,K133*(1-$T$1))),IF(W133&lt;=3,R133,IF(T133&gt;$V$6,MAX(N133,K133*$T$6),IF(T133&gt;$V$5,MAX(R133,N133,K133*(1-$T$2),K133*(1-$T$5)),IF(T133&gt;$V$4,MAX(R133,N133,K133*(1-$T$2),K133*(1-$T$4)),IF(T133&gt;$V$3,MAX(R133,N133,K133*(1-$T$2),K133*(1-$T$3)),IF(T133&gt;$V$1,MAX(N133,K133*(1-$T$2)),MAX(N133,R133)))))))))</f>
        <v>-</v>
      </c>
      <c r="AC133" s="70" t="str">
        <f>+IF(AB133="-","-",IF(ABS(K133-AB133)&lt;0.1,1,-1*(AB133-K133)/K133))</f>
        <v>-</v>
      </c>
      <c r="AD133" s="66" t="str">
        <f>+IF(AB133&lt;&gt;"-",IF(AB133&lt;K133,(K133-AB133)*C133,AB133*C133),"")</f>
        <v/>
      </c>
      <c r="AE133" s="68" t="str">
        <f>+IF(AB133&lt;&gt;"-",IF(R133&lt;&gt;"-",IF(Z133&lt;&gt;"OUI","OLD","FAUX"),IF(Z133&lt;&gt;"OUI","NEW","FAUX")),"")</f>
        <v/>
      </c>
      <c r="AF133" s="68"/>
      <c r="AG133" s="68"/>
      <c r="AH133" s="53" t="str">
        <f t="shared" si="1"/>
        <v/>
      </c>
    </row>
    <row r="134" spans="1:34" ht="17">
      <c r="A134" s="53" t="s">
        <v>2962</v>
      </c>
      <c r="B134" s="53" t="s">
        <v>2963</v>
      </c>
      <c r="C134" s="54">
        <v>1</v>
      </c>
      <c r="D134" s="55" t="s">
        <v>103</v>
      </c>
      <c r="E134" s="55" t="s">
        <v>103</v>
      </c>
      <c r="F134" s="56" t="s">
        <v>49</v>
      </c>
      <c r="G134" s="56" t="s">
        <v>49</v>
      </c>
      <c r="H134" s="56"/>
      <c r="I134" s="56"/>
      <c r="J134" s="56" t="s">
        <v>49</v>
      </c>
      <c r="K134" s="57">
        <v>194</v>
      </c>
      <c r="L134" s="58">
        <v>45470</v>
      </c>
      <c r="M134" s="58">
        <v>45337</v>
      </c>
      <c r="N134" s="59"/>
      <c r="O134" s="56"/>
      <c r="P134" s="56"/>
      <c r="Q134" s="56">
        <v>1</v>
      </c>
      <c r="R134" s="60" t="s">
        <v>1139</v>
      </c>
      <c r="S134" s="61">
        <f>O134+P134</f>
        <v>0</v>
      </c>
      <c r="T134" s="62">
        <f>+IF(L134&lt;&gt;"",IF(DAYS360(L134,$A$2)&lt;0,0,IF(AND(MONTH(L134)=MONTH($A$2),YEAR(L134)&lt;YEAR($A$2)),(DAYS360(L134,$A$2)/30)-1,DAYS360(L134,$A$2)/30)),0)</f>
        <v>8.9666666666666668</v>
      </c>
      <c r="U134" s="62">
        <f>+IF(M134&lt;&gt;"",IF(DAYS360(M134,$A$2)&lt;0,0,IF(AND(MONTH(M134)=MONTH($A$2),YEAR(M134)&lt;YEAR($A$2)),(DAYS360(M134,$A$2)/30)-1,DAYS360(M134,$A$2)/30)),0)</f>
        <v>13.366666666666667</v>
      </c>
      <c r="V134" s="63">
        <f>S134/((C134+Q134)/2)</f>
        <v>0</v>
      </c>
      <c r="W134" s="64">
        <f>+IF(V134&gt;0,1/V134,999)</f>
        <v>999</v>
      </c>
      <c r="X134" s="65" t="str">
        <f>+IF(N134&lt;&gt;"",IF(INT(N134)&lt;&gt;INT(K134),"OUI",""),"")</f>
        <v/>
      </c>
      <c r="Y134" s="66">
        <f>+IF(F134="OUI",0,C134*K134)</f>
        <v>194</v>
      </c>
      <c r="Z134" s="67" t="str">
        <f>+IF(R134="-",IF(OR(F134="OUI",AND(G134="OUI",T134&lt;=$V$1),H134="OUI",I134="OUI",J134="OUI",T134&lt;=$V$1),"OUI",""),"")</f>
        <v>OUI</v>
      </c>
      <c r="AA134" s="68" t="str">
        <f>+IF(OR(Z134&lt;&gt;"OUI",X134="OUI",R134&lt;&gt;"-"),"OUI","")</f>
        <v/>
      </c>
      <c r="AB134" s="69" t="str">
        <f>+IF(AA134&lt;&gt;"OUI","-",IF(R134="-",IF(W134&lt;=3,"-",MAX(N134,K134*(1-$T$1))),IF(W134&lt;=3,R134,IF(T134&gt;$V$6,MAX(N134,K134*$T$6),IF(T134&gt;$V$5,MAX(R134,N134,K134*(1-$T$2),K134*(1-$T$5)),IF(T134&gt;$V$4,MAX(R134,N134,K134*(1-$T$2),K134*(1-$T$4)),IF(T134&gt;$V$3,MAX(R134,N134,K134*(1-$T$2),K134*(1-$T$3)),IF(T134&gt;$V$1,MAX(N134,K134*(1-$T$2)),MAX(N134,R134)))))))))</f>
        <v>-</v>
      </c>
      <c r="AC134" s="70" t="str">
        <f>+IF(AB134="-","-",IF(ABS(K134-AB134)&lt;0.1,1,-1*(AB134-K134)/K134))</f>
        <v>-</v>
      </c>
      <c r="AD134" s="66" t="str">
        <f>+IF(AB134&lt;&gt;"-",IF(AB134&lt;K134,(K134-AB134)*C134,AB134*C134),"")</f>
        <v/>
      </c>
      <c r="AE134" s="68" t="str">
        <f>+IF(AB134&lt;&gt;"-",IF(R134&lt;&gt;"-",IF(Z134&lt;&gt;"OUI","OLD","FAUX"),IF(Z134&lt;&gt;"OUI","NEW","FAUX")),"")</f>
        <v/>
      </c>
      <c r="AF134" s="68"/>
      <c r="AG134" s="68"/>
      <c r="AH134" s="53" t="str">
        <f t="shared" si="1"/>
        <v/>
      </c>
    </row>
    <row r="135" spans="1:34" ht="17">
      <c r="A135" s="53" t="s">
        <v>138</v>
      </c>
      <c r="B135" s="53" t="s">
        <v>139</v>
      </c>
      <c r="C135" s="54">
        <v>1</v>
      </c>
      <c r="D135" s="55" t="s">
        <v>140</v>
      </c>
      <c r="E135" s="55" t="s">
        <v>141</v>
      </c>
      <c r="F135" s="56" t="s">
        <v>49</v>
      </c>
      <c r="G135" s="56" t="s">
        <v>49</v>
      </c>
      <c r="H135" s="56"/>
      <c r="I135" s="56"/>
      <c r="J135" s="56" t="s">
        <v>49</v>
      </c>
      <c r="K135" s="57">
        <v>193.75</v>
      </c>
      <c r="L135" s="58">
        <v>43207</v>
      </c>
      <c r="M135" s="58">
        <v>44834</v>
      </c>
      <c r="N135" s="59"/>
      <c r="O135" s="56"/>
      <c r="P135" s="56"/>
      <c r="Q135" s="56">
        <v>1</v>
      </c>
      <c r="R135" s="60">
        <v>193.75</v>
      </c>
      <c r="S135" s="61">
        <f>O135+P135</f>
        <v>0</v>
      </c>
      <c r="T135" s="62">
        <f>+IF(L135&lt;&gt;"",IF(DAYS360(L135,$A$2)&lt;0,0,IF(AND(MONTH(L135)=MONTH($A$2),YEAR(L135)&lt;YEAR($A$2)),(DAYS360(L135,$A$2)/30)-1,DAYS360(L135,$A$2)/30)),0)</f>
        <v>83.3</v>
      </c>
      <c r="U135" s="62">
        <f>+IF(M135&lt;&gt;"",IF(DAYS360(M135,$A$2)&lt;0,0,IF(AND(MONTH(M135)=MONTH($A$2),YEAR(M135)&lt;YEAR($A$2)),(DAYS360(M135,$A$2)/30)-1,DAYS360(M135,$A$2)/30)),0)</f>
        <v>29.866666666666667</v>
      </c>
      <c r="V135" s="63">
        <f>S135/((C135+Q135)/2)</f>
        <v>0</v>
      </c>
      <c r="W135" s="64">
        <f>+IF(V135&gt;0,1/V135,999)</f>
        <v>999</v>
      </c>
      <c r="X135" s="65" t="str">
        <f>+IF(N135&lt;&gt;"",IF(INT(N135)&lt;&gt;INT(K135),"OUI",""),"")</f>
        <v/>
      </c>
      <c r="Y135" s="66">
        <f>+IF(F135="OUI",0,C135*K135)</f>
        <v>193.75</v>
      </c>
      <c r="Z135" s="67" t="str">
        <f>+IF(R135="-",IF(OR(F135="OUI",AND(G135="OUI",T135&lt;=$V$1),H135="OUI",I135="OUI",J135="OUI",T135&lt;=$V$1),"OUI",""),"")</f>
        <v/>
      </c>
      <c r="AA135" s="68" t="str">
        <f>+IF(OR(Z135&lt;&gt;"OUI",X135="OUI",R135&lt;&gt;"-"),"OUI","")</f>
        <v>OUI</v>
      </c>
      <c r="AB135" s="69">
        <f>+IF(AA135&lt;&gt;"OUI","-",IF(R135="-",IF(W135&lt;=3,"-",MAX(N135,K135*(1-$T$1))),IF(W135&lt;=3,R135,IF(T135&gt;$V$6,MAX(N135,K135*$T$6),IF(T135&gt;$V$5,MAX(R135,N135,K135*(1-$T$2),K135*(1-$T$5)),IF(T135&gt;$V$4,MAX(R135,N135,K135*(1-$T$2),K135*(1-$T$4)),IF(T135&gt;$V$3,MAX(R135,N135,K135*(1-$T$2),K135*(1-$T$3)),IF(T135&gt;$V$1,MAX(N135,K135*(1-$T$2)),MAX(N135,R135)))))))))</f>
        <v>193.75</v>
      </c>
      <c r="AC135" s="70">
        <f>+IF(AB135="-","-",IF(ABS(K135-AB135)&lt;0.1,1,-1*(AB135-K135)/K135))</f>
        <v>1</v>
      </c>
      <c r="AD135" s="66">
        <f>+IF(AB135&lt;&gt;"-",IF(AB135&lt;K135,(K135-AB135)*C135,AB135*C135),"")</f>
        <v>193.75</v>
      </c>
      <c r="AE135" s="68" t="str">
        <f>+IF(AB135&lt;&gt;"-",IF(R135&lt;&gt;"-",IF(Z135&lt;&gt;"OUI","OLD","FAUX"),IF(Z135&lt;&gt;"OUI","NEW","FAUX")),"")</f>
        <v>OLD</v>
      </c>
      <c r="AF135" s="68"/>
      <c r="AG135" s="68"/>
      <c r="AH135" s="53" t="str">
        <f t="shared" si="1"/>
        <v/>
      </c>
    </row>
    <row r="136" spans="1:34" ht="17">
      <c r="A136" s="53" t="s">
        <v>2952</v>
      </c>
      <c r="B136" s="53" t="s">
        <v>2953</v>
      </c>
      <c r="C136" s="54">
        <v>2</v>
      </c>
      <c r="D136" s="55" t="s">
        <v>894</v>
      </c>
      <c r="E136" s="55"/>
      <c r="F136" s="56" t="s">
        <v>49</v>
      </c>
      <c r="G136" s="56" t="s">
        <v>49</v>
      </c>
      <c r="H136" s="56"/>
      <c r="I136" s="56"/>
      <c r="J136" s="56"/>
      <c r="K136" s="57">
        <v>192.63</v>
      </c>
      <c r="L136" s="58">
        <v>45645</v>
      </c>
      <c r="M136" s="58">
        <v>45631</v>
      </c>
      <c r="N136" s="59"/>
      <c r="O136" s="56"/>
      <c r="P136" s="56"/>
      <c r="Q136" s="56">
        <v>4</v>
      </c>
      <c r="R136" s="60" t="s">
        <v>1139</v>
      </c>
      <c r="S136" s="61">
        <f>O136+P136</f>
        <v>0</v>
      </c>
      <c r="T136" s="62">
        <f>+IF(L136&lt;&gt;"",IF(DAYS360(L136,$A$2)&lt;0,0,IF(AND(MONTH(L136)=MONTH($A$2),YEAR(L136)&lt;YEAR($A$2)),(DAYS360(L136,$A$2)/30)-1,DAYS360(L136,$A$2)/30)),0)</f>
        <v>3.2333333333333334</v>
      </c>
      <c r="U136" s="62">
        <f>+IF(M136&lt;&gt;"",IF(DAYS360(M136,$A$2)&lt;0,0,IF(AND(MONTH(M136)=MONTH($A$2),YEAR(M136)&lt;YEAR($A$2)),(DAYS360(M136,$A$2)/30)-1,DAYS360(M136,$A$2)/30)),0)</f>
        <v>3.7</v>
      </c>
      <c r="V136" s="63">
        <f>S136/((C136+Q136)/2)</f>
        <v>0</v>
      </c>
      <c r="W136" s="64">
        <f>+IF(V136&gt;0,1/V136,999)</f>
        <v>999</v>
      </c>
      <c r="X136" s="65" t="str">
        <f>+IF(N136&lt;&gt;"",IF(INT(N136)&lt;&gt;INT(K136),"OUI",""),"")</f>
        <v/>
      </c>
      <c r="Y136" s="66">
        <f>+IF(F136="OUI",0,C136*K136)</f>
        <v>385.26</v>
      </c>
      <c r="Z136" s="67" t="str">
        <f>+IF(R136="-",IF(OR(F136="OUI",AND(G136="OUI",T136&lt;=$V$1),H136="OUI",I136="OUI",J136="OUI",T136&lt;=$V$1),"OUI",""),"")</f>
        <v>OUI</v>
      </c>
      <c r="AA136" s="68" t="str">
        <f>+IF(OR(Z136&lt;&gt;"OUI",X136="OUI",R136&lt;&gt;"-"),"OUI","")</f>
        <v/>
      </c>
      <c r="AB136" s="69" t="str">
        <f>+IF(AA136&lt;&gt;"OUI","-",IF(R136="-",IF(W136&lt;=3,"-",MAX(N136,K136*(1-$T$1))),IF(W136&lt;=3,R136,IF(T136&gt;$V$6,MAX(N136,K136*$T$6),IF(T136&gt;$V$5,MAX(R136,N136,K136*(1-$T$2),K136*(1-$T$5)),IF(T136&gt;$V$4,MAX(R136,N136,K136*(1-$T$2),K136*(1-$T$4)),IF(T136&gt;$V$3,MAX(R136,N136,K136*(1-$T$2),K136*(1-$T$3)),IF(T136&gt;$V$1,MAX(N136,K136*(1-$T$2)),MAX(N136,R136)))))))))</f>
        <v>-</v>
      </c>
      <c r="AC136" s="70" t="str">
        <f>+IF(AB136="-","-",IF(ABS(K136-AB136)&lt;0.1,1,-1*(AB136-K136)/K136))</f>
        <v>-</v>
      </c>
      <c r="AD136" s="66" t="str">
        <f>+IF(AB136&lt;&gt;"-",IF(AB136&lt;K136,(K136-AB136)*C136,AB136*C136),"")</f>
        <v/>
      </c>
      <c r="AE136" s="68" t="str">
        <f>+IF(AB136&lt;&gt;"-",IF(R136&lt;&gt;"-",IF(Z136&lt;&gt;"OUI","OLD","FAUX"),IF(Z136&lt;&gt;"OUI","NEW","FAUX")),"")</f>
        <v/>
      </c>
      <c r="AF136" s="68"/>
      <c r="AG136" s="68"/>
      <c r="AH136" s="53" t="str">
        <f t="shared" si="1"/>
        <v/>
      </c>
    </row>
    <row r="137" spans="1:34" ht="17">
      <c r="A137" s="53" t="s">
        <v>99</v>
      </c>
      <c r="B137" s="53" t="s">
        <v>100</v>
      </c>
      <c r="C137" s="54">
        <v>2</v>
      </c>
      <c r="D137" s="55" t="s">
        <v>80</v>
      </c>
      <c r="E137" s="55" t="s">
        <v>81</v>
      </c>
      <c r="F137" s="56" t="s">
        <v>49</v>
      </c>
      <c r="G137" s="56" t="s">
        <v>49</v>
      </c>
      <c r="H137" s="56"/>
      <c r="I137" s="56"/>
      <c r="J137" s="56" t="s">
        <v>49</v>
      </c>
      <c r="K137" s="57">
        <v>190.40620000000001</v>
      </c>
      <c r="L137" s="58">
        <v>43759</v>
      </c>
      <c r="M137" s="58">
        <v>44208</v>
      </c>
      <c r="N137" s="59"/>
      <c r="O137" s="56"/>
      <c r="P137" s="56"/>
      <c r="Q137" s="56">
        <v>2</v>
      </c>
      <c r="R137" s="60">
        <v>190.40620000000001</v>
      </c>
      <c r="S137" s="61">
        <f>O137+P137</f>
        <v>0</v>
      </c>
      <c r="T137" s="62">
        <f>+IF(L137&lt;&gt;"",IF(DAYS360(L137,$A$2)&lt;0,0,IF(AND(MONTH(L137)=MONTH($A$2),YEAR(L137)&lt;YEAR($A$2)),(DAYS360(L137,$A$2)/30)-1,DAYS360(L137,$A$2)/30)),0)</f>
        <v>65.166666666666671</v>
      </c>
      <c r="U137" s="62">
        <f>+IF(M137&lt;&gt;"",IF(DAYS360(M137,$A$2)&lt;0,0,IF(AND(MONTH(M137)=MONTH($A$2),YEAR(M137)&lt;YEAR($A$2)),(DAYS360(M137,$A$2)/30)-1,DAYS360(M137,$A$2)/30)),0)</f>
        <v>50.466666666666669</v>
      </c>
      <c r="V137" s="63">
        <f>S137/((C137+Q137)/2)</f>
        <v>0</v>
      </c>
      <c r="W137" s="64">
        <f>+IF(V137&gt;0,1/V137,999)</f>
        <v>999</v>
      </c>
      <c r="X137" s="65" t="str">
        <f>+IF(N137&lt;&gt;"",IF(INT(N137)&lt;&gt;INT(K137),"OUI",""),"")</f>
        <v/>
      </c>
      <c r="Y137" s="66">
        <f>+IF(F137="OUI",0,C137*K137)</f>
        <v>380.81240000000003</v>
      </c>
      <c r="Z137" s="67" t="str">
        <f>+IF(R137="-",IF(OR(F137="OUI",AND(G137="OUI",T137&lt;=$V$1),H137="OUI",I137="OUI",J137="OUI",T137&lt;=$V$1),"OUI",""),"")</f>
        <v/>
      </c>
      <c r="AA137" s="68" t="str">
        <f>+IF(OR(Z137&lt;&gt;"OUI",X137="OUI",R137&lt;&gt;"-"),"OUI","")</f>
        <v>OUI</v>
      </c>
      <c r="AB137" s="69">
        <f>+IF(AA137&lt;&gt;"OUI","-",IF(R137="-",IF(W137&lt;=3,"-",MAX(N137,K137*(1-$T$1))),IF(W137&lt;=3,R137,IF(T137&gt;$V$6,MAX(N137,K137*$T$6),IF(T137&gt;$V$5,MAX(R137,N137,K137*(1-$T$2),K137*(1-$T$5)),IF(T137&gt;$V$4,MAX(R137,N137,K137*(1-$T$2),K137*(1-$T$4)),IF(T137&gt;$V$3,MAX(R137,N137,K137*(1-$T$2),K137*(1-$T$3)),IF(T137&gt;$V$1,MAX(N137,K137*(1-$T$2)),MAX(N137,R137)))))))))</f>
        <v>190.40620000000001</v>
      </c>
      <c r="AC137" s="70">
        <f>+IF(AB137="-","-",IF(ABS(K137-AB137)&lt;0.1,1,-1*(AB137-K137)/K137))</f>
        <v>1</v>
      </c>
      <c r="AD137" s="66">
        <f>+IF(AB137&lt;&gt;"-",IF(AB137&lt;K137,(K137-AB137)*C137,AB137*C137),"")</f>
        <v>380.81240000000003</v>
      </c>
      <c r="AE137" s="68" t="str">
        <f>+IF(AB137&lt;&gt;"-",IF(R137&lt;&gt;"-",IF(Z137&lt;&gt;"OUI","OLD","FAUX"),IF(Z137&lt;&gt;"OUI","NEW","FAUX")),"")</f>
        <v>OLD</v>
      </c>
      <c r="AF137" s="68"/>
      <c r="AG137" s="68"/>
      <c r="AH137" s="53" t="str">
        <f t="shared" si="1"/>
        <v/>
      </c>
    </row>
    <row r="138" spans="1:34" ht="17">
      <c r="A138" s="53" t="s">
        <v>1179</v>
      </c>
      <c r="B138" s="53" t="s">
        <v>1180</v>
      </c>
      <c r="C138" s="54">
        <v>2</v>
      </c>
      <c r="D138" s="55" t="s">
        <v>93</v>
      </c>
      <c r="E138" s="55" t="s">
        <v>117</v>
      </c>
      <c r="F138" s="56" t="s">
        <v>49</v>
      </c>
      <c r="G138" s="56" t="s">
        <v>49</v>
      </c>
      <c r="H138" s="56"/>
      <c r="I138" s="56"/>
      <c r="J138" s="56" t="s">
        <v>49</v>
      </c>
      <c r="K138" s="57">
        <v>189.8</v>
      </c>
      <c r="L138" s="58">
        <v>44840</v>
      </c>
      <c r="M138" s="58">
        <v>45609</v>
      </c>
      <c r="N138" s="59"/>
      <c r="O138" s="56"/>
      <c r="P138" s="56"/>
      <c r="Q138" s="56">
        <v>2</v>
      </c>
      <c r="R138" s="60" t="s">
        <v>1139</v>
      </c>
      <c r="S138" s="61">
        <f>O138+P138</f>
        <v>0</v>
      </c>
      <c r="T138" s="62">
        <f>+IF(L138&lt;&gt;"",IF(DAYS360(L138,$A$2)&lt;0,0,IF(AND(MONTH(L138)=MONTH($A$2),YEAR(L138)&lt;YEAR($A$2)),(DAYS360(L138,$A$2)/30)-1,DAYS360(L138,$A$2)/30)),0)</f>
        <v>29.666666666666668</v>
      </c>
      <c r="U138" s="62">
        <f>+IF(M138&lt;&gt;"",IF(DAYS360(M138,$A$2)&lt;0,0,IF(AND(MONTH(M138)=MONTH($A$2),YEAR(M138)&lt;YEAR($A$2)),(DAYS360(M138,$A$2)/30)-1,DAYS360(M138,$A$2)/30)),0)</f>
        <v>4.4333333333333336</v>
      </c>
      <c r="V138" s="63">
        <f>S138/((C138+Q138)/2)</f>
        <v>0</v>
      </c>
      <c r="W138" s="64">
        <f>+IF(V138&gt;0,1/V138,999)</f>
        <v>999</v>
      </c>
      <c r="X138" s="65" t="str">
        <f>+IF(N138&lt;&gt;"",IF(INT(N138)&lt;&gt;INT(K138),"OUI",""),"")</f>
        <v/>
      </c>
      <c r="Y138" s="66">
        <f>+IF(F138="OUI",0,C138*K138)</f>
        <v>379.6</v>
      </c>
      <c r="Z138" s="67" t="str">
        <f>+IF(R138="-",IF(OR(F138="OUI",AND(G138="OUI",T138&lt;=$V$1),H138="OUI",I138="OUI",J138="OUI",T138&lt;=$V$1),"OUI",""),"")</f>
        <v/>
      </c>
      <c r="AA138" s="68" t="str">
        <f>+IF(OR(Z138&lt;&gt;"OUI",X138="OUI",R138&lt;&gt;"-"),"OUI","")</f>
        <v>OUI</v>
      </c>
      <c r="AB138" s="69">
        <f>+IF(AA138&lt;&gt;"OUI","-",IF(R138="-",IF(W138&lt;=3,"-",MAX(N138,K138*(1-$T$1))),IF(W138&lt;=3,R138,IF(T138&gt;$V$6,MAX(N138,K138*$T$6),IF(T138&gt;$V$5,MAX(R138,N138,K138*(1-$T$2),K138*(1-$T$5)),IF(T138&gt;$V$4,MAX(R138,N138,K138*(1-$T$2),K138*(1-$T$4)),IF(T138&gt;$V$3,MAX(R138,N138,K138*(1-$T$2),K138*(1-$T$3)),IF(T138&gt;$V$1,MAX(N138,K138*(1-$T$2)),MAX(N138,R138)))))))))</f>
        <v>170.82000000000002</v>
      </c>
      <c r="AC138" s="70">
        <f>+IF(AB138="-","-",IF(ABS(K138-AB138)&lt;0.1,1,-1*(AB138-K138)/K138))</f>
        <v>9.9999999999999936E-2</v>
      </c>
      <c r="AD138" s="66">
        <f>+IF(AB138&lt;&gt;"-",IF(AB138&lt;K138,(K138-AB138)*C138,AB138*C138),"")</f>
        <v>37.95999999999998</v>
      </c>
      <c r="AE138" s="68" t="str">
        <f>+IF(AB138&lt;&gt;"-",IF(R138&lt;&gt;"-",IF(Z138&lt;&gt;"OUI","OLD","FAUX"),IF(Z138&lt;&gt;"OUI","NEW","FAUX")),"")</f>
        <v>NEW</v>
      </c>
      <c r="AF138" s="68"/>
      <c r="AG138" s="68"/>
      <c r="AH138" s="53" t="str">
        <f t="shared" si="1"/>
        <v/>
      </c>
    </row>
    <row r="139" spans="1:34" ht="17">
      <c r="A139" s="53" t="s">
        <v>3299</v>
      </c>
      <c r="B139" s="53" t="s">
        <v>3300</v>
      </c>
      <c r="C139" s="54">
        <v>2</v>
      </c>
      <c r="D139" s="55" t="s">
        <v>894</v>
      </c>
      <c r="E139" s="55"/>
      <c r="F139" s="56" t="s">
        <v>49</v>
      </c>
      <c r="G139" s="56" t="s">
        <v>49</v>
      </c>
      <c r="H139" s="56"/>
      <c r="I139" s="56"/>
      <c r="J139" s="56"/>
      <c r="K139" s="57">
        <v>188.61</v>
      </c>
      <c r="L139" s="58">
        <v>45653</v>
      </c>
      <c r="M139" s="58">
        <v>45646</v>
      </c>
      <c r="N139" s="59"/>
      <c r="O139" s="56"/>
      <c r="P139" s="56"/>
      <c r="Q139" s="56">
        <v>2</v>
      </c>
      <c r="R139" s="60" t="s">
        <v>1139</v>
      </c>
      <c r="S139" s="61">
        <f>O139+P139</f>
        <v>0</v>
      </c>
      <c r="T139" s="62">
        <f>+IF(L139&lt;&gt;"",IF(DAYS360(L139,$A$2)&lt;0,0,IF(AND(MONTH(L139)=MONTH($A$2),YEAR(L139)&lt;YEAR($A$2)),(DAYS360(L139,$A$2)/30)-1,DAYS360(L139,$A$2)/30)),0)</f>
        <v>2.9666666666666668</v>
      </c>
      <c r="U139" s="62">
        <f>+IF(M139&lt;&gt;"",IF(DAYS360(M139,$A$2)&lt;0,0,IF(AND(MONTH(M139)=MONTH($A$2),YEAR(M139)&lt;YEAR($A$2)),(DAYS360(M139,$A$2)/30)-1,DAYS360(M139,$A$2)/30)),0)</f>
        <v>3.2</v>
      </c>
      <c r="V139" s="63">
        <f>S139/((C139+Q139)/2)</f>
        <v>0</v>
      </c>
      <c r="W139" s="64">
        <f>+IF(V139&gt;0,1/V139,999)</f>
        <v>999</v>
      </c>
      <c r="X139" s="65" t="str">
        <f>+IF(N139&lt;&gt;"",IF(INT(N139)&lt;&gt;INT(K139),"OUI",""),"")</f>
        <v/>
      </c>
      <c r="Y139" s="66">
        <f>+IF(F139="OUI",0,C139*K139)</f>
        <v>377.22</v>
      </c>
      <c r="Z139" s="67" t="str">
        <f>+IF(R139="-",IF(OR(F139="OUI",AND(G139="OUI",T139&lt;=$V$1),H139="OUI",I139="OUI",J139="OUI",T139&lt;=$V$1),"OUI",""),"")</f>
        <v>OUI</v>
      </c>
      <c r="AA139" s="68" t="str">
        <f>+IF(OR(Z139&lt;&gt;"OUI",X139="OUI",R139&lt;&gt;"-"),"OUI","")</f>
        <v/>
      </c>
      <c r="AB139" s="69" t="str">
        <f>+IF(AA139&lt;&gt;"OUI","-",IF(R139="-",IF(W139&lt;=3,"-",MAX(N139,K139*(1-$T$1))),IF(W139&lt;=3,R139,IF(T139&gt;$V$6,MAX(N139,K139*$T$6),IF(T139&gt;$V$5,MAX(R139,N139,K139*(1-$T$2),K139*(1-$T$5)),IF(T139&gt;$V$4,MAX(R139,N139,K139*(1-$T$2),K139*(1-$T$4)),IF(T139&gt;$V$3,MAX(R139,N139,K139*(1-$T$2),K139*(1-$T$3)),IF(T139&gt;$V$1,MAX(N139,K139*(1-$T$2)),MAX(N139,R139)))))))))</f>
        <v>-</v>
      </c>
      <c r="AC139" s="70" t="str">
        <f>+IF(AB139="-","-",IF(ABS(K139-AB139)&lt;0.1,1,-1*(AB139-K139)/K139))</f>
        <v>-</v>
      </c>
      <c r="AD139" s="66" t="str">
        <f>+IF(AB139&lt;&gt;"-",IF(AB139&lt;K139,(K139-AB139)*C139,AB139*C139),"")</f>
        <v/>
      </c>
      <c r="AE139" s="68" t="str">
        <f>+IF(AB139&lt;&gt;"-",IF(R139&lt;&gt;"-",IF(Z139&lt;&gt;"OUI","OLD","FAUX"),IF(Z139&lt;&gt;"OUI","NEW","FAUX")),"")</f>
        <v/>
      </c>
      <c r="AF139" s="68"/>
      <c r="AG139" s="68"/>
      <c r="AH139" s="53" t="str">
        <f t="shared" si="1"/>
        <v/>
      </c>
    </row>
    <row r="140" spans="1:34" ht="17">
      <c r="A140" s="53" t="s">
        <v>775</v>
      </c>
      <c r="B140" s="53" t="s">
        <v>776</v>
      </c>
      <c r="C140" s="54">
        <v>2</v>
      </c>
      <c r="D140" s="55" t="s">
        <v>80</v>
      </c>
      <c r="E140" s="55" t="s">
        <v>81</v>
      </c>
      <c r="F140" s="56" t="s">
        <v>49</v>
      </c>
      <c r="G140" s="56" t="s">
        <v>49</v>
      </c>
      <c r="H140" s="56"/>
      <c r="I140" s="56"/>
      <c r="J140" s="56" t="s">
        <v>49</v>
      </c>
      <c r="K140" s="57">
        <v>188.08510000000001</v>
      </c>
      <c r="L140" s="58">
        <v>44148</v>
      </c>
      <c r="M140" s="58">
        <v>44242</v>
      </c>
      <c r="N140" s="59"/>
      <c r="O140" s="56"/>
      <c r="P140" s="56"/>
      <c r="Q140" s="56">
        <v>2</v>
      </c>
      <c r="R140" s="60">
        <v>169.27659000000003</v>
      </c>
      <c r="S140" s="61">
        <f>O140+P140</f>
        <v>0</v>
      </c>
      <c r="T140" s="62">
        <f>+IF(L140&lt;&gt;"",IF(DAYS360(L140,$A$2)&lt;0,0,IF(AND(MONTH(L140)=MONTH($A$2),YEAR(L140)&lt;YEAR($A$2)),(DAYS360(L140,$A$2)/30)-1,DAYS360(L140,$A$2)/30)),0)</f>
        <v>52.43333333333333</v>
      </c>
      <c r="U140" s="62">
        <f>+IF(M140&lt;&gt;"",IF(DAYS360(M140,$A$2)&lt;0,0,IF(AND(MONTH(M140)=MONTH($A$2),YEAR(M140)&lt;YEAR($A$2)),(DAYS360(M140,$A$2)/30)-1,DAYS360(M140,$A$2)/30)),0)</f>
        <v>49.366666666666667</v>
      </c>
      <c r="V140" s="63">
        <f>S140/((C140+Q140)/2)</f>
        <v>0</v>
      </c>
      <c r="W140" s="64">
        <f>+IF(V140&gt;0,1/V140,999)</f>
        <v>999</v>
      </c>
      <c r="X140" s="65" t="str">
        <f>+IF(N140&lt;&gt;"",IF(INT(N140)&lt;&gt;INT(K140),"OUI",""),"")</f>
        <v/>
      </c>
      <c r="Y140" s="66">
        <f>+IF(F140="OUI",0,C140*K140)</f>
        <v>376.17020000000002</v>
      </c>
      <c r="Z140" s="67" t="str">
        <f>+IF(R140="-",IF(OR(F140="OUI",AND(G140="OUI",T140&lt;=$V$1),H140="OUI",I140="OUI",J140="OUI",T140&lt;=$V$1),"OUI",""),"")</f>
        <v/>
      </c>
      <c r="AA140" s="68" t="str">
        <f>+IF(OR(Z140&lt;&gt;"OUI",X140="OUI",R140&lt;&gt;"-"),"OUI","")</f>
        <v>OUI</v>
      </c>
      <c r="AB140" s="69">
        <f>+IF(AA140&lt;&gt;"OUI","-",IF(R140="-",IF(W140&lt;=3,"-",MAX(N140,K140*(1-$T$1))),IF(W140&lt;=3,R140,IF(T140&gt;$V$6,MAX(N140,K140*$T$6),IF(T140&gt;$V$5,MAX(R140,N140,K140*(1-$T$2),K140*(1-$T$5)),IF(T140&gt;$V$4,MAX(R140,N140,K140*(1-$T$2),K140*(1-$T$4)),IF(T140&gt;$V$3,MAX(R140,N140,K140*(1-$T$2),K140*(1-$T$3)),IF(T140&gt;$V$1,MAX(N140,K140*(1-$T$2)),MAX(N140,R140)))))))))</f>
        <v>169.27659000000003</v>
      </c>
      <c r="AC140" s="70">
        <f>+IF(AB140="-","-",IF(ABS(K140-AB140)&lt;0.1,1,-1*(AB140-K140)/K140))</f>
        <v>9.9999999999999908E-2</v>
      </c>
      <c r="AD140" s="66">
        <f>+IF(AB140&lt;&gt;"-",IF(AB140&lt;K140,(K140-AB140)*C140,AB140*C140),"")</f>
        <v>37.617019999999968</v>
      </c>
      <c r="AE140" s="68" t="str">
        <f>+IF(AB140&lt;&gt;"-",IF(R140&lt;&gt;"-",IF(Z140&lt;&gt;"OUI","OLD","FAUX"),IF(Z140&lt;&gt;"OUI","NEW","FAUX")),"")</f>
        <v>OLD</v>
      </c>
      <c r="AF140" s="68"/>
      <c r="AG140" s="68"/>
      <c r="AH140" s="53" t="str">
        <f t="shared" si="1"/>
        <v/>
      </c>
    </row>
    <row r="141" spans="1:34" ht="17">
      <c r="A141" s="53" t="s">
        <v>3527</v>
      </c>
      <c r="B141" s="53" t="s">
        <v>3528</v>
      </c>
      <c r="C141" s="54">
        <v>4</v>
      </c>
      <c r="D141" s="55" t="s">
        <v>80</v>
      </c>
      <c r="E141" s="55"/>
      <c r="F141" s="56" t="s">
        <v>49</v>
      </c>
      <c r="G141" s="56" t="s">
        <v>49</v>
      </c>
      <c r="H141" s="56"/>
      <c r="I141" s="56"/>
      <c r="J141" s="56"/>
      <c r="K141" s="57">
        <v>187.7852</v>
      </c>
      <c r="L141" s="58">
        <v>45684</v>
      </c>
      <c r="M141" s="58">
        <v>45729</v>
      </c>
      <c r="N141" s="59"/>
      <c r="O141" s="56">
        <v>1</v>
      </c>
      <c r="P141" s="56"/>
      <c r="Q141" s="56">
        <v>1</v>
      </c>
      <c r="R141" s="60" t="s">
        <v>1139</v>
      </c>
      <c r="S141" s="61">
        <f>O141+P141</f>
        <v>1</v>
      </c>
      <c r="T141" s="62">
        <f>+IF(L141&lt;&gt;"",IF(DAYS360(L141,$A$2)&lt;0,0,IF(AND(MONTH(L141)=MONTH($A$2),YEAR(L141)&lt;YEAR($A$2)),(DAYS360(L141,$A$2)/30)-1,DAYS360(L141,$A$2)/30)),0)</f>
        <v>1.9666666666666666</v>
      </c>
      <c r="U141" s="62">
        <f>+IF(M141&lt;&gt;"",IF(DAYS360(M141,$A$2)&lt;0,0,IF(AND(MONTH(M141)=MONTH($A$2),YEAR(M141)&lt;YEAR($A$2)),(DAYS360(M141,$A$2)/30)-1,DAYS360(M141,$A$2)/30)),0)</f>
        <v>0.43333333333333335</v>
      </c>
      <c r="V141" s="63">
        <f>S141/((C141+Q141)/2)</f>
        <v>0.4</v>
      </c>
      <c r="W141" s="64">
        <f>+IF(V141&gt;0,1/V141,999)</f>
        <v>2.5</v>
      </c>
      <c r="X141" s="65" t="str">
        <f>+IF(N141&lt;&gt;"",IF(INT(N141)&lt;&gt;INT(K141),"OUI",""),"")</f>
        <v/>
      </c>
      <c r="Y141" s="66">
        <f>+IF(F141="OUI",0,C141*K141)</f>
        <v>751.14080000000001</v>
      </c>
      <c r="Z141" s="67" t="str">
        <f>+IF(R141="-",IF(OR(F141="OUI",AND(G141="OUI",T141&lt;=$V$1),H141="OUI",I141="OUI",J141="OUI",T141&lt;=$V$1),"OUI",""),"")</f>
        <v>OUI</v>
      </c>
      <c r="AA141" s="68" t="str">
        <f>+IF(OR(Z141&lt;&gt;"OUI",X141="OUI",R141&lt;&gt;"-"),"OUI","")</f>
        <v/>
      </c>
      <c r="AB141" s="69" t="str">
        <f>+IF(AA141&lt;&gt;"OUI","-",IF(R141="-",IF(W141&lt;=3,"-",MAX(N141,K141*(1-$T$1))),IF(W141&lt;=3,R141,IF(T141&gt;$V$6,MAX(N141,K141*$T$6),IF(T141&gt;$V$5,MAX(R141,N141,K141*(1-$T$2),K141*(1-$T$5)),IF(T141&gt;$V$4,MAX(R141,N141,K141*(1-$T$2),K141*(1-$T$4)),IF(T141&gt;$V$3,MAX(R141,N141,K141*(1-$T$2),K141*(1-$T$3)),IF(T141&gt;$V$1,MAX(N141,K141*(1-$T$2)),MAX(N141,R141)))))))))</f>
        <v>-</v>
      </c>
      <c r="AC141" s="70" t="str">
        <f>+IF(AB141="-","-",IF(ABS(K141-AB141)&lt;0.1,1,-1*(AB141-K141)/K141))</f>
        <v>-</v>
      </c>
      <c r="AD141" s="66" t="str">
        <f>+IF(AB141&lt;&gt;"-",IF(AB141&lt;K141,(K141-AB141)*C141,AB141*C141),"")</f>
        <v/>
      </c>
      <c r="AE141" s="68" t="str">
        <f>+IF(AB141&lt;&gt;"-",IF(R141&lt;&gt;"-",IF(Z141&lt;&gt;"OUI","OLD","FAUX"),IF(Z141&lt;&gt;"OUI","NEW","FAUX")),"")</f>
        <v/>
      </c>
      <c r="AF141" s="68"/>
      <c r="AG141" s="68"/>
      <c r="AH141" s="53" t="str">
        <f t="shared" si="1"/>
        <v/>
      </c>
    </row>
    <row r="142" spans="1:34" ht="17">
      <c r="A142" s="53" t="s">
        <v>2976</v>
      </c>
      <c r="B142" s="53" t="s">
        <v>2977</v>
      </c>
      <c r="C142" s="54">
        <v>2</v>
      </c>
      <c r="D142" s="55" t="s">
        <v>429</v>
      </c>
      <c r="E142" s="55"/>
      <c r="F142" s="56" t="s">
        <v>49</v>
      </c>
      <c r="G142" s="56" t="s">
        <v>49</v>
      </c>
      <c r="H142" s="56"/>
      <c r="I142" s="56"/>
      <c r="J142" s="56"/>
      <c r="K142" s="57">
        <v>186.63</v>
      </c>
      <c r="L142" s="58">
        <v>45491</v>
      </c>
      <c r="M142" s="58">
        <v>45649</v>
      </c>
      <c r="N142" s="59"/>
      <c r="O142" s="56"/>
      <c r="P142" s="56"/>
      <c r="Q142" s="56">
        <v>2</v>
      </c>
      <c r="R142" s="60" t="s">
        <v>1139</v>
      </c>
      <c r="S142" s="61">
        <f>O142+P142</f>
        <v>0</v>
      </c>
      <c r="T142" s="62">
        <f>+IF(L142&lt;&gt;"",IF(DAYS360(L142,$A$2)&lt;0,0,IF(AND(MONTH(L142)=MONTH($A$2),YEAR(L142)&lt;YEAR($A$2)),(DAYS360(L142,$A$2)/30)-1,DAYS360(L142,$A$2)/30)),0)</f>
        <v>8.2666666666666675</v>
      </c>
      <c r="U142" s="62">
        <f>+IF(M142&lt;&gt;"",IF(DAYS360(M142,$A$2)&lt;0,0,IF(AND(MONTH(M142)=MONTH($A$2),YEAR(M142)&lt;YEAR($A$2)),(DAYS360(M142,$A$2)/30)-1,DAYS360(M142,$A$2)/30)),0)</f>
        <v>3.1</v>
      </c>
      <c r="V142" s="63">
        <f>S142/((C142+Q142)/2)</f>
        <v>0</v>
      </c>
      <c r="W142" s="64">
        <f>+IF(V142&gt;0,1/V142,999)</f>
        <v>999</v>
      </c>
      <c r="X142" s="65" t="str">
        <f>+IF(N142&lt;&gt;"",IF(INT(N142)&lt;&gt;INT(K142),"OUI",""),"")</f>
        <v/>
      </c>
      <c r="Y142" s="66">
        <f>+IF(F142="OUI",0,C142*K142)</f>
        <v>373.26</v>
      </c>
      <c r="Z142" s="67" t="str">
        <f>+IF(R142="-",IF(OR(F142="OUI",AND(G142="OUI",T142&lt;=$V$1),H142="OUI",I142="OUI",J142="OUI",T142&lt;=$V$1),"OUI",""),"")</f>
        <v>OUI</v>
      </c>
      <c r="AA142" s="68" t="str">
        <f>+IF(OR(Z142&lt;&gt;"OUI",X142="OUI",R142&lt;&gt;"-"),"OUI","")</f>
        <v/>
      </c>
      <c r="AB142" s="69" t="str">
        <f>+IF(AA142&lt;&gt;"OUI","-",IF(R142="-",IF(W142&lt;=3,"-",MAX(N142,K142*(1-$T$1))),IF(W142&lt;=3,R142,IF(T142&gt;$V$6,MAX(N142,K142*$T$6),IF(T142&gt;$V$5,MAX(R142,N142,K142*(1-$T$2),K142*(1-$T$5)),IF(T142&gt;$V$4,MAX(R142,N142,K142*(1-$T$2),K142*(1-$T$4)),IF(T142&gt;$V$3,MAX(R142,N142,K142*(1-$T$2),K142*(1-$T$3)),IF(T142&gt;$V$1,MAX(N142,K142*(1-$T$2)),MAX(N142,R142)))))))))</f>
        <v>-</v>
      </c>
      <c r="AC142" s="70" t="str">
        <f>+IF(AB142="-","-",IF(ABS(K142-AB142)&lt;0.1,1,-1*(AB142-K142)/K142))</f>
        <v>-</v>
      </c>
      <c r="AD142" s="66" t="str">
        <f>+IF(AB142&lt;&gt;"-",IF(AB142&lt;K142,(K142-AB142)*C142,AB142*C142),"")</f>
        <v/>
      </c>
      <c r="AE142" s="68" t="str">
        <f>+IF(AB142&lt;&gt;"-",IF(R142&lt;&gt;"-",IF(Z142&lt;&gt;"OUI","OLD","FAUX"),IF(Z142&lt;&gt;"OUI","NEW","FAUX")),"")</f>
        <v/>
      </c>
      <c r="AF142" s="68"/>
      <c r="AG142" s="68"/>
      <c r="AH142" s="53" t="str">
        <f t="shared" si="1"/>
        <v/>
      </c>
    </row>
    <row r="143" spans="1:34" ht="17">
      <c r="A143" s="53" t="s">
        <v>3523</v>
      </c>
      <c r="B143" s="53" t="s">
        <v>3524</v>
      </c>
      <c r="C143" s="54">
        <v>1</v>
      </c>
      <c r="D143" s="55" t="s">
        <v>80</v>
      </c>
      <c r="E143" s="55"/>
      <c r="F143" s="56" t="s">
        <v>49</v>
      </c>
      <c r="G143" s="56" t="s">
        <v>49</v>
      </c>
      <c r="H143" s="56"/>
      <c r="I143" s="56"/>
      <c r="J143" s="56"/>
      <c r="K143" s="57">
        <v>185.38079999999999</v>
      </c>
      <c r="L143" s="58">
        <v>45733</v>
      </c>
      <c r="M143" s="58">
        <v>45698</v>
      </c>
      <c r="N143" s="59"/>
      <c r="O143" s="56">
        <v>4</v>
      </c>
      <c r="P143" s="56"/>
      <c r="Q143" s="56">
        <v>2</v>
      </c>
      <c r="R143" s="60" t="s">
        <v>1139</v>
      </c>
      <c r="S143" s="61">
        <f>O143+P143</f>
        <v>4</v>
      </c>
      <c r="T143" s="62">
        <f>+IF(L143&lt;&gt;"",IF(DAYS360(L143,$A$2)&lt;0,0,IF(AND(MONTH(L143)=MONTH($A$2),YEAR(L143)&lt;YEAR($A$2)),(DAYS360(L143,$A$2)/30)-1,DAYS360(L143,$A$2)/30)),0)</f>
        <v>0.3</v>
      </c>
      <c r="U143" s="62">
        <f>+IF(M143&lt;&gt;"",IF(DAYS360(M143,$A$2)&lt;0,0,IF(AND(MONTH(M143)=MONTH($A$2),YEAR(M143)&lt;YEAR($A$2)),(DAYS360(M143,$A$2)/30)-1,DAYS360(M143,$A$2)/30)),0)</f>
        <v>1.5333333333333334</v>
      </c>
      <c r="V143" s="63">
        <f>S143/((C143+Q143)/2)</f>
        <v>2.6666666666666665</v>
      </c>
      <c r="W143" s="64">
        <f>+IF(V143&gt;0,1/V143,999)</f>
        <v>0.375</v>
      </c>
      <c r="X143" s="65" t="str">
        <f>+IF(N143&lt;&gt;"",IF(INT(N143)&lt;&gt;INT(K143),"OUI",""),"")</f>
        <v/>
      </c>
      <c r="Y143" s="66">
        <f>+IF(F143="OUI",0,C143*K143)</f>
        <v>185.38079999999999</v>
      </c>
      <c r="Z143" s="67" t="str">
        <f>+IF(R143="-",IF(OR(F143="OUI",AND(G143="OUI",T143&lt;=$V$1),H143="OUI",I143="OUI",J143="OUI",T143&lt;=$V$1),"OUI",""),"")</f>
        <v>OUI</v>
      </c>
      <c r="AA143" s="68" t="str">
        <f>+IF(OR(Z143&lt;&gt;"OUI",X143="OUI",R143&lt;&gt;"-"),"OUI","")</f>
        <v/>
      </c>
      <c r="AB143" s="69" t="str">
        <f>+IF(AA143&lt;&gt;"OUI","-",IF(R143="-",IF(W143&lt;=3,"-",MAX(N143,K143*(1-$T$1))),IF(W143&lt;=3,R143,IF(T143&gt;$V$6,MAX(N143,K143*$T$6),IF(T143&gt;$V$5,MAX(R143,N143,K143*(1-$T$2),K143*(1-$T$5)),IF(T143&gt;$V$4,MAX(R143,N143,K143*(1-$T$2),K143*(1-$T$4)),IF(T143&gt;$V$3,MAX(R143,N143,K143*(1-$T$2),K143*(1-$T$3)),IF(T143&gt;$V$1,MAX(N143,K143*(1-$T$2)),MAX(N143,R143)))))))))</f>
        <v>-</v>
      </c>
      <c r="AC143" s="70" t="str">
        <f>+IF(AB143="-","-",IF(ABS(K143-AB143)&lt;0.1,1,-1*(AB143-K143)/K143))</f>
        <v>-</v>
      </c>
      <c r="AD143" s="66" t="str">
        <f>+IF(AB143&lt;&gt;"-",IF(AB143&lt;K143,(K143-AB143)*C143,AB143*C143),"")</f>
        <v/>
      </c>
      <c r="AE143" s="68" t="str">
        <f>+IF(AB143&lt;&gt;"-",IF(R143&lt;&gt;"-",IF(Z143&lt;&gt;"OUI","OLD","FAUX"),IF(Z143&lt;&gt;"OUI","NEW","FAUX")),"")</f>
        <v/>
      </c>
      <c r="AF143" s="68"/>
      <c r="AG143" s="68"/>
      <c r="AH143" s="53" t="str">
        <f t="shared" si="1"/>
        <v/>
      </c>
    </row>
    <row r="144" spans="1:34" ht="17">
      <c r="A144" s="53" t="s">
        <v>3525</v>
      </c>
      <c r="B144" s="53" t="s">
        <v>3526</v>
      </c>
      <c r="C144" s="54">
        <v>1</v>
      </c>
      <c r="D144" s="55" t="s">
        <v>80</v>
      </c>
      <c r="E144" s="55"/>
      <c r="F144" s="56"/>
      <c r="G144" s="56"/>
      <c r="H144" s="56"/>
      <c r="I144" s="56"/>
      <c r="J144" s="56"/>
      <c r="K144" s="57">
        <v>185.38079999999999</v>
      </c>
      <c r="L144" s="58">
        <v>45733</v>
      </c>
      <c r="M144" s="58">
        <v>45733</v>
      </c>
      <c r="N144" s="59"/>
      <c r="O144" s="56">
        <v>2</v>
      </c>
      <c r="P144" s="56"/>
      <c r="Q144" s="56"/>
      <c r="R144" s="60" t="s">
        <v>1139</v>
      </c>
      <c r="S144" s="61">
        <f>O144+P144</f>
        <v>2</v>
      </c>
      <c r="T144" s="62">
        <f>+IF(L144&lt;&gt;"",IF(DAYS360(L144,$A$2)&lt;0,0,IF(AND(MONTH(L144)=MONTH($A$2),YEAR(L144)&lt;YEAR($A$2)),(DAYS360(L144,$A$2)/30)-1,DAYS360(L144,$A$2)/30)),0)</f>
        <v>0.3</v>
      </c>
      <c r="U144" s="62">
        <f>+IF(M144&lt;&gt;"",IF(DAYS360(M144,$A$2)&lt;0,0,IF(AND(MONTH(M144)=MONTH($A$2),YEAR(M144)&lt;YEAR($A$2)),(DAYS360(M144,$A$2)/30)-1,DAYS360(M144,$A$2)/30)),0)</f>
        <v>0.3</v>
      </c>
      <c r="V144" s="63">
        <f>S144/((C144+Q144)/2)</f>
        <v>4</v>
      </c>
      <c r="W144" s="64">
        <f>+IF(V144&gt;0,1/V144,999)</f>
        <v>0.25</v>
      </c>
      <c r="X144" s="65" t="str">
        <f>+IF(N144&lt;&gt;"",IF(INT(N144)&lt;&gt;INT(K144),"OUI",""),"")</f>
        <v/>
      </c>
      <c r="Y144" s="66">
        <f>+IF(F144="OUI",0,C144*K144)</f>
        <v>185.38079999999999</v>
      </c>
      <c r="Z144" s="67" t="str">
        <f>+IF(R144="-",IF(OR(F144="OUI",AND(G144="OUI",T144&lt;=$V$1),H144="OUI",I144="OUI",J144="OUI",T144&lt;=$V$1),"OUI",""),"")</f>
        <v>OUI</v>
      </c>
      <c r="AA144" s="68" t="str">
        <f>+IF(OR(Z144&lt;&gt;"OUI",X144="OUI",R144&lt;&gt;"-"),"OUI","")</f>
        <v/>
      </c>
      <c r="AB144" s="69" t="str">
        <f>+IF(AA144&lt;&gt;"OUI","-",IF(R144="-",IF(W144&lt;=3,"-",MAX(N144,K144*(1-$T$1))),IF(W144&lt;=3,R144,IF(T144&gt;$V$6,MAX(N144,K144*$T$6),IF(T144&gt;$V$5,MAX(R144,N144,K144*(1-$T$2),K144*(1-$T$5)),IF(T144&gt;$V$4,MAX(R144,N144,K144*(1-$T$2),K144*(1-$T$4)),IF(T144&gt;$V$3,MAX(R144,N144,K144*(1-$T$2),K144*(1-$T$3)),IF(T144&gt;$V$1,MAX(N144,K144*(1-$T$2)),MAX(N144,R144)))))))))</f>
        <v>-</v>
      </c>
      <c r="AC144" s="70" t="str">
        <f>+IF(AB144="-","-",IF(ABS(K144-AB144)&lt;0.1,1,-1*(AB144-K144)/K144))</f>
        <v>-</v>
      </c>
      <c r="AD144" s="66" t="str">
        <f>+IF(AB144&lt;&gt;"-",IF(AB144&lt;K144,(K144-AB144)*C144,AB144*C144),"")</f>
        <v/>
      </c>
      <c r="AE144" s="68" t="str">
        <f>+IF(AB144&lt;&gt;"-",IF(R144&lt;&gt;"-",IF(Z144&lt;&gt;"OUI","OLD","FAUX"),IF(Z144&lt;&gt;"OUI","NEW","FAUX")),"")</f>
        <v/>
      </c>
      <c r="AF144" s="68"/>
      <c r="AG144" s="68"/>
      <c r="AH144" s="53" t="str">
        <f t="shared" ref="AH144:AH207" si="2">+IF(AND(OR(R144&lt;&gt;"-",AB144&lt;&gt;"-"),T144&lt;=1),"Ne pas déprécier","")</f>
        <v/>
      </c>
    </row>
    <row r="145" spans="1:34" ht="17">
      <c r="A145" s="53" t="s">
        <v>3467</v>
      </c>
      <c r="B145" s="53" t="s">
        <v>3468</v>
      </c>
      <c r="C145" s="54">
        <v>2</v>
      </c>
      <c r="D145" s="55" t="s">
        <v>80</v>
      </c>
      <c r="E145" s="55" t="s">
        <v>81</v>
      </c>
      <c r="F145" s="56" t="s">
        <v>49</v>
      </c>
      <c r="G145" s="56" t="s">
        <v>49</v>
      </c>
      <c r="H145" s="56"/>
      <c r="I145" s="56"/>
      <c r="J145" s="56" t="s">
        <v>49</v>
      </c>
      <c r="K145" s="57">
        <v>185.38079999999999</v>
      </c>
      <c r="L145" s="58">
        <v>45733</v>
      </c>
      <c r="M145" s="58">
        <v>45698</v>
      </c>
      <c r="N145" s="59"/>
      <c r="O145" s="56">
        <v>2</v>
      </c>
      <c r="P145" s="56"/>
      <c r="Q145" s="56">
        <v>2</v>
      </c>
      <c r="R145" s="60" t="s">
        <v>1139</v>
      </c>
      <c r="S145" s="61">
        <f>O145+P145</f>
        <v>2</v>
      </c>
      <c r="T145" s="62">
        <f>+IF(L145&lt;&gt;"",IF(DAYS360(L145,$A$2)&lt;0,0,IF(AND(MONTH(L145)=MONTH($A$2),YEAR(L145)&lt;YEAR($A$2)),(DAYS360(L145,$A$2)/30)-1,DAYS360(L145,$A$2)/30)),0)</f>
        <v>0.3</v>
      </c>
      <c r="U145" s="62">
        <f>+IF(M145&lt;&gt;"",IF(DAYS360(M145,$A$2)&lt;0,0,IF(AND(MONTH(M145)=MONTH($A$2),YEAR(M145)&lt;YEAR($A$2)),(DAYS360(M145,$A$2)/30)-1,DAYS360(M145,$A$2)/30)),0)</f>
        <v>1.5333333333333334</v>
      </c>
      <c r="V145" s="63">
        <f>S145/((C145+Q145)/2)</f>
        <v>1</v>
      </c>
      <c r="W145" s="64">
        <f>+IF(V145&gt;0,1/V145,999)</f>
        <v>1</v>
      </c>
      <c r="X145" s="65" t="str">
        <f>+IF(N145&lt;&gt;"",IF(INT(N145)&lt;&gt;INT(K145),"OUI",""),"")</f>
        <v/>
      </c>
      <c r="Y145" s="66">
        <f>+IF(F145="OUI",0,C145*K145)</f>
        <v>370.76159999999999</v>
      </c>
      <c r="Z145" s="67" t="str">
        <f>+IF(R145="-",IF(OR(F145="OUI",AND(G145="OUI",T145&lt;=$V$1),H145="OUI",I145="OUI",J145="OUI",T145&lt;=$V$1),"OUI",""),"")</f>
        <v>OUI</v>
      </c>
      <c r="AA145" s="68" t="str">
        <f>+IF(OR(Z145&lt;&gt;"OUI",X145="OUI",R145&lt;&gt;"-"),"OUI","")</f>
        <v/>
      </c>
      <c r="AB145" s="69" t="str">
        <f>+IF(AA145&lt;&gt;"OUI","-",IF(R145="-",IF(W145&lt;=3,"-",MAX(N145,K145*(1-$T$1))),IF(W145&lt;=3,R145,IF(T145&gt;$V$6,MAX(N145,K145*$T$6),IF(T145&gt;$V$5,MAX(R145,N145,K145*(1-$T$2),K145*(1-$T$5)),IF(T145&gt;$V$4,MAX(R145,N145,K145*(1-$T$2),K145*(1-$T$4)),IF(T145&gt;$V$3,MAX(R145,N145,K145*(1-$T$2),K145*(1-$T$3)),IF(T145&gt;$V$1,MAX(N145,K145*(1-$T$2)),MAX(N145,R145)))))))))</f>
        <v>-</v>
      </c>
      <c r="AC145" s="70" t="str">
        <f>+IF(AB145="-","-",IF(ABS(K145-AB145)&lt;0.1,1,-1*(AB145-K145)/K145))</f>
        <v>-</v>
      </c>
      <c r="AD145" s="66" t="str">
        <f>+IF(AB145&lt;&gt;"-",IF(AB145&lt;K145,(K145-AB145)*C145,AB145*C145),"")</f>
        <v/>
      </c>
      <c r="AE145" s="68" t="str">
        <f>+IF(AB145&lt;&gt;"-",IF(R145&lt;&gt;"-",IF(Z145&lt;&gt;"OUI","OLD","FAUX"),IF(Z145&lt;&gt;"OUI","NEW","FAUX")),"")</f>
        <v/>
      </c>
      <c r="AF145" s="68"/>
      <c r="AG145" s="68"/>
      <c r="AH145" s="53" t="str">
        <f t="shared" si="2"/>
        <v/>
      </c>
    </row>
    <row r="146" spans="1:34" ht="17">
      <c r="A146" s="53" t="s">
        <v>3463</v>
      </c>
      <c r="B146" s="53" t="s">
        <v>3464</v>
      </c>
      <c r="C146" s="54">
        <v>2</v>
      </c>
      <c r="D146" s="55" t="s">
        <v>80</v>
      </c>
      <c r="E146" s="55" t="s">
        <v>81</v>
      </c>
      <c r="F146" s="56" t="s">
        <v>49</v>
      </c>
      <c r="G146" s="56" t="s">
        <v>49</v>
      </c>
      <c r="H146" s="56"/>
      <c r="I146" s="56"/>
      <c r="J146" s="56" t="s">
        <v>49</v>
      </c>
      <c r="K146" s="57">
        <v>182.73050000000001</v>
      </c>
      <c r="L146" s="58">
        <v>45684</v>
      </c>
      <c r="M146" s="58">
        <v>45678</v>
      </c>
      <c r="N146" s="59"/>
      <c r="O146" s="56">
        <v>1</v>
      </c>
      <c r="P146" s="56"/>
      <c r="Q146" s="56">
        <v>1</v>
      </c>
      <c r="R146" s="60" t="s">
        <v>1139</v>
      </c>
      <c r="S146" s="61">
        <f>O146+P146</f>
        <v>1</v>
      </c>
      <c r="T146" s="62">
        <f>+IF(L146&lt;&gt;"",IF(DAYS360(L146,$A$2)&lt;0,0,IF(AND(MONTH(L146)=MONTH($A$2),YEAR(L146)&lt;YEAR($A$2)),(DAYS360(L146,$A$2)/30)-1,DAYS360(L146,$A$2)/30)),0)</f>
        <v>1.9666666666666666</v>
      </c>
      <c r="U146" s="62">
        <f>+IF(M146&lt;&gt;"",IF(DAYS360(M146,$A$2)&lt;0,0,IF(AND(MONTH(M146)=MONTH($A$2),YEAR(M146)&lt;YEAR($A$2)),(DAYS360(M146,$A$2)/30)-1,DAYS360(M146,$A$2)/30)),0)</f>
        <v>2.1666666666666665</v>
      </c>
      <c r="V146" s="63">
        <f>S146/((C146+Q146)/2)</f>
        <v>0.66666666666666663</v>
      </c>
      <c r="W146" s="64">
        <f>+IF(V146&gt;0,1/V146,999)</f>
        <v>1.5</v>
      </c>
      <c r="X146" s="65" t="str">
        <f>+IF(N146&lt;&gt;"",IF(INT(N146)&lt;&gt;INT(K146),"OUI",""),"")</f>
        <v/>
      </c>
      <c r="Y146" s="66">
        <f>+IF(F146="OUI",0,C146*K146)</f>
        <v>365.46100000000001</v>
      </c>
      <c r="Z146" s="67" t="str">
        <f>+IF(R146="-",IF(OR(F146="OUI",AND(G146="OUI",T146&lt;=$V$1),H146="OUI",I146="OUI",J146="OUI",T146&lt;=$V$1),"OUI",""),"")</f>
        <v>OUI</v>
      </c>
      <c r="AA146" s="68" t="str">
        <f>+IF(OR(Z146&lt;&gt;"OUI",X146="OUI",R146&lt;&gt;"-"),"OUI","")</f>
        <v/>
      </c>
      <c r="AB146" s="69" t="str">
        <f>+IF(AA146&lt;&gt;"OUI","-",IF(R146="-",IF(W146&lt;=3,"-",MAX(N146,K146*(1-$T$1))),IF(W146&lt;=3,R146,IF(T146&gt;$V$6,MAX(N146,K146*$T$6),IF(T146&gt;$V$5,MAX(R146,N146,K146*(1-$T$2),K146*(1-$T$5)),IF(T146&gt;$V$4,MAX(R146,N146,K146*(1-$T$2),K146*(1-$T$4)),IF(T146&gt;$V$3,MAX(R146,N146,K146*(1-$T$2),K146*(1-$T$3)),IF(T146&gt;$V$1,MAX(N146,K146*(1-$T$2)),MAX(N146,R146)))))))))</f>
        <v>-</v>
      </c>
      <c r="AC146" s="70" t="str">
        <f>+IF(AB146="-","-",IF(ABS(K146-AB146)&lt;0.1,1,-1*(AB146-K146)/K146))</f>
        <v>-</v>
      </c>
      <c r="AD146" s="66" t="str">
        <f>+IF(AB146&lt;&gt;"-",IF(AB146&lt;K146,(K146-AB146)*C146,AB146*C146),"")</f>
        <v/>
      </c>
      <c r="AE146" s="68" t="str">
        <f>+IF(AB146&lt;&gt;"-",IF(R146&lt;&gt;"-",IF(Z146&lt;&gt;"OUI","OLD","FAUX"),IF(Z146&lt;&gt;"OUI","NEW","FAUX")),"")</f>
        <v/>
      </c>
      <c r="AF146" s="68"/>
      <c r="AG146" s="68"/>
      <c r="AH146" s="53" t="str">
        <f t="shared" si="2"/>
        <v/>
      </c>
    </row>
    <row r="147" spans="1:34" ht="17">
      <c r="A147" s="53" t="s">
        <v>3487</v>
      </c>
      <c r="B147" s="53" t="s">
        <v>3488</v>
      </c>
      <c r="C147" s="54">
        <v>2</v>
      </c>
      <c r="D147" s="55" t="s">
        <v>80</v>
      </c>
      <c r="E147" s="55"/>
      <c r="F147" s="56" t="s">
        <v>49</v>
      </c>
      <c r="G147" s="56" t="s">
        <v>49</v>
      </c>
      <c r="H147" s="56"/>
      <c r="I147" s="56"/>
      <c r="J147" s="56"/>
      <c r="K147" s="57">
        <v>182.73050000000001</v>
      </c>
      <c r="L147" s="58">
        <v>45684</v>
      </c>
      <c r="M147" s="58">
        <v>45660</v>
      </c>
      <c r="N147" s="59"/>
      <c r="O147" s="56">
        <v>1</v>
      </c>
      <c r="P147" s="56"/>
      <c r="Q147" s="56">
        <v>2</v>
      </c>
      <c r="R147" s="60" t="s">
        <v>1139</v>
      </c>
      <c r="S147" s="61">
        <f>O147+P147</f>
        <v>1</v>
      </c>
      <c r="T147" s="62">
        <f>+IF(L147&lt;&gt;"",IF(DAYS360(L147,$A$2)&lt;0,0,IF(AND(MONTH(L147)=MONTH($A$2),YEAR(L147)&lt;YEAR($A$2)),(DAYS360(L147,$A$2)/30)-1,DAYS360(L147,$A$2)/30)),0)</f>
        <v>1.9666666666666666</v>
      </c>
      <c r="U147" s="62">
        <f>+IF(M147&lt;&gt;"",IF(DAYS360(M147,$A$2)&lt;0,0,IF(AND(MONTH(M147)=MONTH($A$2),YEAR(M147)&lt;YEAR($A$2)),(DAYS360(M147,$A$2)/30)-1,DAYS360(M147,$A$2)/30)),0)</f>
        <v>2.7666666666666666</v>
      </c>
      <c r="V147" s="63">
        <f>S147/((C147+Q147)/2)</f>
        <v>0.5</v>
      </c>
      <c r="W147" s="64">
        <f>+IF(V147&gt;0,1/V147,999)</f>
        <v>2</v>
      </c>
      <c r="X147" s="65" t="str">
        <f>+IF(N147&lt;&gt;"",IF(INT(N147)&lt;&gt;INT(K147),"OUI",""),"")</f>
        <v/>
      </c>
      <c r="Y147" s="66">
        <f>+IF(F147="OUI",0,C147*K147)</f>
        <v>365.46100000000001</v>
      </c>
      <c r="Z147" s="67" t="str">
        <f>+IF(R147="-",IF(OR(F147="OUI",AND(G147="OUI",T147&lt;=$V$1),H147="OUI",I147="OUI",J147="OUI",T147&lt;=$V$1),"OUI",""),"")</f>
        <v>OUI</v>
      </c>
      <c r="AA147" s="68" t="str">
        <f>+IF(OR(Z147&lt;&gt;"OUI",X147="OUI",R147&lt;&gt;"-"),"OUI","")</f>
        <v/>
      </c>
      <c r="AB147" s="69" t="str">
        <f>+IF(AA147&lt;&gt;"OUI","-",IF(R147="-",IF(W147&lt;=3,"-",MAX(N147,K147*(1-$T$1))),IF(W147&lt;=3,R147,IF(T147&gt;$V$6,MAX(N147,K147*$T$6),IF(T147&gt;$V$5,MAX(R147,N147,K147*(1-$T$2),K147*(1-$T$5)),IF(T147&gt;$V$4,MAX(R147,N147,K147*(1-$T$2),K147*(1-$T$4)),IF(T147&gt;$V$3,MAX(R147,N147,K147*(1-$T$2),K147*(1-$T$3)),IF(T147&gt;$V$1,MAX(N147,K147*(1-$T$2)),MAX(N147,R147)))))))))</f>
        <v>-</v>
      </c>
      <c r="AC147" s="70" t="str">
        <f>+IF(AB147="-","-",IF(ABS(K147-AB147)&lt;0.1,1,-1*(AB147-K147)/K147))</f>
        <v>-</v>
      </c>
      <c r="AD147" s="66" t="str">
        <f>+IF(AB147&lt;&gt;"-",IF(AB147&lt;K147,(K147-AB147)*C147,AB147*C147),"")</f>
        <v/>
      </c>
      <c r="AE147" s="68" t="str">
        <f>+IF(AB147&lt;&gt;"-",IF(R147&lt;&gt;"-",IF(Z147&lt;&gt;"OUI","OLD","FAUX"),IF(Z147&lt;&gt;"OUI","NEW","FAUX")),"")</f>
        <v/>
      </c>
      <c r="AF147" s="68"/>
      <c r="AG147" s="68"/>
      <c r="AH147" s="53" t="str">
        <f t="shared" si="2"/>
        <v/>
      </c>
    </row>
    <row r="148" spans="1:34" ht="17">
      <c r="A148" s="53" t="s">
        <v>2909</v>
      </c>
      <c r="B148" s="53" t="s">
        <v>2910</v>
      </c>
      <c r="C148" s="54">
        <v>1</v>
      </c>
      <c r="D148" s="55" t="s">
        <v>116</v>
      </c>
      <c r="E148" s="55"/>
      <c r="F148" s="56" t="s">
        <v>49</v>
      </c>
      <c r="G148" s="56" t="s">
        <v>49</v>
      </c>
      <c r="H148" s="56"/>
      <c r="I148" s="56"/>
      <c r="J148" s="56"/>
      <c r="K148" s="57">
        <v>181.17</v>
      </c>
      <c r="L148" s="58">
        <v>45588</v>
      </c>
      <c r="M148" s="58"/>
      <c r="N148" s="59"/>
      <c r="O148" s="56"/>
      <c r="P148" s="56"/>
      <c r="Q148" s="56">
        <v>1</v>
      </c>
      <c r="R148" s="60" t="s">
        <v>1139</v>
      </c>
      <c r="S148" s="61">
        <f>O148+P148</f>
        <v>0</v>
      </c>
      <c r="T148" s="62">
        <f>+IF(L148&lt;&gt;"",IF(DAYS360(L148,$A$2)&lt;0,0,IF(AND(MONTH(L148)=MONTH($A$2),YEAR(L148)&lt;YEAR($A$2)),(DAYS360(L148,$A$2)/30)-1,DAYS360(L148,$A$2)/30)),0)</f>
        <v>5.0999999999999996</v>
      </c>
      <c r="U148" s="62">
        <f>+IF(M148&lt;&gt;"",IF(DAYS360(M148,$A$2)&lt;0,0,IF(AND(MONTH(M148)=MONTH($A$2),YEAR(M148)&lt;YEAR($A$2)),(DAYS360(M148,$A$2)/30)-1,DAYS360(M148,$A$2)/30)),0)</f>
        <v>0</v>
      </c>
      <c r="V148" s="63">
        <f>S148/((C148+Q148)/2)</f>
        <v>0</v>
      </c>
      <c r="W148" s="64">
        <f>+IF(V148&gt;0,1/V148,999)</f>
        <v>999</v>
      </c>
      <c r="X148" s="65" t="str">
        <f>+IF(N148&lt;&gt;"",IF(INT(N148)&lt;&gt;INT(K148),"OUI",""),"")</f>
        <v/>
      </c>
      <c r="Y148" s="66">
        <f>+IF(F148="OUI",0,C148*K148)</f>
        <v>181.17</v>
      </c>
      <c r="Z148" s="67" t="str">
        <f>+IF(R148="-",IF(OR(F148="OUI",AND(G148="OUI",T148&lt;=$V$1),H148="OUI",I148="OUI",J148="OUI",T148&lt;=$V$1),"OUI",""),"")</f>
        <v>OUI</v>
      </c>
      <c r="AA148" s="68" t="str">
        <f>+IF(OR(Z148&lt;&gt;"OUI",X148="OUI",R148&lt;&gt;"-"),"OUI","")</f>
        <v/>
      </c>
      <c r="AB148" s="69" t="str">
        <f>+IF(AA148&lt;&gt;"OUI","-",IF(R148="-",IF(W148&lt;=3,"-",MAX(N148,K148*(1-$T$1))),IF(W148&lt;=3,R148,IF(T148&gt;$V$6,MAX(N148,K148*$T$6),IF(T148&gt;$V$5,MAX(R148,N148,K148*(1-$T$2),K148*(1-$T$5)),IF(T148&gt;$V$4,MAX(R148,N148,K148*(1-$T$2),K148*(1-$T$4)),IF(T148&gt;$V$3,MAX(R148,N148,K148*(1-$T$2),K148*(1-$T$3)),IF(T148&gt;$V$1,MAX(N148,K148*(1-$T$2)),MAX(N148,R148)))))))))</f>
        <v>-</v>
      </c>
      <c r="AC148" s="70" t="str">
        <f>+IF(AB148="-","-",IF(ABS(K148-AB148)&lt;0.1,1,-1*(AB148-K148)/K148))</f>
        <v>-</v>
      </c>
      <c r="AD148" s="66" t="str">
        <f>+IF(AB148&lt;&gt;"-",IF(AB148&lt;K148,(K148-AB148)*C148,AB148*C148),"")</f>
        <v/>
      </c>
      <c r="AE148" s="68" t="str">
        <f>+IF(AB148&lt;&gt;"-",IF(R148&lt;&gt;"-",IF(Z148&lt;&gt;"OUI","OLD","FAUX"),IF(Z148&lt;&gt;"OUI","NEW","FAUX")),"")</f>
        <v/>
      </c>
      <c r="AF148" s="68"/>
      <c r="AG148" s="68"/>
      <c r="AH148" s="53" t="str">
        <f t="shared" si="2"/>
        <v/>
      </c>
    </row>
    <row r="149" spans="1:34" ht="17">
      <c r="A149" s="53" t="s">
        <v>2529</v>
      </c>
      <c r="B149" s="53" t="s">
        <v>2530</v>
      </c>
      <c r="C149" s="54">
        <v>2</v>
      </c>
      <c r="D149" s="55" t="s">
        <v>745</v>
      </c>
      <c r="E149" s="55"/>
      <c r="F149" s="56" t="s">
        <v>49</v>
      </c>
      <c r="G149" s="56" t="s">
        <v>49</v>
      </c>
      <c r="H149" s="56"/>
      <c r="I149" s="56"/>
      <c r="J149" s="56"/>
      <c r="K149" s="57">
        <v>181.05</v>
      </c>
      <c r="L149" s="58">
        <v>45685</v>
      </c>
      <c r="M149" s="58">
        <v>45723</v>
      </c>
      <c r="N149" s="59"/>
      <c r="O149" s="56">
        <v>5</v>
      </c>
      <c r="P149" s="56"/>
      <c r="Q149" s="56">
        <v>2</v>
      </c>
      <c r="R149" s="60" t="s">
        <v>1139</v>
      </c>
      <c r="S149" s="61">
        <f>O149+P149</f>
        <v>5</v>
      </c>
      <c r="T149" s="62">
        <f>+IF(L149&lt;&gt;"",IF(DAYS360(L149,$A$2)&lt;0,0,IF(AND(MONTH(L149)=MONTH($A$2),YEAR(L149)&lt;YEAR($A$2)),(DAYS360(L149,$A$2)/30)-1,DAYS360(L149,$A$2)/30)),0)</f>
        <v>1.9333333333333333</v>
      </c>
      <c r="U149" s="62">
        <f>+IF(M149&lt;&gt;"",IF(DAYS360(M149,$A$2)&lt;0,0,IF(AND(MONTH(M149)=MONTH($A$2),YEAR(M149)&lt;YEAR($A$2)),(DAYS360(M149,$A$2)/30)-1,DAYS360(M149,$A$2)/30)),0)</f>
        <v>0.6333333333333333</v>
      </c>
      <c r="V149" s="63">
        <f>S149/((C149+Q149)/2)</f>
        <v>2.5</v>
      </c>
      <c r="W149" s="64">
        <f>+IF(V149&gt;0,1/V149,999)</f>
        <v>0.4</v>
      </c>
      <c r="X149" s="65" t="str">
        <f>+IF(N149&lt;&gt;"",IF(INT(N149)&lt;&gt;INT(K149),"OUI",""),"")</f>
        <v/>
      </c>
      <c r="Y149" s="66">
        <f>+IF(F149="OUI",0,C149*K149)</f>
        <v>362.1</v>
      </c>
      <c r="Z149" s="67" t="str">
        <f>+IF(R149="-",IF(OR(F149="OUI",AND(G149="OUI",T149&lt;=$V$1),H149="OUI",I149="OUI",J149="OUI",T149&lt;=$V$1),"OUI",""),"")</f>
        <v>OUI</v>
      </c>
      <c r="AA149" s="68" t="str">
        <f>+IF(OR(Z149&lt;&gt;"OUI",X149="OUI",R149&lt;&gt;"-"),"OUI","")</f>
        <v/>
      </c>
      <c r="AB149" s="69" t="str">
        <f>+IF(AA149&lt;&gt;"OUI","-",IF(R149="-",IF(W149&lt;=3,"-",MAX(N149,K149*(1-$T$1))),IF(W149&lt;=3,R149,IF(T149&gt;$V$6,MAX(N149,K149*$T$6),IF(T149&gt;$V$5,MAX(R149,N149,K149*(1-$T$2),K149*(1-$T$5)),IF(T149&gt;$V$4,MAX(R149,N149,K149*(1-$T$2),K149*(1-$T$4)),IF(T149&gt;$V$3,MAX(R149,N149,K149*(1-$T$2),K149*(1-$T$3)),IF(T149&gt;$V$1,MAX(N149,K149*(1-$T$2)),MAX(N149,R149)))))))))</f>
        <v>-</v>
      </c>
      <c r="AC149" s="70" t="str">
        <f>+IF(AB149="-","-",IF(ABS(K149-AB149)&lt;0.1,1,-1*(AB149-K149)/K149))</f>
        <v>-</v>
      </c>
      <c r="AD149" s="66" t="str">
        <f>+IF(AB149&lt;&gt;"-",IF(AB149&lt;K149,(K149-AB149)*C149,AB149*C149),"")</f>
        <v/>
      </c>
      <c r="AE149" s="68" t="str">
        <f>+IF(AB149&lt;&gt;"-",IF(R149&lt;&gt;"-",IF(Z149&lt;&gt;"OUI","OLD","FAUX"),IF(Z149&lt;&gt;"OUI","NEW","FAUX")),"")</f>
        <v/>
      </c>
      <c r="AF149" s="68"/>
      <c r="AG149" s="68"/>
      <c r="AH149" s="53" t="str">
        <f t="shared" si="2"/>
        <v/>
      </c>
    </row>
    <row r="150" spans="1:34" ht="17">
      <c r="A150" s="53" t="s">
        <v>722</v>
      </c>
      <c r="B150" s="53" t="s">
        <v>723</v>
      </c>
      <c r="C150" s="54">
        <v>4</v>
      </c>
      <c r="D150" s="55" t="s">
        <v>103</v>
      </c>
      <c r="E150" s="55" t="s">
        <v>103</v>
      </c>
      <c r="F150" s="56" t="s">
        <v>49</v>
      </c>
      <c r="G150" s="56" t="s">
        <v>49</v>
      </c>
      <c r="H150" s="56"/>
      <c r="I150" s="56"/>
      <c r="J150" s="56" t="s">
        <v>49</v>
      </c>
      <c r="K150" s="57">
        <v>181</v>
      </c>
      <c r="L150" s="58">
        <v>44580</v>
      </c>
      <c r="M150" s="58">
        <v>45607</v>
      </c>
      <c r="N150" s="59"/>
      <c r="O150" s="56"/>
      <c r="P150" s="56"/>
      <c r="Q150" s="56">
        <v>4</v>
      </c>
      <c r="R150" s="60">
        <v>162.9</v>
      </c>
      <c r="S150" s="61">
        <f>O150+P150</f>
        <v>0</v>
      </c>
      <c r="T150" s="62">
        <f>+IF(L150&lt;&gt;"",IF(DAYS360(L150,$A$2)&lt;0,0,IF(AND(MONTH(L150)=MONTH($A$2),YEAR(L150)&lt;YEAR($A$2)),(DAYS360(L150,$A$2)/30)-1,DAYS360(L150,$A$2)/30)),0)</f>
        <v>38.233333333333334</v>
      </c>
      <c r="U150" s="62">
        <f>+IF(M150&lt;&gt;"",IF(DAYS360(M150,$A$2)&lt;0,0,IF(AND(MONTH(M150)=MONTH($A$2),YEAR(M150)&lt;YEAR($A$2)),(DAYS360(M150,$A$2)/30)-1,DAYS360(M150,$A$2)/30)),0)</f>
        <v>4.5</v>
      </c>
      <c r="V150" s="63">
        <f>S150/((C150+Q150)/2)</f>
        <v>0</v>
      </c>
      <c r="W150" s="64">
        <f>+IF(V150&gt;0,1/V150,999)</f>
        <v>999</v>
      </c>
      <c r="X150" s="65" t="str">
        <f>+IF(N150&lt;&gt;"",IF(INT(N150)&lt;&gt;INT(K150),"OUI",""),"")</f>
        <v/>
      </c>
      <c r="Y150" s="66">
        <f>+IF(F150="OUI",0,C150*K150)</f>
        <v>724</v>
      </c>
      <c r="Z150" s="67" t="str">
        <f>+IF(R150="-",IF(OR(F150="OUI",AND(G150="OUI",T150&lt;=$V$1),H150="OUI",I150="OUI",J150="OUI",T150&lt;=$V$1),"OUI",""),"")</f>
        <v/>
      </c>
      <c r="AA150" s="68" t="str">
        <f>+IF(OR(Z150&lt;&gt;"OUI",X150="OUI",R150&lt;&gt;"-"),"OUI","")</f>
        <v>OUI</v>
      </c>
      <c r="AB150" s="69">
        <f>+IF(AA150&lt;&gt;"OUI","-",IF(R150="-",IF(W150&lt;=3,"-",MAX(N150,K150*(1-$T$1))),IF(W150&lt;=3,R150,IF(T150&gt;$V$6,MAX(N150,K150*$T$6),IF(T150&gt;$V$5,MAX(R150,N150,K150*(1-$T$2),K150*(1-$T$5)),IF(T150&gt;$V$4,MAX(R150,N150,K150*(1-$T$2),K150*(1-$T$4)),IF(T150&gt;$V$3,MAX(R150,N150,K150*(1-$T$2),K150*(1-$T$3)),IF(T150&gt;$V$1,MAX(N150,K150*(1-$T$2)),MAX(N150,R150)))))))))</f>
        <v>162.9</v>
      </c>
      <c r="AC150" s="70">
        <f>+IF(AB150="-","-",IF(ABS(K150-AB150)&lt;0.1,1,-1*(AB150-K150)/K150))</f>
        <v>9.9999999999999964E-2</v>
      </c>
      <c r="AD150" s="66">
        <f>+IF(AB150&lt;&gt;"-",IF(AB150&lt;K150,(K150-AB150)*C150,AB150*C150),"")</f>
        <v>72.399999999999977</v>
      </c>
      <c r="AE150" s="68" t="str">
        <f>+IF(AB150&lt;&gt;"-",IF(R150&lt;&gt;"-",IF(Z150&lt;&gt;"OUI","OLD","FAUX"),IF(Z150&lt;&gt;"OUI","NEW","FAUX")),"")</f>
        <v>OLD</v>
      </c>
      <c r="AF150" s="68"/>
      <c r="AG150" s="68"/>
      <c r="AH150" s="53" t="str">
        <f t="shared" si="2"/>
        <v/>
      </c>
    </row>
    <row r="151" spans="1:34">
      <c r="A151" s="53" t="s">
        <v>3293</v>
      </c>
      <c r="B151" s="53" t="s">
        <v>3294</v>
      </c>
      <c r="C151" s="54">
        <v>1</v>
      </c>
      <c r="D151" s="55"/>
      <c r="E151" s="55"/>
      <c r="F151" s="56"/>
      <c r="G151" s="56"/>
      <c r="H151" s="56"/>
      <c r="I151" s="56"/>
      <c r="J151" s="56"/>
      <c r="K151" s="57">
        <v>177.93</v>
      </c>
      <c r="L151" s="58">
        <v>45695</v>
      </c>
      <c r="M151" s="58">
        <v>45706</v>
      </c>
      <c r="N151" s="59"/>
      <c r="O151" s="56">
        <v>1</v>
      </c>
      <c r="P151" s="56"/>
      <c r="Q151" s="56"/>
      <c r="R151" s="60" t="s">
        <v>1139</v>
      </c>
      <c r="S151" s="61">
        <f>O151+P151</f>
        <v>1</v>
      </c>
      <c r="T151" s="62">
        <f>+IF(L151&lt;&gt;"",IF(DAYS360(L151,$A$2)&lt;0,0,IF(AND(MONTH(L151)=MONTH($A$2),YEAR(L151)&lt;YEAR($A$2)),(DAYS360(L151,$A$2)/30)-1,DAYS360(L151,$A$2)/30)),0)</f>
        <v>1.6333333333333333</v>
      </c>
      <c r="U151" s="62">
        <f>+IF(M151&lt;&gt;"",IF(DAYS360(M151,$A$2)&lt;0,0,IF(AND(MONTH(M151)=MONTH($A$2),YEAR(M151)&lt;YEAR($A$2)),(DAYS360(M151,$A$2)/30)-1,DAYS360(M151,$A$2)/30)),0)</f>
        <v>1.2666666666666666</v>
      </c>
      <c r="V151" s="63">
        <f>S151/((C151+Q151)/2)</f>
        <v>2</v>
      </c>
      <c r="W151" s="64">
        <f>+IF(V151&gt;0,1/V151,999)</f>
        <v>0.5</v>
      </c>
      <c r="X151" s="65" t="str">
        <f>+IF(N151&lt;&gt;"",IF(INT(N151)&lt;&gt;INT(K151),"OUI",""),"")</f>
        <v/>
      </c>
      <c r="Y151" s="66">
        <f>+IF(F151="OUI",0,C151*K151)</f>
        <v>177.93</v>
      </c>
      <c r="Z151" s="67" t="str">
        <f>+IF(R151="-",IF(OR(F151="OUI",AND(G151="OUI",T151&lt;=$V$1),H151="OUI",I151="OUI",J151="OUI",T151&lt;=$V$1),"OUI",""),"")</f>
        <v>OUI</v>
      </c>
      <c r="AA151" s="68" t="str">
        <f>+IF(OR(Z151&lt;&gt;"OUI",X151="OUI",R151&lt;&gt;"-"),"OUI","")</f>
        <v/>
      </c>
      <c r="AB151" s="69" t="str">
        <f>+IF(AA151&lt;&gt;"OUI","-",IF(R151="-",IF(W151&lt;=3,"-",MAX(N151,K151*(1-$T$1))),IF(W151&lt;=3,R151,IF(T151&gt;$V$6,MAX(N151,K151*$T$6),IF(T151&gt;$V$5,MAX(R151,N151,K151*(1-$T$2),K151*(1-$T$5)),IF(T151&gt;$V$4,MAX(R151,N151,K151*(1-$T$2),K151*(1-$T$4)),IF(T151&gt;$V$3,MAX(R151,N151,K151*(1-$T$2),K151*(1-$T$3)),IF(T151&gt;$V$1,MAX(N151,K151*(1-$T$2)),MAX(N151,R151)))))))))</f>
        <v>-</v>
      </c>
      <c r="AC151" s="70" t="str">
        <f>+IF(AB151="-","-",IF(ABS(K151-AB151)&lt;0.1,1,-1*(AB151-K151)/K151))</f>
        <v>-</v>
      </c>
      <c r="AD151" s="66" t="str">
        <f>+IF(AB151&lt;&gt;"-",IF(AB151&lt;K151,(K151-AB151)*C151,AB151*C151),"")</f>
        <v/>
      </c>
      <c r="AE151" s="68" t="str">
        <f>+IF(AB151&lt;&gt;"-",IF(R151&lt;&gt;"-",IF(Z151&lt;&gt;"OUI","OLD","FAUX"),IF(Z151&lt;&gt;"OUI","NEW","FAUX")),"")</f>
        <v/>
      </c>
      <c r="AF151" s="68"/>
      <c r="AG151" s="68"/>
      <c r="AH151" s="53" t="str">
        <f t="shared" si="2"/>
        <v/>
      </c>
    </row>
    <row r="152" spans="1:34" ht="17">
      <c r="A152" s="53" t="s">
        <v>2833</v>
      </c>
      <c r="B152" s="53" t="s">
        <v>2834</v>
      </c>
      <c r="C152" s="54">
        <v>1</v>
      </c>
      <c r="D152" s="55" t="s">
        <v>745</v>
      </c>
      <c r="E152" s="55" t="s">
        <v>746</v>
      </c>
      <c r="F152" s="56" t="s">
        <v>49</v>
      </c>
      <c r="G152" s="56" t="s">
        <v>49</v>
      </c>
      <c r="H152" s="56"/>
      <c r="I152" s="56"/>
      <c r="J152" s="56" t="s">
        <v>49</v>
      </c>
      <c r="K152" s="57">
        <v>177.59</v>
      </c>
      <c r="L152" s="58">
        <v>45357</v>
      </c>
      <c r="M152" s="58">
        <v>45713</v>
      </c>
      <c r="N152" s="59"/>
      <c r="O152" s="56">
        <v>1</v>
      </c>
      <c r="P152" s="56"/>
      <c r="Q152" s="56">
        <v>2</v>
      </c>
      <c r="R152" s="60" t="s">
        <v>1139</v>
      </c>
      <c r="S152" s="61">
        <f>O152+P152</f>
        <v>1</v>
      </c>
      <c r="T152" s="62">
        <f>+IF(L152&lt;&gt;"",IF(DAYS360(L152,$A$2)&lt;0,0,IF(AND(MONTH(L152)=MONTH($A$2),YEAR(L152)&lt;YEAR($A$2)),(DAYS360(L152,$A$2)/30)-1,DAYS360(L152,$A$2)/30)),0)</f>
        <v>11.666666666666666</v>
      </c>
      <c r="U152" s="62">
        <f>+IF(M152&lt;&gt;"",IF(DAYS360(M152,$A$2)&lt;0,0,IF(AND(MONTH(M152)=MONTH($A$2),YEAR(M152)&lt;YEAR($A$2)),(DAYS360(M152,$A$2)/30)-1,DAYS360(M152,$A$2)/30)),0)</f>
        <v>1.0333333333333334</v>
      </c>
      <c r="V152" s="63">
        <f>S152/((C152+Q152)/2)</f>
        <v>0.66666666666666663</v>
      </c>
      <c r="W152" s="64">
        <f>+IF(V152&gt;0,1/V152,999)</f>
        <v>1.5</v>
      </c>
      <c r="X152" s="65" t="str">
        <f>+IF(N152&lt;&gt;"",IF(INT(N152)&lt;&gt;INT(K152),"OUI",""),"")</f>
        <v/>
      </c>
      <c r="Y152" s="66">
        <f>+IF(F152="OUI",0,C152*K152)</f>
        <v>177.59</v>
      </c>
      <c r="Z152" s="67" t="str">
        <f>+IF(R152="-",IF(OR(F152="OUI",AND(G152="OUI",T152&lt;=$V$1),H152="OUI",I152="OUI",J152="OUI",T152&lt;=$V$1),"OUI",""),"")</f>
        <v>OUI</v>
      </c>
      <c r="AA152" s="68" t="str">
        <f>+IF(OR(Z152&lt;&gt;"OUI",X152="OUI",R152&lt;&gt;"-"),"OUI","")</f>
        <v/>
      </c>
      <c r="AB152" s="69" t="str">
        <f>+IF(AA152&lt;&gt;"OUI","-",IF(R152="-",IF(W152&lt;=3,"-",MAX(N152,K152*(1-$T$1))),IF(W152&lt;=3,R152,IF(T152&gt;$V$6,MAX(N152,K152*$T$6),IF(T152&gt;$V$5,MAX(R152,N152,K152*(1-$T$2),K152*(1-$T$5)),IF(T152&gt;$V$4,MAX(R152,N152,K152*(1-$T$2),K152*(1-$T$4)),IF(T152&gt;$V$3,MAX(R152,N152,K152*(1-$T$2),K152*(1-$T$3)),IF(T152&gt;$V$1,MAX(N152,K152*(1-$T$2)),MAX(N152,R152)))))))))</f>
        <v>-</v>
      </c>
      <c r="AC152" s="70" t="str">
        <f>+IF(AB152="-","-",IF(ABS(K152-AB152)&lt;0.1,1,-1*(AB152-K152)/K152))</f>
        <v>-</v>
      </c>
      <c r="AD152" s="66" t="str">
        <f>+IF(AB152&lt;&gt;"-",IF(AB152&lt;K152,(K152-AB152)*C152,AB152*C152),"")</f>
        <v/>
      </c>
      <c r="AE152" s="68" t="str">
        <f>+IF(AB152&lt;&gt;"-",IF(R152&lt;&gt;"-",IF(Z152&lt;&gt;"OUI","OLD","FAUX"),IF(Z152&lt;&gt;"OUI","NEW","FAUX")),"")</f>
        <v/>
      </c>
      <c r="AF152" s="68"/>
      <c r="AG152" s="68"/>
      <c r="AH152" s="53" t="str">
        <f t="shared" si="2"/>
        <v/>
      </c>
    </row>
    <row r="153" spans="1:34" ht="17">
      <c r="A153" s="53" t="s">
        <v>1186</v>
      </c>
      <c r="B153" s="53" t="s">
        <v>1187</v>
      </c>
      <c r="C153" s="54">
        <v>2</v>
      </c>
      <c r="D153" s="55" t="s">
        <v>894</v>
      </c>
      <c r="E153" s="55" t="s">
        <v>1188</v>
      </c>
      <c r="F153" s="56" t="s">
        <v>49</v>
      </c>
      <c r="G153" s="56" t="s">
        <v>49</v>
      </c>
      <c r="H153" s="56"/>
      <c r="I153" s="56"/>
      <c r="J153" s="56" t="s">
        <v>49</v>
      </c>
      <c r="K153" s="57">
        <v>175.1</v>
      </c>
      <c r="L153" s="58">
        <v>44881</v>
      </c>
      <c r="M153" s="58">
        <v>44902</v>
      </c>
      <c r="N153" s="59"/>
      <c r="O153" s="56"/>
      <c r="P153" s="56"/>
      <c r="Q153" s="56">
        <v>2</v>
      </c>
      <c r="R153" s="60" t="s">
        <v>1139</v>
      </c>
      <c r="S153" s="61">
        <f>O153+P153</f>
        <v>0</v>
      </c>
      <c r="T153" s="62">
        <f>+IF(L153&lt;&gt;"",IF(DAYS360(L153,$A$2)&lt;0,0,IF(AND(MONTH(L153)=MONTH($A$2),YEAR(L153)&lt;YEAR($A$2)),(DAYS360(L153,$A$2)/30)-1,DAYS360(L153,$A$2)/30)),0)</f>
        <v>28.333333333333332</v>
      </c>
      <c r="U153" s="62">
        <f>+IF(M153&lt;&gt;"",IF(DAYS360(M153,$A$2)&lt;0,0,IF(AND(MONTH(M153)=MONTH($A$2),YEAR(M153)&lt;YEAR($A$2)),(DAYS360(M153,$A$2)/30)-1,DAYS360(M153,$A$2)/30)),0)</f>
        <v>27.633333333333333</v>
      </c>
      <c r="V153" s="63">
        <f>S153/((C153+Q153)/2)</f>
        <v>0</v>
      </c>
      <c r="W153" s="64">
        <f>+IF(V153&gt;0,1/V153,999)</f>
        <v>999</v>
      </c>
      <c r="X153" s="65" t="str">
        <f>+IF(N153&lt;&gt;"",IF(INT(N153)&lt;&gt;INT(K153),"OUI",""),"")</f>
        <v/>
      </c>
      <c r="Y153" s="66">
        <f>+IF(F153="OUI",0,C153*K153)</f>
        <v>350.2</v>
      </c>
      <c r="Z153" s="67" t="str">
        <f>+IF(R153="-",IF(OR(F153="OUI",AND(G153="OUI",T153&lt;=$V$1),H153="OUI",I153="OUI",J153="OUI",T153&lt;=$V$1),"OUI",""),"")</f>
        <v/>
      </c>
      <c r="AA153" s="68" t="str">
        <f>+IF(OR(Z153&lt;&gt;"OUI",X153="OUI",R153&lt;&gt;"-"),"OUI","")</f>
        <v>OUI</v>
      </c>
      <c r="AB153" s="69">
        <f>+IF(AA153&lt;&gt;"OUI","-",IF(R153="-",IF(W153&lt;=3,"-",MAX(N153,K153*(1-$T$1))),IF(W153&lt;=3,R153,IF(T153&gt;$V$6,MAX(N153,K153*$T$6),IF(T153&gt;$V$5,MAX(R153,N153,K153*(1-$T$2),K153*(1-$T$5)),IF(T153&gt;$V$4,MAX(R153,N153,K153*(1-$T$2),K153*(1-$T$4)),IF(T153&gt;$V$3,MAX(R153,N153,K153*(1-$T$2),K153*(1-$T$3)),IF(T153&gt;$V$1,MAX(N153,K153*(1-$T$2)),MAX(N153,R153)))))))))</f>
        <v>157.59</v>
      </c>
      <c r="AC153" s="70">
        <f>+IF(AB153="-","-",IF(ABS(K153-AB153)&lt;0.1,1,-1*(AB153-K153)/K153))</f>
        <v>9.999999999999995E-2</v>
      </c>
      <c r="AD153" s="66">
        <f>+IF(AB153&lt;&gt;"-",IF(AB153&lt;K153,(K153-AB153)*C153,AB153*C153),"")</f>
        <v>35.019999999999982</v>
      </c>
      <c r="AE153" s="68" t="str">
        <f>+IF(AB153&lt;&gt;"-",IF(R153&lt;&gt;"-",IF(Z153&lt;&gt;"OUI","OLD","FAUX"),IF(Z153&lt;&gt;"OUI","NEW","FAUX")),"")</f>
        <v>NEW</v>
      </c>
      <c r="AF153" s="68"/>
      <c r="AG153" s="68"/>
      <c r="AH153" s="53" t="str">
        <f t="shared" si="2"/>
        <v/>
      </c>
    </row>
    <row r="154" spans="1:34" ht="17">
      <c r="A154" s="53" t="s">
        <v>793</v>
      </c>
      <c r="B154" s="53" t="s">
        <v>794</v>
      </c>
      <c r="C154" s="54">
        <v>2</v>
      </c>
      <c r="D154" s="55" t="s">
        <v>93</v>
      </c>
      <c r="E154" s="55" t="s">
        <v>117</v>
      </c>
      <c r="F154" s="56" t="s">
        <v>49</v>
      </c>
      <c r="G154" s="56" t="s">
        <v>49</v>
      </c>
      <c r="H154" s="56"/>
      <c r="I154" s="56"/>
      <c r="J154" s="56" t="s">
        <v>49</v>
      </c>
      <c r="K154" s="57">
        <v>172.9</v>
      </c>
      <c r="L154" s="58">
        <v>45035</v>
      </c>
      <c r="M154" s="58">
        <v>45238</v>
      </c>
      <c r="N154" s="59"/>
      <c r="O154" s="56"/>
      <c r="P154" s="56"/>
      <c r="Q154" s="56">
        <v>2</v>
      </c>
      <c r="R154" s="60">
        <v>155.61000000000001</v>
      </c>
      <c r="S154" s="61">
        <f>O154+P154</f>
        <v>0</v>
      </c>
      <c r="T154" s="62">
        <f>+IF(L154&lt;&gt;"",IF(DAYS360(L154,$A$2)&lt;0,0,IF(AND(MONTH(L154)=MONTH($A$2),YEAR(L154)&lt;YEAR($A$2)),(DAYS360(L154,$A$2)/30)-1,DAYS360(L154,$A$2)/30)),0)</f>
        <v>23.233333333333334</v>
      </c>
      <c r="U154" s="62">
        <f>+IF(M154&lt;&gt;"",IF(DAYS360(M154,$A$2)&lt;0,0,IF(AND(MONTH(M154)=MONTH($A$2),YEAR(M154)&lt;YEAR($A$2)),(DAYS360(M154,$A$2)/30)-1,DAYS360(M154,$A$2)/30)),0)</f>
        <v>16.600000000000001</v>
      </c>
      <c r="V154" s="63">
        <f>S154/((C154+Q154)/2)</f>
        <v>0</v>
      </c>
      <c r="W154" s="64">
        <f>+IF(V154&gt;0,1/V154,999)</f>
        <v>999</v>
      </c>
      <c r="X154" s="65" t="str">
        <f>+IF(N154&lt;&gt;"",IF(INT(N154)&lt;&gt;INT(K154),"OUI",""),"")</f>
        <v/>
      </c>
      <c r="Y154" s="66">
        <f>+IF(F154="OUI",0,C154*K154)</f>
        <v>345.8</v>
      </c>
      <c r="Z154" s="67" t="str">
        <f>+IF(R154="-",IF(OR(F154="OUI",AND(G154="OUI",T154&lt;=$V$1),H154="OUI",I154="OUI",J154="OUI",T154&lt;=$V$1),"OUI",""),"")</f>
        <v/>
      </c>
      <c r="AA154" s="68" t="str">
        <f>+IF(OR(Z154&lt;&gt;"OUI",X154="OUI",R154&lt;&gt;"-"),"OUI","")</f>
        <v>OUI</v>
      </c>
      <c r="AB154" s="69">
        <f>+IF(AA154&lt;&gt;"OUI","-",IF(R154="-",IF(W154&lt;=3,"-",MAX(N154,K154*(1-$T$1))),IF(W154&lt;=3,R154,IF(T154&gt;$V$6,MAX(N154,K154*$T$6),IF(T154&gt;$V$5,MAX(R154,N154,K154*(1-$T$2),K154*(1-$T$5)),IF(T154&gt;$V$4,MAX(R154,N154,K154*(1-$T$2),K154*(1-$T$4)),IF(T154&gt;$V$3,MAX(R154,N154,K154*(1-$T$2),K154*(1-$T$3)),IF(T154&gt;$V$1,MAX(N154,K154*(1-$T$2)),MAX(N154,R154)))))))))</f>
        <v>155.61000000000001</v>
      </c>
      <c r="AC154" s="70">
        <f>+IF(AB154="-","-",IF(ABS(K154-AB154)&lt;0.1,1,-1*(AB154-K154)/K154))</f>
        <v>9.999999999999995E-2</v>
      </c>
      <c r="AD154" s="66">
        <f>+IF(AB154&lt;&gt;"-",IF(AB154&lt;K154,(K154-AB154)*C154,AB154*C154),"")</f>
        <v>34.579999999999984</v>
      </c>
      <c r="AE154" s="68" t="str">
        <f>+IF(AB154&lt;&gt;"-",IF(R154&lt;&gt;"-",IF(Z154&lt;&gt;"OUI","OLD","FAUX"),IF(Z154&lt;&gt;"OUI","NEW","FAUX")),"")</f>
        <v>OLD</v>
      </c>
      <c r="AF154" s="68"/>
      <c r="AG154" s="68"/>
      <c r="AH154" s="53" t="str">
        <f t="shared" si="2"/>
        <v/>
      </c>
    </row>
    <row r="155" spans="1:34" ht="17">
      <c r="A155" s="53" t="s">
        <v>1191</v>
      </c>
      <c r="B155" s="53" t="s">
        <v>1192</v>
      </c>
      <c r="C155" s="54">
        <v>2</v>
      </c>
      <c r="D155" s="55" t="s">
        <v>93</v>
      </c>
      <c r="E155" s="55" t="s">
        <v>117</v>
      </c>
      <c r="F155" s="56" t="s">
        <v>49</v>
      </c>
      <c r="G155" s="56" t="s">
        <v>49</v>
      </c>
      <c r="H155" s="56"/>
      <c r="I155" s="56"/>
      <c r="J155" s="56" t="s">
        <v>49</v>
      </c>
      <c r="K155" s="57">
        <v>172.9</v>
      </c>
      <c r="L155" s="58">
        <v>45014</v>
      </c>
      <c r="M155" s="58">
        <v>45324</v>
      </c>
      <c r="N155" s="59"/>
      <c r="O155" s="56"/>
      <c r="P155" s="56"/>
      <c r="Q155" s="56">
        <v>2</v>
      </c>
      <c r="R155" s="60" t="s">
        <v>1139</v>
      </c>
      <c r="S155" s="61">
        <f>O155+P155</f>
        <v>0</v>
      </c>
      <c r="T155" s="62">
        <f>+IF(L155&lt;&gt;"",IF(DAYS360(L155,$A$2)&lt;0,0,IF(AND(MONTH(L155)=MONTH($A$2),YEAR(L155)&lt;YEAR($A$2)),(DAYS360(L155,$A$2)/30)-1,DAYS360(L155,$A$2)/30)),0)</f>
        <v>22.9</v>
      </c>
      <c r="U155" s="62">
        <f>+IF(M155&lt;&gt;"",IF(DAYS360(M155,$A$2)&lt;0,0,IF(AND(MONTH(M155)=MONTH($A$2),YEAR(M155)&lt;YEAR($A$2)),(DAYS360(M155,$A$2)/30)-1,DAYS360(M155,$A$2)/30)),0)</f>
        <v>13.8</v>
      </c>
      <c r="V155" s="63">
        <f>S155/((C155+Q155)/2)</f>
        <v>0</v>
      </c>
      <c r="W155" s="64">
        <f>+IF(V155&gt;0,1/V155,999)</f>
        <v>999</v>
      </c>
      <c r="X155" s="65" t="str">
        <f>+IF(N155&lt;&gt;"",IF(INT(N155)&lt;&gt;INT(K155),"OUI",""),"")</f>
        <v/>
      </c>
      <c r="Y155" s="66">
        <f>+IF(F155="OUI",0,C155*K155)</f>
        <v>345.8</v>
      </c>
      <c r="Z155" s="67" t="str">
        <f>+IF(R155="-",IF(OR(F155="OUI",AND(G155="OUI",T155&lt;=$V$1),H155="OUI",I155="OUI",J155="OUI",T155&lt;=$V$1),"OUI",""),"")</f>
        <v/>
      </c>
      <c r="AA155" s="68" t="str">
        <f>+IF(OR(Z155&lt;&gt;"OUI",X155="OUI",R155&lt;&gt;"-"),"OUI","")</f>
        <v>OUI</v>
      </c>
      <c r="AB155" s="69">
        <f>+IF(AA155&lt;&gt;"OUI","-",IF(R155="-",IF(W155&lt;=3,"-",MAX(N155,K155*(1-$T$1))),IF(W155&lt;=3,R155,IF(T155&gt;$V$6,MAX(N155,K155*$T$6),IF(T155&gt;$V$5,MAX(R155,N155,K155*(1-$T$2),K155*(1-$T$5)),IF(T155&gt;$V$4,MAX(R155,N155,K155*(1-$T$2),K155*(1-$T$4)),IF(T155&gt;$V$3,MAX(R155,N155,K155*(1-$T$2),K155*(1-$T$3)),IF(T155&gt;$V$1,MAX(N155,K155*(1-$T$2)),MAX(N155,R155)))))))))</f>
        <v>155.61000000000001</v>
      </c>
      <c r="AC155" s="70">
        <f>+IF(AB155="-","-",IF(ABS(K155-AB155)&lt;0.1,1,-1*(AB155-K155)/K155))</f>
        <v>9.999999999999995E-2</v>
      </c>
      <c r="AD155" s="66">
        <f>+IF(AB155&lt;&gt;"-",IF(AB155&lt;K155,(K155-AB155)*C155,AB155*C155),"")</f>
        <v>34.579999999999984</v>
      </c>
      <c r="AE155" s="68" t="str">
        <f>+IF(AB155&lt;&gt;"-",IF(R155&lt;&gt;"-",IF(Z155&lt;&gt;"OUI","OLD","FAUX"),IF(Z155&lt;&gt;"OUI","NEW","FAUX")),"")</f>
        <v>NEW</v>
      </c>
      <c r="AF155" s="68"/>
      <c r="AG155" s="68"/>
      <c r="AH155" s="53" t="str">
        <f t="shared" si="2"/>
        <v/>
      </c>
    </row>
    <row r="156" spans="1:34" ht="17">
      <c r="A156" s="53" t="s">
        <v>2913</v>
      </c>
      <c r="B156" s="53" t="s">
        <v>2914</v>
      </c>
      <c r="C156" s="54">
        <v>1</v>
      </c>
      <c r="D156" s="55" t="s">
        <v>1185</v>
      </c>
      <c r="E156" s="55"/>
      <c r="F156" s="56" t="s">
        <v>49</v>
      </c>
      <c r="G156" s="56" t="s">
        <v>49</v>
      </c>
      <c r="H156" s="56"/>
      <c r="I156" s="56"/>
      <c r="J156" s="56"/>
      <c r="K156" s="57">
        <v>172.61</v>
      </c>
      <c r="L156" s="58">
        <v>45677</v>
      </c>
      <c r="M156" s="58">
        <v>45716</v>
      </c>
      <c r="N156" s="59"/>
      <c r="O156" s="56">
        <v>12</v>
      </c>
      <c r="P156" s="56"/>
      <c r="Q156" s="56">
        <v>5</v>
      </c>
      <c r="R156" s="60" t="s">
        <v>1139</v>
      </c>
      <c r="S156" s="61">
        <f>O156+P156</f>
        <v>12</v>
      </c>
      <c r="T156" s="62">
        <f>+IF(L156&lt;&gt;"",IF(DAYS360(L156,$A$2)&lt;0,0,IF(AND(MONTH(L156)=MONTH($A$2),YEAR(L156)&lt;YEAR($A$2)),(DAYS360(L156,$A$2)/30)-1,DAYS360(L156,$A$2)/30)),0)</f>
        <v>2.2000000000000002</v>
      </c>
      <c r="U156" s="62">
        <f>+IF(M156&lt;&gt;"",IF(DAYS360(M156,$A$2)&lt;0,0,IF(AND(MONTH(M156)=MONTH($A$2),YEAR(M156)&lt;YEAR($A$2)),(DAYS360(M156,$A$2)/30)-1,DAYS360(M156,$A$2)/30)),0)</f>
        <v>0.8666666666666667</v>
      </c>
      <c r="V156" s="63">
        <f>S156/((C156+Q156)/2)</f>
        <v>4</v>
      </c>
      <c r="W156" s="64">
        <f>+IF(V156&gt;0,1/V156,999)</f>
        <v>0.25</v>
      </c>
      <c r="X156" s="65" t="str">
        <f>+IF(N156&lt;&gt;"",IF(INT(N156)&lt;&gt;INT(K156),"OUI",""),"")</f>
        <v/>
      </c>
      <c r="Y156" s="66">
        <f>+IF(F156="OUI",0,C156*K156)</f>
        <v>172.61</v>
      </c>
      <c r="Z156" s="67" t="str">
        <f>+IF(R156="-",IF(OR(F156="OUI",AND(G156="OUI",T156&lt;=$V$1),H156="OUI",I156="OUI",J156="OUI",T156&lt;=$V$1),"OUI",""),"")</f>
        <v>OUI</v>
      </c>
      <c r="AA156" s="68" t="str">
        <f>+IF(OR(Z156&lt;&gt;"OUI",X156="OUI",R156&lt;&gt;"-"),"OUI","")</f>
        <v/>
      </c>
      <c r="AB156" s="69" t="str">
        <f>+IF(AA156&lt;&gt;"OUI","-",IF(R156="-",IF(W156&lt;=3,"-",MAX(N156,K156*(1-$T$1))),IF(W156&lt;=3,R156,IF(T156&gt;$V$6,MAX(N156,K156*$T$6),IF(T156&gt;$V$5,MAX(R156,N156,K156*(1-$T$2),K156*(1-$T$5)),IF(T156&gt;$V$4,MAX(R156,N156,K156*(1-$T$2),K156*(1-$T$4)),IF(T156&gt;$V$3,MAX(R156,N156,K156*(1-$T$2),K156*(1-$T$3)),IF(T156&gt;$V$1,MAX(N156,K156*(1-$T$2)),MAX(N156,R156)))))))))</f>
        <v>-</v>
      </c>
      <c r="AC156" s="70" t="str">
        <f>+IF(AB156="-","-",IF(ABS(K156-AB156)&lt;0.1,1,-1*(AB156-K156)/K156))</f>
        <v>-</v>
      </c>
      <c r="AD156" s="66" t="str">
        <f>+IF(AB156&lt;&gt;"-",IF(AB156&lt;K156,(K156-AB156)*C156,AB156*C156),"")</f>
        <v/>
      </c>
      <c r="AE156" s="68" t="str">
        <f>+IF(AB156&lt;&gt;"-",IF(R156&lt;&gt;"-",IF(Z156&lt;&gt;"OUI","OLD","FAUX"),IF(Z156&lt;&gt;"OUI","NEW","FAUX")),"")</f>
        <v/>
      </c>
      <c r="AF156" s="68"/>
      <c r="AG156" s="68"/>
      <c r="AH156" s="53" t="str">
        <f t="shared" si="2"/>
        <v/>
      </c>
    </row>
    <row r="157" spans="1:34" ht="17">
      <c r="A157" s="53" t="s">
        <v>2950</v>
      </c>
      <c r="B157" s="53" t="s">
        <v>2951</v>
      </c>
      <c r="C157" s="54">
        <v>1</v>
      </c>
      <c r="D157" s="55" t="s">
        <v>894</v>
      </c>
      <c r="E157" s="55"/>
      <c r="F157" s="56" t="s">
        <v>49</v>
      </c>
      <c r="G157" s="56" t="s">
        <v>49</v>
      </c>
      <c r="H157" s="56"/>
      <c r="I157" s="56"/>
      <c r="J157" s="56"/>
      <c r="K157" s="57">
        <v>171.77</v>
      </c>
      <c r="L157" s="58">
        <v>45628</v>
      </c>
      <c r="M157" s="58">
        <v>45623</v>
      </c>
      <c r="N157" s="59"/>
      <c r="O157" s="56"/>
      <c r="P157" s="56"/>
      <c r="Q157" s="56">
        <v>1</v>
      </c>
      <c r="R157" s="60" t="s">
        <v>1139</v>
      </c>
      <c r="S157" s="61">
        <f>O157+P157</f>
        <v>0</v>
      </c>
      <c r="T157" s="62">
        <f>+IF(L157&lt;&gt;"",IF(DAYS360(L157,$A$2)&lt;0,0,IF(AND(MONTH(L157)=MONTH($A$2),YEAR(L157)&lt;YEAR($A$2)),(DAYS360(L157,$A$2)/30)-1,DAYS360(L157,$A$2)/30)),0)</f>
        <v>3.8</v>
      </c>
      <c r="U157" s="62">
        <f>+IF(M157&lt;&gt;"",IF(DAYS360(M157,$A$2)&lt;0,0,IF(AND(MONTH(M157)=MONTH($A$2),YEAR(M157)&lt;YEAR($A$2)),(DAYS360(M157,$A$2)/30)-1,DAYS360(M157,$A$2)/30)),0)</f>
        <v>3.9666666666666668</v>
      </c>
      <c r="V157" s="63">
        <f>S157/((C157+Q157)/2)</f>
        <v>0</v>
      </c>
      <c r="W157" s="64">
        <f>+IF(V157&gt;0,1/V157,999)</f>
        <v>999</v>
      </c>
      <c r="X157" s="65" t="str">
        <f>+IF(N157&lt;&gt;"",IF(INT(N157)&lt;&gt;INT(K157),"OUI",""),"")</f>
        <v/>
      </c>
      <c r="Y157" s="66">
        <f>+IF(F157="OUI",0,C157*K157)</f>
        <v>171.77</v>
      </c>
      <c r="Z157" s="67" t="str">
        <f>+IF(R157="-",IF(OR(F157="OUI",AND(G157="OUI",T157&lt;=$V$1),H157="OUI",I157="OUI",J157="OUI",T157&lt;=$V$1),"OUI",""),"")</f>
        <v>OUI</v>
      </c>
      <c r="AA157" s="68" t="str">
        <f>+IF(OR(Z157&lt;&gt;"OUI",X157="OUI",R157&lt;&gt;"-"),"OUI","")</f>
        <v/>
      </c>
      <c r="AB157" s="69" t="str">
        <f>+IF(AA157&lt;&gt;"OUI","-",IF(R157="-",IF(W157&lt;=3,"-",MAX(N157,K157*(1-$T$1))),IF(W157&lt;=3,R157,IF(T157&gt;$V$6,MAX(N157,K157*$T$6),IF(T157&gt;$V$5,MAX(R157,N157,K157*(1-$T$2),K157*(1-$T$5)),IF(T157&gt;$V$4,MAX(R157,N157,K157*(1-$T$2),K157*(1-$T$4)),IF(T157&gt;$V$3,MAX(R157,N157,K157*(1-$T$2),K157*(1-$T$3)),IF(T157&gt;$V$1,MAX(N157,K157*(1-$T$2)),MAX(N157,R157)))))))))</f>
        <v>-</v>
      </c>
      <c r="AC157" s="70" t="str">
        <f>+IF(AB157="-","-",IF(ABS(K157-AB157)&lt;0.1,1,-1*(AB157-K157)/K157))</f>
        <v>-</v>
      </c>
      <c r="AD157" s="66" t="str">
        <f>+IF(AB157&lt;&gt;"-",IF(AB157&lt;K157,(K157-AB157)*C157,AB157*C157),"")</f>
        <v/>
      </c>
      <c r="AE157" s="68" t="str">
        <f>+IF(AB157&lt;&gt;"-",IF(R157&lt;&gt;"-",IF(Z157&lt;&gt;"OUI","OLD","FAUX"),IF(Z157&lt;&gt;"OUI","NEW","FAUX")),"")</f>
        <v/>
      </c>
      <c r="AF157" s="68"/>
      <c r="AG157" s="68"/>
      <c r="AH157" s="53" t="str">
        <f t="shared" si="2"/>
        <v/>
      </c>
    </row>
    <row r="158" spans="1:34" ht="17">
      <c r="A158" s="53" t="s">
        <v>3423</v>
      </c>
      <c r="B158" s="53" t="s">
        <v>3424</v>
      </c>
      <c r="C158" s="54">
        <v>1</v>
      </c>
      <c r="D158" s="55" t="s">
        <v>80</v>
      </c>
      <c r="E158" s="55" t="s">
        <v>81</v>
      </c>
      <c r="F158" s="56" t="s">
        <v>49</v>
      </c>
      <c r="G158" s="56" t="s">
        <v>49</v>
      </c>
      <c r="H158" s="56"/>
      <c r="I158" s="56"/>
      <c r="J158" s="56" t="s">
        <v>49</v>
      </c>
      <c r="K158" s="57">
        <v>170.27860000000001</v>
      </c>
      <c r="L158" s="58">
        <v>45602</v>
      </c>
      <c r="M158" s="58">
        <v>45645</v>
      </c>
      <c r="N158" s="59"/>
      <c r="O158" s="56"/>
      <c r="P158" s="56"/>
      <c r="Q158" s="56">
        <v>1</v>
      </c>
      <c r="R158" s="60" t="s">
        <v>1139</v>
      </c>
      <c r="S158" s="61">
        <f>O158+P158</f>
        <v>0</v>
      </c>
      <c r="T158" s="62">
        <f>+IF(L158&lt;&gt;"",IF(DAYS360(L158,$A$2)&lt;0,0,IF(AND(MONTH(L158)=MONTH($A$2),YEAR(L158)&lt;YEAR($A$2)),(DAYS360(L158,$A$2)/30)-1,DAYS360(L158,$A$2)/30)),0)</f>
        <v>4.666666666666667</v>
      </c>
      <c r="U158" s="62">
        <f>+IF(M158&lt;&gt;"",IF(DAYS360(M158,$A$2)&lt;0,0,IF(AND(MONTH(M158)=MONTH($A$2),YEAR(M158)&lt;YEAR($A$2)),(DAYS360(M158,$A$2)/30)-1,DAYS360(M158,$A$2)/30)),0)</f>
        <v>3.2333333333333334</v>
      </c>
      <c r="V158" s="63">
        <f>S158/((C158+Q158)/2)</f>
        <v>0</v>
      </c>
      <c r="W158" s="64">
        <f>+IF(V158&gt;0,1/V158,999)</f>
        <v>999</v>
      </c>
      <c r="X158" s="65" t="str">
        <f>+IF(N158&lt;&gt;"",IF(INT(N158)&lt;&gt;INT(K158),"OUI",""),"")</f>
        <v/>
      </c>
      <c r="Y158" s="66">
        <f>+IF(F158="OUI",0,C158*K158)</f>
        <v>170.27860000000001</v>
      </c>
      <c r="Z158" s="67" t="str">
        <f>+IF(R158="-",IF(OR(F158="OUI",AND(G158="OUI",T158&lt;=$V$1),H158="OUI",I158="OUI",J158="OUI",T158&lt;=$V$1),"OUI",""),"")</f>
        <v>OUI</v>
      </c>
      <c r="AA158" s="68" t="str">
        <f>+IF(OR(Z158&lt;&gt;"OUI",X158="OUI",R158&lt;&gt;"-"),"OUI","")</f>
        <v/>
      </c>
      <c r="AB158" s="69" t="str">
        <f>+IF(AA158&lt;&gt;"OUI","-",IF(R158="-",IF(W158&lt;=3,"-",MAX(N158,K158*(1-$T$1))),IF(W158&lt;=3,R158,IF(T158&gt;$V$6,MAX(N158,K158*$T$6),IF(T158&gt;$V$5,MAX(R158,N158,K158*(1-$T$2),K158*(1-$T$5)),IF(T158&gt;$V$4,MAX(R158,N158,K158*(1-$T$2),K158*(1-$T$4)),IF(T158&gt;$V$3,MAX(R158,N158,K158*(1-$T$2),K158*(1-$T$3)),IF(T158&gt;$V$1,MAX(N158,K158*(1-$T$2)),MAX(N158,R158)))))))))</f>
        <v>-</v>
      </c>
      <c r="AC158" s="70" t="str">
        <f>+IF(AB158="-","-",IF(ABS(K158-AB158)&lt;0.1,1,-1*(AB158-K158)/K158))</f>
        <v>-</v>
      </c>
      <c r="AD158" s="66" t="str">
        <f>+IF(AB158&lt;&gt;"-",IF(AB158&lt;K158,(K158-AB158)*C158,AB158*C158),"")</f>
        <v/>
      </c>
      <c r="AE158" s="68" t="str">
        <f>+IF(AB158&lt;&gt;"-",IF(R158&lt;&gt;"-",IF(Z158&lt;&gt;"OUI","OLD","FAUX"),IF(Z158&lt;&gt;"OUI","NEW","FAUX")),"")</f>
        <v/>
      </c>
      <c r="AF158" s="68"/>
      <c r="AG158" s="68"/>
      <c r="AH158" s="53" t="str">
        <f t="shared" si="2"/>
        <v/>
      </c>
    </row>
    <row r="159" spans="1:34" ht="17">
      <c r="A159" s="53" t="s">
        <v>2893</v>
      </c>
      <c r="B159" s="53" t="s">
        <v>2894</v>
      </c>
      <c r="C159" s="54">
        <v>1</v>
      </c>
      <c r="D159" s="55" t="s">
        <v>1163</v>
      </c>
      <c r="E159" s="55" t="s">
        <v>500</v>
      </c>
      <c r="F159" s="56" t="s">
        <v>49</v>
      </c>
      <c r="G159" s="56" t="s">
        <v>49</v>
      </c>
      <c r="H159" s="56"/>
      <c r="I159" s="56"/>
      <c r="J159" s="56" t="s">
        <v>49</v>
      </c>
      <c r="K159" s="57">
        <v>164.47</v>
      </c>
      <c r="L159" s="58">
        <v>45663</v>
      </c>
      <c r="M159" s="58">
        <v>45726</v>
      </c>
      <c r="N159" s="59"/>
      <c r="O159" s="56">
        <v>2</v>
      </c>
      <c r="P159" s="56"/>
      <c r="Q159" s="56">
        <v>1</v>
      </c>
      <c r="R159" s="60" t="s">
        <v>1139</v>
      </c>
      <c r="S159" s="61">
        <f>O159+P159</f>
        <v>2</v>
      </c>
      <c r="T159" s="62">
        <f>+IF(L159&lt;&gt;"",IF(DAYS360(L159,$A$2)&lt;0,0,IF(AND(MONTH(L159)=MONTH($A$2),YEAR(L159)&lt;YEAR($A$2)),(DAYS360(L159,$A$2)/30)-1,DAYS360(L159,$A$2)/30)),0)</f>
        <v>2.6666666666666665</v>
      </c>
      <c r="U159" s="62">
        <f>+IF(M159&lt;&gt;"",IF(DAYS360(M159,$A$2)&lt;0,0,IF(AND(MONTH(M159)=MONTH($A$2),YEAR(M159)&lt;YEAR($A$2)),(DAYS360(M159,$A$2)/30)-1,DAYS360(M159,$A$2)/30)),0)</f>
        <v>0.53333333333333333</v>
      </c>
      <c r="V159" s="63">
        <f>S159/((C159+Q159)/2)</f>
        <v>2</v>
      </c>
      <c r="W159" s="64">
        <f>+IF(V159&gt;0,1/V159,999)</f>
        <v>0.5</v>
      </c>
      <c r="X159" s="65" t="str">
        <f>+IF(N159&lt;&gt;"",IF(INT(N159)&lt;&gt;INT(K159),"OUI",""),"")</f>
        <v/>
      </c>
      <c r="Y159" s="66">
        <f>+IF(F159="OUI",0,C159*K159)</f>
        <v>164.47</v>
      </c>
      <c r="Z159" s="67" t="str">
        <f>+IF(R159="-",IF(OR(F159="OUI",AND(G159="OUI",T159&lt;=$V$1),H159="OUI",I159="OUI",J159="OUI",T159&lt;=$V$1),"OUI",""),"")</f>
        <v>OUI</v>
      </c>
      <c r="AA159" s="68" t="str">
        <f>+IF(OR(Z159&lt;&gt;"OUI",X159="OUI",R159&lt;&gt;"-"),"OUI","")</f>
        <v/>
      </c>
      <c r="AB159" s="69" t="str">
        <f>+IF(AA159&lt;&gt;"OUI","-",IF(R159="-",IF(W159&lt;=3,"-",MAX(N159,K159*(1-$T$1))),IF(W159&lt;=3,R159,IF(T159&gt;$V$6,MAX(N159,K159*$T$6),IF(T159&gt;$V$5,MAX(R159,N159,K159*(1-$T$2),K159*(1-$T$5)),IF(T159&gt;$V$4,MAX(R159,N159,K159*(1-$T$2),K159*(1-$T$4)),IF(T159&gt;$V$3,MAX(R159,N159,K159*(1-$T$2),K159*(1-$T$3)),IF(T159&gt;$V$1,MAX(N159,K159*(1-$T$2)),MAX(N159,R159)))))))))</f>
        <v>-</v>
      </c>
      <c r="AC159" s="70" t="str">
        <f>+IF(AB159="-","-",IF(ABS(K159-AB159)&lt;0.1,1,-1*(AB159-K159)/K159))</f>
        <v>-</v>
      </c>
      <c r="AD159" s="66" t="str">
        <f>+IF(AB159&lt;&gt;"-",IF(AB159&lt;K159,(K159-AB159)*C159,AB159*C159),"")</f>
        <v/>
      </c>
      <c r="AE159" s="68" t="str">
        <f>+IF(AB159&lt;&gt;"-",IF(R159&lt;&gt;"-",IF(Z159&lt;&gt;"OUI","OLD","FAUX"),IF(Z159&lt;&gt;"OUI","NEW","FAUX")),"")</f>
        <v/>
      </c>
      <c r="AF159" s="68"/>
      <c r="AG159" s="68"/>
      <c r="AH159" s="53" t="str">
        <f t="shared" si="2"/>
        <v/>
      </c>
    </row>
    <row r="160" spans="1:34" ht="17">
      <c r="A160" s="53" t="s">
        <v>101</v>
      </c>
      <c r="B160" s="53" t="s">
        <v>102</v>
      </c>
      <c r="C160" s="54">
        <v>2</v>
      </c>
      <c r="D160" s="55" t="s">
        <v>103</v>
      </c>
      <c r="E160" s="55" t="s">
        <v>103</v>
      </c>
      <c r="F160" s="56" t="s">
        <v>49</v>
      </c>
      <c r="G160" s="56" t="s">
        <v>49</v>
      </c>
      <c r="H160" s="56"/>
      <c r="I160" s="56"/>
      <c r="J160" s="56" t="s">
        <v>49</v>
      </c>
      <c r="K160" s="57">
        <v>164</v>
      </c>
      <c r="L160" s="58">
        <v>43566</v>
      </c>
      <c r="M160" s="58">
        <v>43724</v>
      </c>
      <c r="N160" s="59"/>
      <c r="O160" s="56"/>
      <c r="P160" s="56"/>
      <c r="Q160" s="56">
        <v>2</v>
      </c>
      <c r="R160" s="60">
        <v>164</v>
      </c>
      <c r="S160" s="61">
        <f>O160+P160</f>
        <v>0</v>
      </c>
      <c r="T160" s="62">
        <f>+IF(L160&lt;&gt;"",IF(DAYS360(L160,$A$2)&lt;0,0,IF(AND(MONTH(L160)=MONTH($A$2),YEAR(L160)&lt;YEAR($A$2)),(DAYS360(L160,$A$2)/30)-1,DAYS360(L160,$A$2)/30)),0)</f>
        <v>71.5</v>
      </c>
      <c r="U160" s="62">
        <f>+IF(M160&lt;&gt;"",IF(DAYS360(M160,$A$2)&lt;0,0,IF(AND(MONTH(M160)=MONTH($A$2),YEAR(M160)&lt;YEAR($A$2)),(DAYS360(M160,$A$2)/30)-1,DAYS360(M160,$A$2)/30)),0)</f>
        <v>66.333333333333329</v>
      </c>
      <c r="V160" s="63">
        <f>S160/((C160+Q160)/2)</f>
        <v>0</v>
      </c>
      <c r="W160" s="64">
        <f>+IF(V160&gt;0,1/V160,999)</f>
        <v>999</v>
      </c>
      <c r="X160" s="65" t="str">
        <f>+IF(N160&lt;&gt;"",IF(INT(N160)&lt;&gt;INT(K160),"OUI",""),"")</f>
        <v/>
      </c>
      <c r="Y160" s="66">
        <f>+IF(F160="OUI",0,C160*K160)</f>
        <v>328</v>
      </c>
      <c r="Z160" s="67" t="str">
        <f>+IF(R160="-",IF(OR(F160="OUI",AND(G160="OUI",T160&lt;=$V$1),H160="OUI",I160="OUI",J160="OUI",T160&lt;=$V$1),"OUI",""),"")</f>
        <v/>
      </c>
      <c r="AA160" s="68" t="str">
        <f>+IF(OR(Z160&lt;&gt;"OUI",X160="OUI",R160&lt;&gt;"-"),"OUI","")</f>
        <v>OUI</v>
      </c>
      <c r="AB160" s="69">
        <f>+IF(AA160&lt;&gt;"OUI","-",IF(R160="-",IF(W160&lt;=3,"-",MAX(N160,K160*(1-$T$1))),IF(W160&lt;=3,R160,IF(T160&gt;$V$6,MAX(N160,K160*$T$6),IF(T160&gt;$V$5,MAX(R160,N160,K160*(1-$T$2),K160*(1-$T$5)),IF(T160&gt;$V$4,MAX(R160,N160,K160*(1-$T$2),K160*(1-$T$4)),IF(T160&gt;$V$3,MAX(R160,N160,K160*(1-$T$2),K160*(1-$T$3)),IF(T160&gt;$V$1,MAX(N160,K160*(1-$T$2)),MAX(N160,R160)))))))))</f>
        <v>164</v>
      </c>
      <c r="AC160" s="70">
        <f>+IF(AB160="-","-",IF(ABS(K160-AB160)&lt;0.1,1,-1*(AB160-K160)/K160))</f>
        <v>1</v>
      </c>
      <c r="AD160" s="66">
        <f>+IF(AB160&lt;&gt;"-",IF(AB160&lt;K160,(K160-AB160)*C160,AB160*C160),"")</f>
        <v>328</v>
      </c>
      <c r="AE160" s="68" t="str">
        <f>+IF(AB160&lt;&gt;"-",IF(R160&lt;&gt;"-",IF(Z160&lt;&gt;"OUI","OLD","FAUX"),IF(Z160&lt;&gt;"OUI","NEW","FAUX")),"")</f>
        <v>OLD</v>
      </c>
      <c r="AF160" s="68"/>
      <c r="AG160" s="68"/>
      <c r="AH160" s="53" t="str">
        <f t="shared" si="2"/>
        <v/>
      </c>
    </row>
    <row r="161" spans="1:34" ht="17">
      <c r="A161" s="53" t="s">
        <v>1233</v>
      </c>
      <c r="B161" s="53" t="s">
        <v>1234</v>
      </c>
      <c r="C161" s="54">
        <v>1</v>
      </c>
      <c r="D161" s="55" t="s">
        <v>93</v>
      </c>
      <c r="E161" s="55" t="s">
        <v>117</v>
      </c>
      <c r="F161" s="56" t="s">
        <v>49</v>
      </c>
      <c r="G161" s="56" t="s">
        <v>49</v>
      </c>
      <c r="H161" s="56"/>
      <c r="I161" s="56"/>
      <c r="J161" s="56" t="s">
        <v>49</v>
      </c>
      <c r="K161" s="57">
        <v>163.30000000000001</v>
      </c>
      <c r="L161" s="58">
        <v>44540</v>
      </c>
      <c r="M161" s="58">
        <v>45302</v>
      </c>
      <c r="N161" s="59"/>
      <c r="O161" s="56"/>
      <c r="P161" s="56"/>
      <c r="Q161" s="56">
        <v>1</v>
      </c>
      <c r="R161" s="60" t="s">
        <v>1139</v>
      </c>
      <c r="S161" s="61">
        <f>O161+P161</f>
        <v>0</v>
      </c>
      <c r="T161" s="62">
        <f>+IF(L161&lt;&gt;"",IF(DAYS360(L161,$A$2)&lt;0,0,IF(AND(MONTH(L161)=MONTH($A$2),YEAR(L161)&lt;YEAR($A$2)),(DAYS360(L161,$A$2)/30)-1,DAYS360(L161,$A$2)/30)),0)</f>
        <v>39.533333333333331</v>
      </c>
      <c r="U161" s="62">
        <f>+IF(M161&lt;&gt;"",IF(DAYS360(M161,$A$2)&lt;0,0,IF(AND(MONTH(M161)=MONTH($A$2),YEAR(M161)&lt;YEAR($A$2)),(DAYS360(M161,$A$2)/30)-1,DAYS360(M161,$A$2)/30)),0)</f>
        <v>14.5</v>
      </c>
      <c r="V161" s="63">
        <f>S161/((C161+Q161)/2)</f>
        <v>0</v>
      </c>
      <c r="W161" s="64">
        <f>+IF(V161&gt;0,1/V161,999)</f>
        <v>999</v>
      </c>
      <c r="X161" s="65" t="str">
        <f>+IF(N161&lt;&gt;"",IF(INT(N161)&lt;&gt;INT(K161),"OUI",""),"")</f>
        <v/>
      </c>
      <c r="Y161" s="66">
        <f>+IF(F161="OUI",0,C161*K161)</f>
        <v>163.30000000000001</v>
      </c>
      <c r="Z161" s="67" t="str">
        <f>+IF(R161="-",IF(OR(F161="OUI",AND(G161="OUI",T161&lt;=$V$1),H161="OUI",I161="OUI",J161="OUI",T161&lt;=$V$1),"OUI",""),"")</f>
        <v/>
      </c>
      <c r="AA161" s="68" t="str">
        <f>+IF(OR(Z161&lt;&gt;"OUI",X161="OUI",R161&lt;&gt;"-"),"OUI","")</f>
        <v>OUI</v>
      </c>
      <c r="AB161" s="69">
        <f>+IF(AA161&lt;&gt;"OUI","-",IF(R161="-",IF(W161&lt;=3,"-",MAX(N161,K161*(1-$T$1))),IF(W161&lt;=3,R161,IF(T161&gt;$V$6,MAX(N161,K161*$T$6),IF(T161&gt;$V$5,MAX(R161,N161,K161*(1-$T$2),K161*(1-$T$5)),IF(T161&gt;$V$4,MAX(R161,N161,K161*(1-$T$2),K161*(1-$T$4)),IF(T161&gt;$V$3,MAX(R161,N161,K161*(1-$T$2),K161*(1-$T$3)),IF(T161&gt;$V$1,MAX(N161,K161*(1-$T$2)),MAX(N161,R161)))))))))</f>
        <v>146.97000000000003</v>
      </c>
      <c r="AC161" s="70">
        <f>+IF(AB161="-","-",IF(ABS(K161-AB161)&lt;0.1,1,-1*(AB161-K161)/K161))</f>
        <v>9.9999999999999895E-2</v>
      </c>
      <c r="AD161" s="66">
        <f>+IF(AB161&lt;&gt;"-",IF(AB161&lt;K161,(K161-AB161)*C161,AB161*C161),"")</f>
        <v>16.329999999999984</v>
      </c>
      <c r="AE161" s="68" t="str">
        <f>+IF(AB161&lt;&gt;"-",IF(R161&lt;&gt;"-",IF(Z161&lt;&gt;"OUI","OLD","FAUX"),IF(Z161&lt;&gt;"OUI","NEW","FAUX")),"")</f>
        <v>NEW</v>
      </c>
      <c r="AF161" s="68"/>
      <c r="AG161" s="68"/>
      <c r="AH161" s="53" t="str">
        <f t="shared" si="2"/>
        <v/>
      </c>
    </row>
    <row r="162" spans="1:34">
      <c r="A162" s="53" t="s">
        <v>3604</v>
      </c>
      <c r="B162" s="53" t="s">
        <v>3605</v>
      </c>
      <c r="C162" s="54">
        <v>1</v>
      </c>
      <c r="D162" s="55"/>
      <c r="E162" s="55"/>
      <c r="F162" s="56"/>
      <c r="G162" s="56"/>
      <c r="H162" s="56"/>
      <c r="I162" s="56"/>
      <c r="J162" s="56"/>
      <c r="K162" s="57">
        <v>162.5</v>
      </c>
      <c r="L162" s="58">
        <v>45728</v>
      </c>
      <c r="M162" s="58">
        <v>45733</v>
      </c>
      <c r="N162" s="59"/>
      <c r="O162" s="56">
        <v>3</v>
      </c>
      <c r="P162" s="56"/>
      <c r="Q162" s="56"/>
      <c r="R162" s="60" t="s">
        <v>1139</v>
      </c>
      <c r="S162" s="61">
        <f>O162+P162</f>
        <v>3</v>
      </c>
      <c r="T162" s="62">
        <f>+IF(L162&lt;&gt;"",IF(DAYS360(L162,$A$2)&lt;0,0,IF(AND(MONTH(L162)=MONTH($A$2),YEAR(L162)&lt;YEAR($A$2)),(DAYS360(L162,$A$2)/30)-1,DAYS360(L162,$A$2)/30)),0)</f>
        <v>0.46666666666666667</v>
      </c>
      <c r="U162" s="62">
        <f>+IF(M162&lt;&gt;"",IF(DAYS360(M162,$A$2)&lt;0,0,IF(AND(MONTH(M162)=MONTH($A$2),YEAR(M162)&lt;YEAR($A$2)),(DAYS360(M162,$A$2)/30)-1,DAYS360(M162,$A$2)/30)),0)</f>
        <v>0.3</v>
      </c>
      <c r="V162" s="63">
        <f>S162/((C162+Q162)/2)</f>
        <v>6</v>
      </c>
      <c r="W162" s="64">
        <f>+IF(V162&gt;0,1/V162,999)</f>
        <v>0.16666666666666666</v>
      </c>
      <c r="X162" s="65" t="str">
        <f>+IF(N162&lt;&gt;"",IF(INT(N162)&lt;&gt;INT(K162),"OUI",""),"")</f>
        <v/>
      </c>
      <c r="Y162" s="66">
        <f>+IF(F162="OUI",0,C162*K162)</f>
        <v>162.5</v>
      </c>
      <c r="Z162" s="67" t="str">
        <f>+IF(R162="-",IF(OR(F162="OUI",AND(G162="OUI",T162&lt;=$V$1),H162="OUI",I162="OUI",J162="OUI",T162&lt;=$V$1),"OUI",""),"")</f>
        <v>OUI</v>
      </c>
      <c r="AA162" s="68" t="str">
        <f>+IF(OR(Z162&lt;&gt;"OUI",X162="OUI",R162&lt;&gt;"-"),"OUI","")</f>
        <v/>
      </c>
      <c r="AB162" s="69" t="str">
        <f>+IF(AA162&lt;&gt;"OUI","-",IF(R162="-",IF(W162&lt;=3,"-",MAX(N162,K162*(1-$T$1))),IF(W162&lt;=3,R162,IF(T162&gt;$V$6,MAX(N162,K162*$T$6),IF(T162&gt;$V$5,MAX(R162,N162,K162*(1-$T$2),K162*(1-$T$5)),IF(T162&gt;$V$4,MAX(R162,N162,K162*(1-$T$2),K162*(1-$T$4)),IF(T162&gt;$V$3,MAX(R162,N162,K162*(1-$T$2),K162*(1-$T$3)),IF(T162&gt;$V$1,MAX(N162,K162*(1-$T$2)),MAX(N162,R162)))))))))</f>
        <v>-</v>
      </c>
      <c r="AC162" s="70" t="str">
        <f>+IF(AB162="-","-",IF(ABS(K162-AB162)&lt;0.1,1,-1*(AB162-K162)/K162))</f>
        <v>-</v>
      </c>
      <c r="AD162" s="66" t="str">
        <f>+IF(AB162&lt;&gt;"-",IF(AB162&lt;K162,(K162-AB162)*C162,AB162*C162),"")</f>
        <v/>
      </c>
      <c r="AE162" s="68" t="str">
        <f>+IF(AB162&lt;&gt;"-",IF(R162&lt;&gt;"-",IF(Z162&lt;&gt;"OUI","OLD","FAUX"),IF(Z162&lt;&gt;"OUI","NEW","FAUX")),"")</f>
        <v/>
      </c>
      <c r="AF162" s="68"/>
      <c r="AG162" s="68"/>
      <c r="AH162" s="53" t="str">
        <f t="shared" si="2"/>
        <v/>
      </c>
    </row>
    <row r="163" spans="1:34" ht="17">
      <c r="A163" s="53" t="s">
        <v>2523</v>
      </c>
      <c r="B163" s="53" t="s">
        <v>2524</v>
      </c>
      <c r="C163" s="54">
        <v>2</v>
      </c>
      <c r="D163" s="55" t="s">
        <v>745</v>
      </c>
      <c r="E163" s="55"/>
      <c r="F163" s="56"/>
      <c r="G163" s="56"/>
      <c r="H163" s="56"/>
      <c r="I163" s="56"/>
      <c r="J163" s="56"/>
      <c r="K163" s="57">
        <v>162.42830000000001</v>
      </c>
      <c r="L163" s="58">
        <v>45680</v>
      </c>
      <c r="M163" s="58">
        <v>45722</v>
      </c>
      <c r="N163" s="59"/>
      <c r="O163" s="56">
        <v>6</v>
      </c>
      <c r="P163" s="56"/>
      <c r="Q163" s="56"/>
      <c r="R163" s="60" t="s">
        <v>1139</v>
      </c>
      <c r="S163" s="61">
        <f>O163+P163</f>
        <v>6</v>
      </c>
      <c r="T163" s="62">
        <f>+IF(L163&lt;&gt;"",IF(DAYS360(L163,$A$2)&lt;0,0,IF(AND(MONTH(L163)=MONTH($A$2),YEAR(L163)&lt;YEAR($A$2)),(DAYS360(L163,$A$2)/30)-1,DAYS360(L163,$A$2)/30)),0)</f>
        <v>2.1</v>
      </c>
      <c r="U163" s="62">
        <f>+IF(M163&lt;&gt;"",IF(DAYS360(M163,$A$2)&lt;0,0,IF(AND(MONTH(M163)=MONTH($A$2),YEAR(M163)&lt;YEAR($A$2)),(DAYS360(M163,$A$2)/30)-1,DAYS360(M163,$A$2)/30)),0)</f>
        <v>0.66666666666666663</v>
      </c>
      <c r="V163" s="63">
        <f>S163/((C163+Q163)/2)</f>
        <v>6</v>
      </c>
      <c r="W163" s="64">
        <f>+IF(V163&gt;0,1/V163,999)</f>
        <v>0.16666666666666666</v>
      </c>
      <c r="X163" s="65" t="str">
        <f>+IF(N163&lt;&gt;"",IF(INT(N163)&lt;&gt;INT(K163),"OUI",""),"")</f>
        <v/>
      </c>
      <c r="Y163" s="66">
        <f>+IF(F163="OUI",0,C163*K163)</f>
        <v>324.85660000000001</v>
      </c>
      <c r="Z163" s="67" t="str">
        <f>+IF(R163="-",IF(OR(F163="OUI",AND(G163="OUI",T163&lt;=$V$1),H163="OUI",I163="OUI",J163="OUI",T163&lt;=$V$1),"OUI",""),"")</f>
        <v>OUI</v>
      </c>
      <c r="AA163" s="68" t="str">
        <f>+IF(OR(Z163&lt;&gt;"OUI",X163="OUI",R163&lt;&gt;"-"),"OUI","")</f>
        <v/>
      </c>
      <c r="AB163" s="69" t="str">
        <f>+IF(AA163&lt;&gt;"OUI","-",IF(R163="-",IF(W163&lt;=3,"-",MAX(N163,K163*(1-$T$1))),IF(W163&lt;=3,R163,IF(T163&gt;$V$6,MAX(N163,K163*$T$6),IF(T163&gt;$V$5,MAX(R163,N163,K163*(1-$T$2),K163*(1-$T$5)),IF(T163&gt;$V$4,MAX(R163,N163,K163*(1-$T$2),K163*(1-$T$4)),IF(T163&gt;$V$3,MAX(R163,N163,K163*(1-$T$2),K163*(1-$T$3)),IF(T163&gt;$V$1,MAX(N163,K163*(1-$T$2)),MAX(N163,R163)))))))))</f>
        <v>-</v>
      </c>
      <c r="AC163" s="70" t="str">
        <f>+IF(AB163="-","-",IF(ABS(K163-AB163)&lt;0.1,1,-1*(AB163-K163)/K163))</f>
        <v>-</v>
      </c>
      <c r="AD163" s="66" t="str">
        <f>+IF(AB163&lt;&gt;"-",IF(AB163&lt;K163,(K163-AB163)*C163,AB163*C163),"")</f>
        <v/>
      </c>
      <c r="AE163" s="68" t="str">
        <f>+IF(AB163&lt;&gt;"-",IF(R163&lt;&gt;"-",IF(Z163&lt;&gt;"OUI","OLD","FAUX"),IF(Z163&lt;&gt;"OUI","NEW","FAUX")),"")</f>
        <v/>
      </c>
      <c r="AF163" s="68"/>
      <c r="AG163" s="68"/>
      <c r="AH163" s="53" t="str">
        <f t="shared" si="2"/>
        <v/>
      </c>
    </row>
    <row r="164" spans="1:34" ht="17">
      <c r="A164" s="53" t="s">
        <v>852</v>
      </c>
      <c r="B164" s="53" t="s">
        <v>853</v>
      </c>
      <c r="C164" s="54">
        <v>1</v>
      </c>
      <c r="D164" s="55" t="s">
        <v>103</v>
      </c>
      <c r="E164" s="55" t="s">
        <v>103</v>
      </c>
      <c r="F164" s="56" t="s">
        <v>49</v>
      </c>
      <c r="G164" s="56" t="s">
        <v>49</v>
      </c>
      <c r="H164" s="56"/>
      <c r="I164" s="56"/>
      <c r="J164" s="56" t="s">
        <v>49</v>
      </c>
      <c r="K164" s="57">
        <v>162</v>
      </c>
      <c r="L164" s="58">
        <v>44113</v>
      </c>
      <c r="M164" s="58">
        <v>44918</v>
      </c>
      <c r="N164" s="59"/>
      <c r="O164" s="56"/>
      <c r="P164" s="56"/>
      <c r="Q164" s="56">
        <v>1</v>
      </c>
      <c r="R164" s="60">
        <v>145.80000000000001</v>
      </c>
      <c r="S164" s="61">
        <f>O164+P164</f>
        <v>0</v>
      </c>
      <c r="T164" s="62">
        <f>+IF(L164&lt;&gt;"",IF(DAYS360(L164,$A$2)&lt;0,0,IF(AND(MONTH(L164)=MONTH($A$2),YEAR(L164)&lt;YEAR($A$2)),(DAYS360(L164,$A$2)/30)-1,DAYS360(L164,$A$2)/30)),0)</f>
        <v>53.56666666666667</v>
      </c>
      <c r="U164" s="62">
        <f>+IF(M164&lt;&gt;"",IF(DAYS360(M164,$A$2)&lt;0,0,IF(AND(MONTH(M164)=MONTH($A$2),YEAR(M164)&lt;YEAR($A$2)),(DAYS360(M164,$A$2)/30)-1,DAYS360(M164,$A$2)/30)),0)</f>
        <v>27.1</v>
      </c>
      <c r="V164" s="63">
        <f>S164/((C164+Q164)/2)</f>
        <v>0</v>
      </c>
      <c r="W164" s="64">
        <f>+IF(V164&gt;0,1/V164,999)</f>
        <v>999</v>
      </c>
      <c r="X164" s="65" t="str">
        <f>+IF(N164&lt;&gt;"",IF(INT(N164)&lt;&gt;INT(K164),"OUI",""),"")</f>
        <v/>
      </c>
      <c r="Y164" s="66">
        <f>+IF(F164="OUI",0,C164*K164)</f>
        <v>162</v>
      </c>
      <c r="Z164" s="67" t="str">
        <f>+IF(R164="-",IF(OR(F164="OUI",AND(G164="OUI",T164&lt;=$V$1),H164="OUI",I164="OUI",J164="OUI",T164&lt;=$V$1),"OUI",""),"")</f>
        <v/>
      </c>
      <c r="AA164" s="68" t="str">
        <f>+IF(OR(Z164&lt;&gt;"OUI",X164="OUI",R164&lt;&gt;"-"),"OUI","")</f>
        <v>OUI</v>
      </c>
      <c r="AB164" s="69">
        <f>+IF(AA164&lt;&gt;"OUI","-",IF(R164="-",IF(W164&lt;=3,"-",MAX(N164,K164*(1-$T$1))),IF(W164&lt;=3,R164,IF(T164&gt;$V$6,MAX(N164,K164*$T$6),IF(T164&gt;$V$5,MAX(R164,N164,K164*(1-$T$2),K164*(1-$T$5)),IF(T164&gt;$V$4,MAX(R164,N164,K164*(1-$T$2),K164*(1-$T$4)),IF(T164&gt;$V$3,MAX(R164,N164,K164*(1-$T$2),K164*(1-$T$3)),IF(T164&gt;$V$1,MAX(N164,K164*(1-$T$2)),MAX(N164,R164)))))))))</f>
        <v>145.80000000000001</v>
      </c>
      <c r="AC164" s="70">
        <f>+IF(AB164="-","-",IF(ABS(K164-AB164)&lt;0.1,1,-1*(AB164-K164)/K164))</f>
        <v>9.9999999999999936E-2</v>
      </c>
      <c r="AD164" s="66">
        <f>+IF(AB164&lt;&gt;"-",IF(AB164&lt;K164,(K164-AB164)*C164,AB164*C164),"")</f>
        <v>16.199999999999989</v>
      </c>
      <c r="AE164" s="68" t="str">
        <f>+IF(AB164&lt;&gt;"-",IF(R164&lt;&gt;"-",IF(Z164&lt;&gt;"OUI","OLD","FAUX"),IF(Z164&lt;&gt;"OUI","NEW","FAUX")),"")</f>
        <v>OLD</v>
      </c>
      <c r="AF164" s="68"/>
      <c r="AG164" s="68"/>
      <c r="AH164" s="53" t="str">
        <f t="shared" si="2"/>
        <v/>
      </c>
    </row>
    <row r="165" spans="1:34" ht="17">
      <c r="A165" s="53" t="s">
        <v>1235</v>
      </c>
      <c r="B165" s="53" t="s">
        <v>1236</v>
      </c>
      <c r="C165" s="54">
        <v>1</v>
      </c>
      <c r="D165" s="55" t="s">
        <v>116</v>
      </c>
      <c r="E165" s="55" t="s">
        <v>117</v>
      </c>
      <c r="F165" s="56" t="s">
        <v>49</v>
      </c>
      <c r="G165" s="56" t="s">
        <v>49</v>
      </c>
      <c r="H165" s="56"/>
      <c r="I165" s="56"/>
      <c r="J165" s="56" t="s">
        <v>49</v>
      </c>
      <c r="K165" s="57">
        <v>161.30000000000001</v>
      </c>
      <c r="L165" s="58">
        <v>44614</v>
      </c>
      <c r="M165" s="58">
        <v>45365</v>
      </c>
      <c r="N165" s="59"/>
      <c r="O165" s="56"/>
      <c r="P165" s="56"/>
      <c r="Q165" s="56">
        <v>1</v>
      </c>
      <c r="R165" s="60" t="s">
        <v>1139</v>
      </c>
      <c r="S165" s="61">
        <f>O165+P165</f>
        <v>0</v>
      </c>
      <c r="T165" s="62">
        <f>+IF(L165&lt;&gt;"",IF(DAYS360(L165,$A$2)&lt;0,0,IF(AND(MONTH(L165)=MONTH($A$2),YEAR(L165)&lt;YEAR($A$2)),(DAYS360(L165,$A$2)/30)-1,DAYS360(L165,$A$2)/30)),0)</f>
        <v>37.133333333333333</v>
      </c>
      <c r="U165" s="62">
        <f>+IF(M165&lt;&gt;"",IF(DAYS360(M165,$A$2)&lt;0,0,IF(AND(MONTH(M165)=MONTH($A$2),YEAR(M165)&lt;YEAR($A$2)),(DAYS360(M165,$A$2)/30)-1,DAYS360(M165,$A$2)/30)),0)</f>
        <v>11.4</v>
      </c>
      <c r="V165" s="63">
        <f>S165/((C165+Q165)/2)</f>
        <v>0</v>
      </c>
      <c r="W165" s="64">
        <f>+IF(V165&gt;0,1/V165,999)</f>
        <v>999</v>
      </c>
      <c r="X165" s="65" t="str">
        <f>+IF(N165&lt;&gt;"",IF(INT(N165)&lt;&gt;INT(K165),"OUI",""),"")</f>
        <v/>
      </c>
      <c r="Y165" s="66">
        <f>+IF(F165="OUI",0,C165*K165)</f>
        <v>161.30000000000001</v>
      </c>
      <c r="Z165" s="67" t="str">
        <f>+IF(R165="-",IF(OR(F165="OUI",AND(G165="OUI",T165&lt;=$V$1),H165="OUI",I165="OUI",J165="OUI",T165&lt;=$V$1),"OUI",""),"")</f>
        <v/>
      </c>
      <c r="AA165" s="68" t="str">
        <f>+IF(OR(Z165&lt;&gt;"OUI",X165="OUI",R165&lt;&gt;"-"),"OUI","")</f>
        <v>OUI</v>
      </c>
      <c r="AB165" s="69">
        <f>+IF(AA165&lt;&gt;"OUI","-",IF(R165="-",IF(W165&lt;=3,"-",MAX(N165,K165*(1-$T$1))),IF(W165&lt;=3,R165,IF(T165&gt;$V$6,MAX(N165,K165*$T$6),IF(T165&gt;$V$5,MAX(R165,N165,K165*(1-$T$2),K165*(1-$T$5)),IF(T165&gt;$V$4,MAX(R165,N165,K165*(1-$T$2),K165*(1-$T$4)),IF(T165&gt;$V$3,MAX(R165,N165,K165*(1-$T$2),K165*(1-$T$3)),IF(T165&gt;$V$1,MAX(N165,K165*(1-$T$2)),MAX(N165,R165)))))))))</f>
        <v>145.17000000000002</v>
      </c>
      <c r="AC165" s="70">
        <f>+IF(AB165="-","-",IF(ABS(K165-AB165)&lt;0.1,1,-1*(AB165-K165)/K165))</f>
        <v>9.9999999999999964E-2</v>
      </c>
      <c r="AD165" s="66">
        <f>+IF(AB165&lt;&gt;"-",IF(AB165&lt;K165,(K165-AB165)*C165,AB165*C165),"")</f>
        <v>16.129999999999995</v>
      </c>
      <c r="AE165" s="68" t="str">
        <f>+IF(AB165&lt;&gt;"-",IF(R165&lt;&gt;"-",IF(Z165&lt;&gt;"OUI","OLD","FAUX"),IF(Z165&lt;&gt;"OUI","NEW","FAUX")),"")</f>
        <v>NEW</v>
      </c>
      <c r="AF165" s="68"/>
      <c r="AG165" s="68"/>
      <c r="AH165" s="53" t="str">
        <f t="shared" si="2"/>
        <v/>
      </c>
    </row>
    <row r="166" spans="1:34" ht="17">
      <c r="A166" s="53" t="s">
        <v>3378</v>
      </c>
      <c r="B166" s="53" t="s">
        <v>3379</v>
      </c>
      <c r="C166" s="54">
        <v>1</v>
      </c>
      <c r="D166" s="55" t="s">
        <v>80</v>
      </c>
      <c r="E166" s="55"/>
      <c r="F166" s="56" t="s">
        <v>49</v>
      </c>
      <c r="G166" s="56" t="s">
        <v>49</v>
      </c>
      <c r="H166" s="56"/>
      <c r="I166" s="56"/>
      <c r="J166" s="56"/>
      <c r="K166" s="57">
        <v>159.5</v>
      </c>
      <c r="L166" s="58">
        <v>45433</v>
      </c>
      <c r="M166" s="58"/>
      <c r="N166" s="59"/>
      <c r="O166" s="56"/>
      <c r="P166" s="56"/>
      <c r="Q166" s="56">
        <v>1</v>
      </c>
      <c r="R166" s="60" t="s">
        <v>1139</v>
      </c>
      <c r="S166" s="61">
        <f>O166+P166</f>
        <v>0</v>
      </c>
      <c r="T166" s="62">
        <f>+IF(L166&lt;&gt;"",IF(DAYS360(L166,$A$2)&lt;0,0,IF(AND(MONTH(L166)=MONTH($A$2),YEAR(L166)&lt;YEAR($A$2)),(DAYS360(L166,$A$2)/30)-1,DAYS360(L166,$A$2)/30)),0)</f>
        <v>10.166666666666666</v>
      </c>
      <c r="U166" s="62">
        <f>+IF(M166&lt;&gt;"",IF(DAYS360(M166,$A$2)&lt;0,0,IF(AND(MONTH(M166)=MONTH($A$2),YEAR(M166)&lt;YEAR($A$2)),(DAYS360(M166,$A$2)/30)-1,DAYS360(M166,$A$2)/30)),0)</f>
        <v>0</v>
      </c>
      <c r="V166" s="63">
        <f>S166/((C166+Q166)/2)</f>
        <v>0</v>
      </c>
      <c r="W166" s="64">
        <f>+IF(V166&gt;0,1/V166,999)</f>
        <v>999</v>
      </c>
      <c r="X166" s="65" t="str">
        <f>+IF(N166&lt;&gt;"",IF(INT(N166)&lt;&gt;INT(K166),"OUI",""),"")</f>
        <v/>
      </c>
      <c r="Y166" s="66">
        <f>+IF(F166="OUI",0,C166*K166)</f>
        <v>159.5</v>
      </c>
      <c r="Z166" s="67" t="str">
        <f>+IF(R166="-",IF(OR(F166="OUI",AND(G166="OUI",T166&lt;=$V$1),H166="OUI",I166="OUI",J166="OUI",T166&lt;=$V$1),"OUI",""),"")</f>
        <v>OUI</v>
      </c>
      <c r="AA166" s="68" t="str">
        <f>+IF(OR(Z166&lt;&gt;"OUI",X166="OUI",R166&lt;&gt;"-"),"OUI","")</f>
        <v/>
      </c>
      <c r="AB166" s="69" t="str">
        <f>+IF(AA166&lt;&gt;"OUI","-",IF(R166="-",IF(W166&lt;=3,"-",MAX(N166,K166*(1-$T$1))),IF(W166&lt;=3,R166,IF(T166&gt;$V$6,MAX(N166,K166*$T$6),IF(T166&gt;$V$5,MAX(R166,N166,K166*(1-$T$2),K166*(1-$T$5)),IF(T166&gt;$V$4,MAX(R166,N166,K166*(1-$T$2),K166*(1-$T$4)),IF(T166&gt;$V$3,MAX(R166,N166,K166*(1-$T$2),K166*(1-$T$3)),IF(T166&gt;$V$1,MAX(N166,K166*(1-$T$2)),MAX(N166,R166)))))))))</f>
        <v>-</v>
      </c>
      <c r="AC166" s="70" t="str">
        <f>+IF(AB166="-","-",IF(ABS(K166-AB166)&lt;0.1,1,-1*(AB166-K166)/K166))</f>
        <v>-</v>
      </c>
      <c r="AD166" s="66" t="str">
        <f>+IF(AB166&lt;&gt;"-",IF(AB166&lt;K166,(K166-AB166)*C166,AB166*C166),"")</f>
        <v/>
      </c>
      <c r="AE166" s="68" t="str">
        <f>+IF(AB166&lt;&gt;"-",IF(R166&lt;&gt;"-",IF(Z166&lt;&gt;"OUI","OLD","FAUX"),IF(Z166&lt;&gt;"OUI","NEW","FAUX")),"")</f>
        <v/>
      </c>
      <c r="AF166" s="68"/>
      <c r="AG166" s="68"/>
      <c r="AH166" s="53" t="str">
        <f t="shared" si="2"/>
        <v/>
      </c>
    </row>
    <row r="167" spans="1:34" ht="17">
      <c r="A167" s="53" t="s">
        <v>732</v>
      </c>
      <c r="B167" s="53" t="s">
        <v>733</v>
      </c>
      <c r="C167" s="54">
        <v>4</v>
      </c>
      <c r="D167" s="55" t="s">
        <v>93</v>
      </c>
      <c r="E167" s="55"/>
      <c r="F167" s="56" t="s">
        <v>49</v>
      </c>
      <c r="G167" s="56" t="s">
        <v>49</v>
      </c>
      <c r="H167" s="56"/>
      <c r="I167" s="56"/>
      <c r="J167" s="56"/>
      <c r="K167" s="57">
        <v>158.5</v>
      </c>
      <c r="L167" s="58">
        <v>44820</v>
      </c>
      <c r="M167" s="58">
        <v>45056</v>
      </c>
      <c r="N167" s="59"/>
      <c r="O167" s="56"/>
      <c r="P167" s="56"/>
      <c r="Q167" s="56">
        <v>4</v>
      </c>
      <c r="R167" s="60">
        <v>142.65</v>
      </c>
      <c r="S167" s="61">
        <f>O167+P167</f>
        <v>0</v>
      </c>
      <c r="T167" s="62">
        <f>+IF(L167&lt;&gt;"",IF(DAYS360(L167,$A$2)&lt;0,0,IF(AND(MONTH(L167)=MONTH($A$2),YEAR(L167)&lt;YEAR($A$2)),(DAYS360(L167,$A$2)/30)-1,DAYS360(L167,$A$2)/30)),0)</f>
        <v>30.333333333333332</v>
      </c>
      <c r="U167" s="62">
        <f>+IF(M167&lt;&gt;"",IF(DAYS360(M167,$A$2)&lt;0,0,IF(AND(MONTH(M167)=MONTH($A$2),YEAR(M167)&lt;YEAR($A$2)),(DAYS360(M167,$A$2)/30)-1,DAYS360(M167,$A$2)/30)),0)</f>
        <v>22.533333333333335</v>
      </c>
      <c r="V167" s="63">
        <f>S167/((C167+Q167)/2)</f>
        <v>0</v>
      </c>
      <c r="W167" s="64">
        <f>+IF(V167&gt;0,1/V167,999)</f>
        <v>999</v>
      </c>
      <c r="X167" s="65" t="str">
        <f>+IF(N167&lt;&gt;"",IF(INT(N167)&lt;&gt;INT(K167),"OUI",""),"")</f>
        <v/>
      </c>
      <c r="Y167" s="66">
        <f>+IF(F167="OUI",0,C167*K167)</f>
        <v>634</v>
      </c>
      <c r="Z167" s="67" t="str">
        <f>+IF(R167="-",IF(OR(F167="OUI",AND(G167="OUI",T167&lt;=$V$1),H167="OUI",I167="OUI",J167="OUI",T167&lt;=$V$1),"OUI",""),"")</f>
        <v/>
      </c>
      <c r="AA167" s="68" t="str">
        <f>+IF(OR(Z167&lt;&gt;"OUI",X167="OUI",R167&lt;&gt;"-"),"OUI","")</f>
        <v>OUI</v>
      </c>
      <c r="AB167" s="69">
        <f>+IF(AA167&lt;&gt;"OUI","-",IF(R167="-",IF(W167&lt;=3,"-",MAX(N167,K167*(1-$T$1))),IF(W167&lt;=3,R167,IF(T167&gt;$V$6,MAX(N167,K167*$T$6),IF(T167&gt;$V$5,MAX(R167,N167,K167*(1-$T$2),K167*(1-$T$5)),IF(T167&gt;$V$4,MAX(R167,N167,K167*(1-$T$2),K167*(1-$T$4)),IF(T167&gt;$V$3,MAX(R167,N167,K167*(1-$T$2),K167*(1-$T$3)),IF(T167&gt;$V$1,MAX(N167,K167*(1-$T$2)),MAX(N167,R167)))))))))</f>
        <v>142.65</v>
      </c>
      <c r="AC167" s="70">
        <f>+IF(AB167="-","-",IF(ABS(K167-AB167)&lt;0.1,1,-1*(AB167-K167)/K167))</f>
        <v>9.9999999999999964E-2</v>
      </c>
      <c r="AD167" s="66">
        <f>+IF(AB167&lt;&gt;"-",IF(AB167&lt;K167,(K167-AB167)*C167,AB167*C167),"")</f>
        <v>63.399999999999977</v>
      </c>
      <c r="AE167" s="68" t="str">
        <f>+IF(AB167&lt;&gt;"-",IF(R167&lt;&gt;"-",IF(Z167&lt;&gt;"OUI","OLD","FAUX"),IF(Z167&lt;&gt;"OUI","NEW","FAUX")),"")</f>
        <v>OLD</v>
      </c>
      <c r="AF167" s="68"/>
      <c r="AG167" s="68"/>
      <c r="AH167" s="53" t="str">
        <f t="shared" si="2"/>
        <v/>
      </c>
    </row>
    <row r="168" spans="1:34" ht="17">
      <c r="A168" s="53" t="s">
        <v>1375</v>
      </c>
      <c r="B168" s="53" t="s">
        <v>1376</v>
      </c>
      <c r="C168" s="54">
        <v>12</v>
      </c>
      <c r="D168" s="55" t="s">
        <v>791</v>
      </c>
      <c r="E168" s="55" t="s">
        <v>141</v>
      </c>
      <c r="F168" s="56" t="s">
        <v>49</v>
      </c>
      <c r="G168" s="56" t="s">
        <v>49</v>
      </c>
      <c r="H168" s="56"/>
      <c r="I168" s="56"/>
      <c r="J168" s="56" t="s">
        <v>49</v>
      </c>
      <c r="K168" s="57">
        <v>157.80000000000001</v>
      </c>
      <c r="L168" s="58">
        <v>45197</v>
      </c>
      <c r="M168" s="58">
        <v>45721</v>
      </c>
      <c r="N168" s="59"/>
      <c r="O168" s="56">
        <v>6</v>
      </c>
      <c r="P168" s="56"/>
      <c r="Q168" s="56">
        <v>20</v>
      </c>
      <c r="R168" s="60">
        <v>142.02000000000001</v>
      </c>
      <c r="S168" s="61">
        <f>O168+P168</f>
        <v>6</v>
      </c>
      <c r="T168" s="62">
        <f>+IF(L168&lt;&gt;"",IF(DAYS360(L168,$A$2)&lt;0,0,IF(AND(MONTH(L168)=MONTH($A$2),YEAR(L168)&lt;YEAR($A$2)),(DAYS360(L168,$A$2)/30)-1,DAYS360(L168,$A$2)/30)),0)</f>
        <v>17.933333333333334</v>
      </c>
      <c r="U168" s="62">
        <f>+IF(M168&lt;&gt;"",IF(DAYS360(M168,$A$2)&lt;0,0,IF(AND(MONTH(M168)=MONTH($A$2),YEAR(M168)&lt;YEAR($A$2)),(DAYS360(M168,$A$2)/30)-1,DAYS360(M168,$A$2)/30)),0)</f>
        <v>0.7</v>
      </c>
      <c r="V168" s="63">
        <f>S168/((C168+Q168)/2)</f>
        <v>0.375</v>
      </c>
      <c r="W168" s="64">
        <f>+IF(V168&gt;0,1/V168,999)</f>
        <v>2.6666666666666665</v>
      </c>
      <c r="X168" s="65" t="str">
        <f>+IF(N168&lt;&gt;"",IF(INT(N168)&lt;&gt;INT(K168),"OUI",""),"")</f>
        <v/>
      </c>
      <c r="Y168" s="66">
        <f>+IF(F168="OUI",0,C168*K168)</f>
        <v>1893.6000000000001</v>
      </c>
      <c r="Z168" s="67" t="str">
        <f>+IF(R168="-",IF(OR(F168="OUI",AND(G168="OUI",T168&lt;=$V$1),H168="OUI",I168="OUI",J168="OUI",T168&lt;=$V$1),"OUI",""),"")</f>
        <v/>
      </c>
      <c r="AA168" s="68" t="str">
        <f>+IF(OR(Z168&lt;&gt;"OUI",X168="OUI",R168&lt;&gt;"-"),"OUI","")</f>
        <v>OUI</v>
      </c>
      <c r="AB168" s="69">
        <f>+IF(AA168&lt;&gt;"OUI","-",IF(R168="-",IF(W168&lt;=3,"-",MAX(N168,K168*(1-$T$1))),IF(W168&lt;=3,R168,IF(T168&gt;$V$6,MAX(N168,K168*$T$6),IF(T168&gt;$V$5,MAX(R168,N168,K168*(1-$T$2),K168*(1-$T$5)),IF(T168&gt;$V$4,MAX(R168,N168,K168*(1-$T$2),K168*(1-$T$4)),IF(T168&gt;$V$3,MAX(R168,N168,K168*(1-$T$2),K168*(1-$T$3)),IF(T168&gt;$V$1,MAX(N168,K168*(1-$T$2)),MAX(N168,R168)))))))))</f>
        <v>142.02000000000001</v>
      </c>
      <c r="AC168" s="70">
        <f>+IF(AB168="-","-",IF(ABS(K168-AB168)&lt;0.1,1,-1*(AB168-K168)/K168))</f>
        <v>0.1</v>
      </c>
      <c r="AD168" s="66">
        <f>+IF(AB168&lt;&gt;"-",IF(AB168&lt;K168,(K168-AB168)*C168,AB168*C168),"")</f>
        <v>189.36</v>
      </c>
      <c r="AE168" s="68" t="str">
        <f>+IF(AB168&lt;&gt;"-",IF(R168&lt;&gt;"-",IF(Z168&lt;&gt;"OUI","OLD","FAUX"),IF(Z168&lt;&gt;"OUI","NEW","FAUX")),"")</f>
        <v>OLD</v>
      </c>
      <c r="AF168" s="68"/>
      <c r="AG168" s="68"/>
      <c r="AH168" s="53" t="str">
        <f t="shared" si="2"/>
        <v/>
      </c>
    </row>
    <row r="169" spans="1:34">
      <c r="A169" s="53" t="s">
        <v>3606</v>
      </c>
      <c r="B169" s="53" t="s">
        <v>3607</v>
      </c>
      <c r="C169" s="54">
        <v>1</v>
      </c>
      <c r="D169" s="55"/>
      <c r="E169" s="55"/>
      <c r="F169" s="56" t="s">
        <v>49</v>
      </c>
      <c r="G169" s="56" t="s">
        <v>49</v>
      </c>
      <c r="H169" s="56"/>
      <c r="I169" s="56"/>
      <c r="J169" s="56"/>
      <c r="K169" s="57">
        <v>156.37</v>
      </c>
      <c r="L169" s="58">
        <v>45582</v>
      </c>
      <c r="M169" s="58">
        <v>45261</v>
      </c>
      <c r="N169" s="59"/>
      <c r="O169" s="56"/>
      <c r="P169" s="56"/>
      <c r="Q169" s="56">
        <v>1</v>
      </c>
      <c r="R169" s="60" t="s">
        <v>1139</v>
      </c>
      <c r="S169" s="61">
        <f>O169+P169</f>
        <v>0</v>
      </c>
      <c r="T169" s="62">
        <f>+IF(L169&lt;&gt;"",IF(DAYS360(L169,$A$2)&lt;0,0,IF(AND(MONTH(L169)=MONTH($A$2),YEAR(L169)&lt;YEAR($A$2)),(DAYS360(L169,$A$2)/30)-1,DAYS360(L169,$A$2)/30)),0)</f>
        <v>5.3</v>
      </c>
      <c r="U169" s="62">
        <f>+IF(M169&lt;&gt;"",IF(DAYS360(M169,$A$2)&lt;0,0,IF(AND(MONTH(M169)=MONTH($A$2),YEAR(M169)&lt;YEAR($A$2)),(DAYS360(M169,$A$2)/30)-1,DAYS360(M169,$A$2)/30)),0)</f>
        <v>15.833333333333334</v>
      </c>
      <c r="V169" s="63">
        <f>S169/((C169+Q169)/2)</f>
        <v>0</v>
      </c>
      <c r="W169" s="64">
        <f>+IF(V169&gt;0,1/V169,999)</f>
        <v>999</v>
      </c>
      <c r="X169" s="65" t="str">
        <f>+IF(N169&lt;&gt;"",IF(INT(N169)&lt;&gt;INT(K169),"OUI",""),"")</f>
        <v/>
      </c>
      <c r="Y169" s="66">
        <f>+IF(F169="OUI",0,C169*K169)</f>
        <v>156.37</v>
      </c>
      <c r="Z169" s="67" t="str">
        <f>+IF(R169="-",IF(OR(F169="OUI",AND(G169="OUI",T169&lt;=$V$1),H169="OUI",I169="OUI",J169="OUI",T169&lt;=$V$1),"OUI",""),"")</f>
        <v>OUI</v>
      </c>
      <c r="AA169" s="68" t="str">
        <f>+IF(OR(Z169&lt;&gt;"OUI",X169="OUI",R169&lt;&gt;"-"),"OUI","")</f>
        <v/>
      </c>
      <c r="AB169" s="69" t="str">
        <f>+IF(AA169&lt;&gt;"OUI","-",IF(R169="-",IF(W169&lt;=3,"-",MAX(N169,K169*(1-$T$1))),IF(W169&lt;=3,R169,IF(T169&gt;$V$6,MAX(N169,K169*$T$6),IF(T169&gt;$V$5,MAX(R169,N169,K169*(1-$T$2),K169*(1-$T$5)),IF(T169&gt;$V$4,MAX(R169,N169,K169*(1-$T$2),K169*(1-$T$4)),IF(T169&gt;$V$3,MAX(R169,N169,K169*(1-$T$2),K169*(1-$T$3)),IF(T169&gt;$V$1,MAX(N169,K169*(1-$T$2)),MAX(N169,R169)))))))))</f>
        <v>-</v>
      </c>
      <c r="AC169" s="70" t="str">
        <f>+IF(AB169="-","-",IF(ABS(K169-AB169)&lt;0.1,1,-1*(AB169-K169)/K169))</f>
        <v>-</v>
      </c>
      <c r="AD169" s="66" t="str">
        <f>+IF(AB169&lt;&gt;"-",IF(AB169&lt;K169,(K169-AB169)*C169,AB169*C169),"")</f>
        <v/>
      </c>
      <c r="AE169" s="68" t="str">
        <f>+IF(AB169&lt;&gt;"-",IF(R169&lt;&gt;"-",IF(Z169&lt;&gt;"OUI","OLD","FAUX"),IF(Z169&lt;&gt;"OUI","NEW","FAUX")),"")</f>
        <v/>
      </c>
      <c r="AF169" s="68"/>
      <c r="AG169" s="68"/>
      <c r="AH169" s="53" t="str">
        <f t="shared" si="2"/>
        <v/>
      </c>
    </row>
    <row r="170" spans="1:34" ht="17">
      <c r="A170" s="53" t="s">
        <v>2839</v>
      </c>
      <c r="B170" s="53" t="s">
        <v>2840</v>
      </c>
      <c r="C170" s="54">
        <v>1</v>
      </c>
      <c r="D170" s="55" t="s">
        <v>894</v>
      </c>
      <c r="E170" s="55" t="s">
        <v>1030</v>
      </c>
      <c r="F170" s="56" t="s">
        <v>49</v>
      </c>
      <c r="G170" s="56" t="s">
        <v>49</v>
      </c>
      <c r="H170" s="56"/>
      <c r="I170" s="56"/>
      <c r="J170" s="56" t="s">
        <v>49</v>
      </c>
      <c r="K170" s="57">
        <v>156.18</v>
      </c>
      <c r="L170" s="58">
        <v>45639</v>
      </c>
      <c r="M170" s="58">
        <v>45616</v>
      </c>
      <c r="N170" s="59"/>
      <c r="O170" s="56"/>
      <c r="P170" s="56"/>
      <c r="Q170" s="56">
        <v>1</v>
      </c>
      <c r="R170" s="60" t="s">
        <v>1139</v>
      </c>
      <c r="S170" s="61">
        <f>O170+P170</f>
        <v>0</v>
      </c>
      <c r="T170" s="62">
        <f>+IF(L170&lt;&gt;"",IF(DAYS360(L170,$A$2)&lt;0,0,IF(AND(MONTH(L170)=MONTH($A$2),YEAR(L170)&lt;YEAR($A$2)),(DAYS360(L170,$A$2)/30)-1,DAYS360(L170,$A$2)/30)),0)</f>
        <v>3.4333333333333331</v>
      </c>
      <c r="U170" s="62">
        <f>+IF(M170&lt;&gt;"",IF(DAYS360(M170,$A$2)&lt;0,0,IF(AND(MONTH(M170)=MONTH($A$2),YEAR(M170)&lt;YEAR($A$2)),(DAYS360(M170,$A$2)/30)-1,DAYS360(M170,$A$2)/30)),0)</f>
        <v>4.2</v>
      </c>
      <c r="V170" s="63">
        <f>S170/((C170+Q170)/2)</f>
        <v>0</v>
      </c>
      <c r="W170" s="64">
        <f>+IF(V170&gt;0,1/V170,999)</f>
        <v>999</v>
      </c>
      <c r="X170" s="65" t="str">
        <f>+IF(N170&lt;&gt;"",IF(INT(N170)&lt;&gt;INT(K170),"OUI",""),"")</f>
        <v/>
      </c>
      <c r="Y170" s="66">
        <f>+IF(F170="OUI",0,C170*K170)</f>
        <v>156.18</v>
      </c>
      <c r="Z170" s="67" t="str">
        <f>+IF(R170="-",IF(OR(F170="OUI",AND(G170="OUI",T170&lt;=$V$1),H170="OUI",I170="OUI",J170="OUI",T170&lt;=$V$1),"OUI",""),"")</f>
        <v>OUI</v>
      </c>
      <c r="AA170" s="68" t="str">
        <f>+IF(OR(Z170&lt;&gt;"OUI",X170="OUI",R170&lt;&gt;"-"),"OUI","")</f>
        <v/>
      </c>
      <c r="AB170" s="69" t="str">
        <f>+IF(AA170&lt;&gt;"OUI","-",IF(R170="-",IF(W170&lt;=3,"-",MAX(N170,K170*(1-$T$1))),IF(W170&lt;=3,R170,IF(T170&gt;$V$6,MAX(N170,K170*$T$6),IF(T170&gt;$V$5,MAX(R170,N170,K170*(1-$T$2),K170*(1-$T$5)),IF(T170&gt;$V$4,MAX(R170,N170,K170*(1-$T$2),K170*(1-$T$4)),IF(T170&gt;$V$3,MAX(R170,N170,K170*(1-$T$2),K170*(1-$T$3)),IF(T170&gt;$V$1,MAX(N170,K170*(1-$T$2)),MAX(N170,R170)))))))))</f>
        <v>-</v>
      </c>
      <c r="AC170" s="70" t="str">
        <f>+IF(AB170="-","-",IF(ABS(K170-AB170)&lt;0.1,1,-1*(AB170-K170)/K170))</f>
        <v>-</v>
      </c>
      <c r="AD170" s="66" t="str">
        <f>+IF(AB170&lt;&gt;"-",IF(AB170&lt;K170,(K170-AB170)*C170,AB170*C170),"")</f>
        <v/>
      </c>
      <c r="AE170" s="68" t="str">
        <f>+IF(AB170&lt;&gt;"-",IF(R170&lt;&gt;"-",IF(Z170&lt;&gt;"OUI","OLD","FAUX"),IF(Z170&lt;&gt;"OUI","NEW","FAUX")),"")</f>
        <v/>
      </c>
      <c r="AF170" s="68"/>
      <c r="AG170" s="68"/>
      <c r="AH170" s="53" t="str">
        <f t="shared" si="2"/>
        <v/>
      </c>
    </row>
    <row r="171" spans="1:34" ht="17">
      <c r="A171" s="53" t="s">
        <v>3531</v>
      </c>
      <c r="B171" s="53" t="s">
        <v>3532</v>
      </c>
      <c r="C171" s="54">
        <v>3</v>
      </c>
      <c r="D171" s="55" t="s">
        <v>80</v>
      </c>
      <c r="E171" s="55"/>
      <c r="F171" s="56" t="s">
        <v>49</v>
      </c>
      <c r="G171" s="56" t="s">
        <v>49</v>
      </c>
      <c r="H171" s="56"/>
      <c r="I171" s="56"/>
      <c r="J171" s="56"/>
      <c r="K171" s="57">
        <v>156.14769999999999</v>
      </c>
      <c r="L171" s="58">
        <v>45630</v>
      </c>
      <c r="M171" s="58">
        <v>45693</v>
      </c>
      <c r="N171" s="59"/>
      <c r="O171" s="56">
        <v>1</v>
      </c>
      <c r="P171" s="56"/>
      <c r="Q171" s="56">
        <v>6</v>
      </c>
      <c r="R171" s="60" t="s">
        <v>1139</v>
      </c>
      <c r="S171" s="61">
        <f>O171+P171</f>
        <v>1</v>
      </c>
      <c r="T171" s="62">
        <f>+IF(L171&lt;&gt;"",IF(DAYS360(L171,$A$2)&lt;0,0,IF(AND(MONTH(L171)=MONTH($A$2),YEAR(L171)&lt;YEAR($A$2)),(DAYS360(L171,$A$2)/30)-1,DAYS360(L171,$A$2)/30)),0)</f>
        <v>3.7333333333333334</v>
      </c>
      <c r="U171" s="62">
        <f>+IF(M171&lt;&gt;"",IF(DAYS360(M171,$A$2)&lt;0,0,IF(AND(MONTH(M171)=MONTH($A$2),YEAR(M171)&lt;YEAR($A$2)),(DAYS360(M171,$A$2)/30)-1,DAYS360(M171,$A$2)/30)),0)</f>
        <v>1.7</v>
      </c>
      <c r="V171" s="63">
        <f>S171/((C171+Q171)/2)</f>
        <v>0.22222222222222221</v>
      </c>
      <c r="W171" s="64">
        <f>+IF(V171&gt;0,1/V171,999)</f>
        <v>4.5</v>
      </c>
      <c r="X171" s="65" t="str">
        <f>+IF(N171&lt;&gt;"",IF(INT(N171)&lt;&gt;INT(K171),"OUI",""),"")</f>
        <v/>
      </c>
      <c r="Y171" s="66">
        <f>+IF(F171="OUI",0,C171*K171)</f>
        <v>468.44309999999996</v>
      </c>
      <c r="Z171" s="67" t="str">
        <f>+IF(R171="-",IF(OR(F171="OUI",AND(G171="OUI",T171&lt;=$V$1),H171="OUI",I171="OUI",J171="OUI",T171&lt;=$V$1),"OUI",""),"")</f>
        <v>OUI</v>
      </c>
      <c r="AA171" s="68" t="str">
        <f>+IF(OR(Z171&lt;&gt;"OUI",X171="OUI",R171&lt;&gt;"-"),"OUI","")</f>
        <v/>
      </c>
      <c r="AB171" s="69" t="str">
        <f>+IF(AA171&lt;&gt;"OUI","-",IF(R171="-",IF(W171&lt;=3,"-",MAX(N171,K171*(1-$T$1))),IF(W171&lt;=3,R171,IF(T171&gt;$V$6,MAX(N171,K171*$T$6),IF(T171&gt;$V$5,MAX(R171,N171,K171*(1-$T$2),K171*(1-$T$5)),IF(T171&gt;$V$4,MAX(R171,N171,K171*(1-$T$2),K171*(1-$T$4)),IF(T171&gt;$V$3,MAX(R171,N171,K171*(1-$T$2),K171*(1-$T$3)),IF(T171&gt;$V$1,MAX(N171,K171*(1-$T$2)),MAX(N171,R171)))))))))</f>
        <v>-</v>
      </c>
      <c r="AC171" s="70" t="str">
        <f>+IF(AB171="-","-",IF(ABS(K171-AB171)&lt;0.1,1,-1*(AB171-K171)/K171))</f>
        <v>-</v>
      </c>
      <c r="AD171" s="66" t="str">
        <f>+IF(AB171&lt;&gt;"-",IF(AB171&lt;K171,(K171-AB171)*C171,AB171*C171),"")</f>
        <v/>
      </c>
      <c r="AE171" s="68" t="str">
        <f>+IF(AB171&lt;&gt;"-",IF(R171&lt;&gt;"-",IF(Z171&lt;&gt;"OUI","OLD","FAUX"),IF(Z171&lt;&gt;"OUI","NEW","FAUX")),"")</f>
        <v/>
      </c>
      <c r="AF171" s="68"/>
      <c r="AG171" s="68"/>
      <c r="AH171" s="53" t="str">
        <f t="shared" si="2"/>
        <v/>
      </c>
    </row>
    <row r="172" spans="1:34" ht="17">
      <c r="A172" s="53" t="s">
        <v>2636</v>
      </c>
      <c r="B172" s="53" t="s">
        <v>2637</v>
      </c>
      <c r="C172" s="54">
        <v>2</v>
      </c>
      <c r="D172" s="55" t="s">
        <v>763</v>
      </c>
      <c r="E172" s="55"/>
      <c r="F172" s="56" t="s">
        <v>49</v>
      </c>
      <c r="G172" s="56" t="s">
        <v>49</v>
      </c>
      <c r="H172" s="56"/>
      <c r="I172" s="56"/>
      <c r="J172" s="56"/>
      <c r="K172" s="57">
        <v>156</v>
      </c>
      <c r="L172" s="58">
        <v>45433</v>
      </c>
      <c r="M172" s="58">
        <v>45426</v>
      </c>
      <c r="N172" s="59"/>
      <c r="O172" s="56"/>
      <c r="P172" s="56"/>
      <c r="Q172" s="56">
        <v>3</v>
      </c>
      <c r="R172" s="60" t="s">
        <v>1139</v>
      </c>
      <c r="S172" s="61">
        <f>O172+P172</f>
        <v>0</v>
      </c>
      <c r="T172" s="62">
        <f>+IF(L172&lt;&gt;"",IF(DAYS360(L172,$A$2)&lt;0,0,IF(AND(MONTH(L172)=MONTH($A$2),YEAR(L172)&lt;YEAR($A$2)),(DAYS360(L172,$A$2)/30)-1,DAYS360(L172,$A$2)/30)),0)</f>
        <v>10.166666666666666</v>
      </c>
      <c r="U172" s="62">
        <f>+IF(M172&lt;&gt;"",IF(DAYS360(M172,$A$2)&lt;0,0,IF(AND(MONTH(M172)=MONTH($A$2),YEAR(M172)&lt;YEAR($A$2)),(DAYS360(M172,$A$2)/30)-1,DAYS360(M172,$A$2)/30)),0)</f>
        <v>10.4</v>
      </c>
      <c r="V172" s="63">
        <f>S172/((C172+Q172)/2)</f>
        <v>0</v>
      </c>
      <c r="W172" s="64">
        <f>+IF(V172&gt;0,1/V172,999)</f>
        <v>999</v>
      </c>
      <c r="X172" s="65" t="str">
        <f>+IF(N172&lt;&gt;"",IF(INT(N172)&lt;&gt;INT(K172),"OUI",""),"")</f>
        <v/>
      </c>
      <c r="Y172" s="66">
        <f>+IF(F172="OUI",0,C172*K172)</f>
        <v>312</v>
      </c>
      <c r="Z172" s="67" t="str">
        <f>+IF(R172="-",IF(OR(F172="OUI",AND(G172="OUI",T172&lt;=$V$1),H172="OUI",I172="OUI",J172="OUI",T172&lt;=$V$1),"OUI",""),"")</f>
        <v>OUI</v>
      </c>
      <c r="AA172" s="68" t="str">
        <f>+IF(OR(Z172&lt;&gt;"OUI",X172="OUI",R172&lt;&gt;"-"),"OUI","")</f>
        <v/>
      </c>
      <c r="AB172" s="69" t="str">
        <f>+IF(AA172&lt;&gt;"OUI","-",IF(R172="-",IF(W172&lt;=3,"-",MAX(N172,K172*(1-$T$1))),IF(W172&lt;=3,R172,IF(T172&gt;$V$6,MAX(N172,K172*$T$6),IF(T172&gt;$V$5,MAX(R172,N172,K172*(1-$T$2),K172*(1-$T$5)),IF(T172&gt;$V$4,MAX(R172,N172,K172*(1-$T$2),K172*(1-$T$4)),IF(T172&gt;$V$3,MAX(R172,N172,K172*(1-$T$2),K172*(1-$T$3)),IF(T172&gt;$V$1,MAX(N172,K172*(1-$T$2)),MAX(N172,R172)))))))))</f>
        <v>-</v>
      </c>
      <c r="AC172" s="70" t="str">
        <f>+IF(AB172="-","-",IF(ABS(K172-AB172)&lt;0.1,1,-1*(AB172-K172)/K172))</f>
        <v>-</v>
      </c>
      <c r="AD172" s="66" t="str">
        <f>+IF(AB172&lt;&gt;"-",IF(AB172&lt;K172,(K172-AB172)*C172,AB172*C172),"")</f>
        <v/>
      </c>
      <c r="AE172" s="68" t="str">
        <f>+IF(AB172&lt;&gt;"-",IF(R172&lt;&gt;"-",IF(Z172&lt;&gt;"OUI","OLD","FAUX"),IF(Z172&lt;&gt;"OUI","NEW","FAUX")),"")</f>
        <v/>
      </c>
      <c r="AF172" s="68"/>
      <c r="AG172" s="68"/>
      <c r="AH172" s="53" t="str">
        <f t="shared" si="2"/>
        <v/>
      </c>
    </row>
    <row r="173" spans="1:34" ht="17">
      <c r="A173" s="53" t="s">
        <v>2347</v>
      </c>
      <c r="B173" s="53" t="s">
        <v>2348</v>
      </c>
      <c r="C173" s="54">
        <v>2</v>
      </c>
      <c r="D173" s="55" t="s">
        <v>116</v>
      </c>
      <c r="E173" s="55" t="s">
        <v>141</v>
      </c>
      <c r="F173" s="56"/>
      <c r="G173" s="56"/>
      <c r="H173" s="56"/>
      <c r="I173" s="56"/>
      <c r="J173" s="56"/>
      <c r="K173" s="57">
        <v>155.57</v>
      </c>
      <c r="L173" s="58">
        <v>45708</v>
      </c>
      <c r="M173" s="58">
        <v>45719</v>
      </c>
      <c r="N173" s="59"/>
      <c r="O173" s="56">
        <v>16</v>
      </c>
      <c r="P173" s="56"/>
      <c r="Q173" s="56"/>
      <c r="R173" s="60" t="s">
        <v>1139</v>
      </c>
      <c r="S173" s="61">
        <f>O173+P173</f>
        <v>16</v>
      </c>
      <c r="T173" s="62">
        <f>+IF(L173&lt;&gt;"",IF(DAYS360(L173,$A$2)&lt;0,0,IF(AND(MONTH(L173)=MONTH($A$2),YEAR(L173)&lt;YEAR($A$2)),(DAYS360(L173,$A$2)/30)-1,DAYS360(L173,$A$2)/30)),0)</f>
        <v>1.2</v>
      </c>
      <c r="U173" s="62">
        <f>+IF(M173&lt;&gt;"",IF(DAYS360(M173,$A$2)&lt;0,0,IF(AND(MONTH(M173)=MONTH($A$2),YEAR(M173)&lt;YEAR($A$2)),(DAYS360(M173,$A$2)/30)-1,DAYS360(M173,$A$2)/30)),0)</f>
        <v>0.76666666666666672</v>
      </c>
      <c r="V173" s="63">
        <f>S173/((C173+Q173)/2)</f>
        <v>16</v>
      </c>
      <c r="W173" s="64">
        <f>+IF(V173&gt;0,1/V173,999)</f>
        <v>6.25E-2</v>
      </c>
      <c r="X173" s="65" t="str">
        <f>+IF(N173&lt;&gt;"",IF(INT(N173)&lt;&gt;INT(K173),"OUI",""),"")</f>
        <v/>
      </c>
      <c r="Y173" s="66">
        <f>+IF(F173="OUI",0,C173*K173)</f>
        <v>311.14</v>
      </c>
      <c r="Z173" s="67" t="str">
        <f>+IF(R173="-",IF(OR(F173="OUI",AND(G173="OUI",T173&lt;=$V$1),H173="OUI",I173="OUI",J173="OUI",T173&lt;=$V$1),"OUI",""),"")</f>
        <v>OUI</v>
      </c>
      <c r="AA173" s="68" t="str">
        <f>+IF(OR(Z173&lt;&gt;"OUI",X173="OUI",R173&lt;&gt;"-"),"OUI","")</f>
        <v/>
      </c>
      <c r="AB173" s="69" t="str">
        <f>+IF(AA173&lt;&gt;"OUI","-",IF(R173="-",IF(W173&lt;=3,"-",MAX(N173,K173*(1-$T$1))),IF(W173&lt;=3,R173,IF(T173&gt;$V$6,MAX(N173,K173*$T$6),IF(T173&gt;$V$5,MAX(R173,N173,K173*(1-$T$2),K173*(1-$T$5)),IF(T173&gt;$V$4,MAX(R173,N173,K173*(1-$T$2),K173*(1-$T$4)),IF(T173&gt;$V$3,MAX(R173,N173,K173*(1-$T$2),K173*(1-$T$3)),IF(T173&gt;$V$1,MAX(N173,K173*(1-$T$2)),MAX(N173,R173)))))))))</f>
        <v>-</v>
      </c>
      <c r="AC173" s="70" t="str">
        <f>+IF(AB173="-","-",IF(ABS(K173-AB173)&lt;0.1,1,-1*(AB173-K173)/K173))</f>
        <v>-</v>
      </c>
      <c r="AD173" s="66" t="str">
        <f>+IF(AB173&lt;&gt;"-",IF(AB173&lt;K173,(K173-AB173)*C173,AB173*C173),"")</f>
        <v/>
      </c>
      <c r="AE173" s="68" t="str">
        <f>+IF(AB173&lt;&gt;"-",IF(R173&lt;&gt;"-",IF(Z173&lt;&gt;"OUI","OLD","FAUX"),IF(Z173&lt;&gt;"OUI","NEW","FAUX")),"")</f>
        <v/>
      </c>
      <c r="AF173" s="68"/>
      <c r="AG173" s="68"/>
      <c r="AH173" s="53" t="str">
        <f t="shared" si="2"/>
        <v/>
      </c>
    </row>
    <row r="174" spans="1:34" ht="17">
      <c r="A174" s="53" t="s">
        <v>2884</v>
      </c>
      <c r="B174" s="53" t="s">
        <v>2885</v>
      </c>
      <c r="C174" s="54">
        <v>1</v>
      </c>
      <c r="D174" s="55" t="s">
        <v>1163</v>
      </c>
      <c r="E174" s="55" t="s">
        <v>500</v>
      </c>
      <c r="F174" s="56" t="s">
        <v>49</v>
      </c>
      <c r="G174" s="56" t="s">
        <v>49</v>
      </c>
      <c r="H174" s="56"/>
      <c r="I174" s="56"/>
      <c r="J174" s="56" t="s">
        <v>49</v>
      </c>
      <c r="K174" s="57">
        <v>155.38999999999999</v>
      </c>
      <c r="L174" s="58">
        <v>45716</v>
      </c>
      <c r="M174" s="58">
        <v>45730</v>
      </c>
      <c r="N174" s="59"/>
      <c r="O174" s="56">
        <v>8</v>
      </c>
      <c r="P174" s="56"/>
      <c r="Q174" s="56">
        <v>7</v>
      </c>
      <c r="R174" s="60" t="s">
        <v>1139</v>
      </c>
      <c r="S174" s="61">
        <f>O174+P174</f>
        <v>8</v>
      </c>
      <c r="T174" s="62">
        <f>+IF(L174&lt;&gt;"",IF(DAYS360(L174,$A$2)&lt;0,0,IF(AND(MONTH(L174)=MONTH($A$2),YEAR(L174)&lt;YEAR($A$2)),(DAYS360(L174,$A$2)/30)-1,DAYS360(L174,$A$2)/30)),0)</f>
        <v>0.8666666666666667</v>
      </c>
      <c r="U174" s="62">
        <f>+IF(M174&lt;&gt;"",IF(DAYS360(M174,$A$2)&lt;0,0,IF(AND(MONTH(M174)=MONTH($A$2),YEAR(M174)&lt;YEAR($A$2)),(DAYS360(M174,$A$2)/30)-1,DAYS360(M174,$A$2)/30)),0)</f>
        <v>0.4</v>
      </c>
      <c r="V174" s="63">
        <f>S174/((C174+Q174)/2)</f>
        <v>2</v>
      </c>
      <c r="W174" s="64">
        <f>+IF(V174&gt;0,1/V174,999)</f>
        <v>0.5</v>
      </c>
      <c r="X174" s="65" t="str">
        <f>+IF(N174&lt;&gt;"",IF(INT(N174)&lt;&gt;INT(K174),"OUI",""),"")</f>
        <v/>
      </c>
      <c r="Y174" s="66">
        <f>+IF(F174="OUI",0,C174*K174)</f>
        <v>155.38999999999999</v>
      </c>
      <c r="Z174" s="67" t="str">
        <f>+IF(R174="-",IF(OR(F174="OUI",AND(G174="OUI",T174&lt;=$V$1),H174="OUI",I174="OUI",J174="OUI",T174&lt;=$V$1),"OUI",""),"")</f>
        <v>OUI</v>
      </c>
      <c r="AA174" s="68" t="str">
        <f>+IF(OR(Z174&lt;&gt;"OUI",X174="OUI",R174&lt;&gt;"-"),"OUI","")</f>
        <v/>
      </c>
      <c r="AB174" s="69" t="str">
        <f>+IF(AA174&lt;&gt;"OUI","-",IF(R174="-",IF(W174&lt;=3,"-",MAX(N174,K174*(1-$T$1))),IF(W174&lt;=3,R174,IF(T174&gt;$V$6,MAX(N174,K174*$T$6),IF(T174&gt;$V$5,MAX(R174,N174,K174*(1-$T$2),K174*(1-$T$5)),IF(T174&gt;$V$4,MAX(R174,N174,K174*(1-$T$2),K174*(1-$T$4)),IF(T174&gt;$V$3,MAX(R174,N174,K174*(1-$T$2),K174*(1-$T$3)),IF(T174&gt;$V$1,MAX(N174,K174*(1-$T$2)),MAX(N174,R174)))))))))</f>
        <v>-</v>
      </c>
      <c r="AC174" s="70" t="str">
        <f>+IF(AB174="-","-",IF(ABS(K174-AB174)&lt;0.1,1,-1*(AB174-K174)/K174))</f>
        <v>-</v>
      </c>
      <c r="AD174" s="66" t="str">
        <f>+IF(AB174&lt;&gt;"-",IF(AB174&lt;K174,(K174-AB174)*C174,AB174*C174),"")</f>
        <v/>
      </c>
      <c r="AE174" s="68" t="str">
        <f>+IF(AB174&lt;&gt;"-",IF(R174&lt;&gt;"-",IF(Z174&lt;&gt;"OUI","OLD","FAUX"),IF(Z174&lt;&gt;"OUI","NEW","FAUX")),"")</f>
        <v/>
      </c>
      <c r="AF174" s="68"/>
      <c r="AG174" s="68"/>
      <c r="AH174" s="53" t="str">
        <f t="shared" si="2"/>
        <v/>
      </c>
    </row>
    <row r="175" spans="1:34" ht="17">
      <c r="A175" s="53" t="s">
        <v>1599</v>
      </c>
      <c r="B175" s="53" t="s">
        <v>1600</v>
      </c>
      <c r="C175" s="54">
        <v>1</v>
      </c>
      <c r="D175" s="55" t="s">
        <v>894</v>
      </c>
      <c r="E175" s="55"/>
      <c r="F175" s="56" t="s">
        <v>49</v>
      </c>
      <c r="G175" s="56" t="s">
        <v>49</v>
      </c>
      <c r="H175" s="56"/>
      <c r="I175" s="56"/>
      <c r="J175" s="56"/>
      <c r="K175" s="57">
        <v>151.9</v>
      </c>
      <c r="L175" s="58">
        <v>45099</v>
      </c>
      <c r="M175" s="58">
        <v>45233</v>
      </c>
      <c r="N175" s="59"/>
      <c r="O175" s="56"/>
      <c r="P175" s="56"/>
      <c r="Q175" s="56">
        <v>1</v>
      </c>
      <c r="R175" s="60">
        <v>136.71</v>
      </c>
      <c r="S175" s="61">
        <f>O175+P175</f>
        <v>0</v>
      </c>
      <c r="T175" s="62">
        <f>+IF(L175&lt;&gt;"",IF(DAYS360(L175,$A$2)&lt;0,0,IF(AND(MONTH(L175)=MONTH($A$2),YEAR(L175)&lt;YEAR($A$2)),(DAYS360(L175,$A$2)/30)-1,DAYS360(L175,$A$2)/30)),0)</f>
        <v>21.133333333333333</v>
      </c>
      <c r="U175" s="62">
        <f>+IF(M175&lt;&gt;"",IF(DAYS360(M175,$A$2)&lt;0,0,IF(AND(MONTH(M175)=MONTH($A$2),YEAR(M175)&lt;YEAR($A$2)),(DAYS360(M175,$A$2)/30)-1,DAYS360(M175,$A$2)/30)),0)</f>
        <v>16.766666666666666</v>
      </c>
      <c r="V175" s="63">
        <f>S175/((C175+Q175)/2)</f>
        <v>0</v>
      </c>
      <c r="W175" s="64">
        <f>+IF(V175&gt;0,1/V175,999)</f>
        <v>999</v>
      </c>
      <c r="X175" s="65" t="str">
        <f>+IF(N175&lt;&gt;"",IF(INT(N175)&lt;&gt;INT(K175),"OUI",""),"")</f>
        <v/>
      </c>
      <c r="Y175" s="66">
        <f>+IF(F175="OUI",0,C175*K175)</f>
        <v>151.9</v>
      </c>
      <c r="Z175" s="67" t="str">
        <f>+IF(R175="-",IF(OR(F175="OUI",AND(G175="OUI",T175&lt;=$V$1),H175="OUI",I175="OUI",J175="OUI",T175&lt;=$V$1),"OUI",""),"")</f>
        <v/>
      </c>
      <c r="AA175" s="68" t="str">
        <f>+IF(OR(Z175&lt;&gt;"OUI",X175="OUI",R175&lt;&gt;"-"),"OUI","")</f>
        <v>OUI</v>
      </c>
      <c r="AB175" s="69">
        <f>+IF(AA175&lt;&gt;"OUI","-",IF(R175="-",IF(W175&lt;=3,"-",MAX(N175,K175*(1-$T$1))),IF(W175&lt;=3,R175,IF(T175&gt;$V$6,MAX(N175,K175*$T$6),IF(T175&gt;$V$5,MAX(R175,N175,K175*(1-$T$2),K175*(1-$T$5)),IF(T175&gt;$V$4,MAX(R175,N175,K175*(1-$T$2),K175*(1-$T$4)),IF(T175&gt;$V$3,MAX(R175,N175,K175*(1-$T$2),K175*(1-$T$3)),IF(T175&gt;$V$1,MAX(N175,K175*(1-$T$2)),MAX(N175,R175)))))))))</f>
        <v>136.71</v>
      </c>
      <c r="AC175" s="70">
        <f>+IF(AB175="-","-",IF(ABS(K175-AB175)&lt;0.1,1,-1*(AB175-K175)/K175))</f>
        <v>9.9999999999999978E-2</v>
      </c>
      <c r="AD175" s="66">
        <f>+IF(AB175&lt;&gt;"-",IF(AB175&lt;K175,(K175-AB175)*C175,AB175*C175),"")</f>
        <v>15.189999999999998</v>
      </c>
      <c r="AE175" s="68" t="str">
        <f>+IF(AB175&lt;&gt;"-",IF(R175&lt;&gt;"-",IF(Z175&lt;&gt;"OUI","OLD","FAUX"),IF(Z175&lt;&gt;"OUI","NEW","FAUX")),"")</f>
        <v>OLD</v>
      </c>
      <c r="AF175" s="68"/>
      <c r="AG175" s="68"/>
      <c r="AH175" s="53" t="str">
        <f t="shared" si="2"/>
        <v/>
      </c>
    </row>
    <row r="176" spans="1:34" ht="17">
      <c r="A176" s="53" t="s">
        <v>1405</v>
      </c>
      <c r="B176" s="53" t="s">
        <v>1406</v>
      </c>
      <c r="C176" s="54">
        <v>6</v>
      </c>
      <c r="D176" s="55" t="s">
        <v>1407</v>
      </c>
      <c r="E176" s="55"/>
      <c r="F176" s="56" t="s">
        <v>49</v>
      </c>
      <c r="G176" s="56" t="s">
        <v>49</v>
      </c>
      <c r="H176" s="56"/>
      <c r="I176" s="56"/>
      <c r="J176" s="56"/>
      <c r="K176" s="57">
        <v>151.32</v>
      </c>
      <c r="L176" s="58">
        <v>45252</v>
      </c>
      <c r="M176" s="58">
        <v>45456</v>
      </c>
      <c r="N176" s="59"/>
      <c r="O176" s="56"/>
      <c r="P176" s="56"/>
      <c r="Q176" s="56">
        <v>6</v>
      </c>
      <c r="R176" s="60">
        <v>136.18799999999999</v>
      </c>
      <c r="S176" s="61">
        <f>O176+P176</f>
        <v>0</v>
      </c>
      <c r="T176" s="62">
        <f>+IF(L176&lt;&gt;"",IF(DAYS360(L176,$A$2)&lt;0,0,IF(AND(MONTH(L176)=MONTH($A$2),YEAR(L176)&lt;YEAR($A$2)),(DAYS360(L176,$A$2)/30)-1,DAYS360(L176,$A$2)/30)),0)</f>
        <v>16.133333333333333</v>
      </c>
      <c r="U176" s="62">
        <f>+IF(M176&lt;&gt;"",IF(DAYS360(M176,$A$2)&lt;0,0,IF(AND(MONTH(M176)=MONTH($A$2),YEAR(M176)&lt;YEAR($A$2)),(DAYS360(M176,$A$2)/30)-1,DAYS360(M176,$A$2)/30)),0)</f>
        <v>9.4333333333333336</v>
      </c>
      <c r="V176" s="63">
        <f>S176/((C176+Q176)/2)</f>
        <v>0</v>
      </c>
      <c r="W176" s="64">
        <f>+IF(V176&gt;0,1/V176,999)</f>
        <v>999</v>
      </c>
      <c r="X176" s="65" t="str">
        <f>+IF(N176&lt;&gt;"",IF(INT(N176)&lt;&gt;INT(K176),"OUI",""),"")</f>
        <v/>
      </c>
      <c r="Y176" s="66">
        <f>+IF(F176="OUI",0,C176*K176)</f>
        <v>907.92</v>
      </c>
      <c r="Z176" s="67" t="str">
        <f>+IF(R176="-",IF(OR(F176="OUI",AND(G176="OUI",T176&lt;=$V$1),H176="OUI",I176="OUI",J176="OUI",T176&lt;=$V$1),"OUI",""),"")</f>
        <v/>
      </c>
      <c r="AA176" s="68" t="str">
        <f>+IF(OR(Z176&lt;&gt;"OUI",X176="OUI",R176&lt;&gt;"-"),"OUI","")</f>
        <v>OUI</v>
      </c>
      <c r="AB176" s="69">
        <f>+IF(AA176&lt;&gt;"OUI","-",IF(R176="-",IF(W176&lt;=3,"-",MAX(N176,K176*(1-$T$1))),IF(W176&lt;=3,R176,IF(T176&gt;$V$6,MAX(N176,K176*$T$6),IF(T176&gt;$V$5,MAX(R176,N176,K176*(1-$T$2),K176*(1-$T$5)),IF(T176&gt;$V$4,MAX(R176,N176,K176*(1-$T$2),K176*(1-$T$4)),IF(T176&gt;$V$3,MAX(R176,N176,K176*(1-$T$2),K176*(1-$T$3)),IF(T176&gt;$V$1,MAX(N176,K176*(1-$T$2)),MAX(N176,R176)))))))))</f>
        <v>136.18799999999999</v>
      </c>
      <c r="AC176" s="70">
        <f>+IF(AB176="-","-",IF(ABS(K176-AB176)&lt;0.1,1,-1*(AB176-K176)/K176))</f>
        <v>0.10000000000000003</v>
      </c>
      <c r="AD176" s="66">
        <f>+IF(AB176&lt;&gt;"-",IF(AB176&lt;K176,(K176-AB176)*C176,AB176*C176),"")</f>
        <v>90.79200000000003</v>
      </c>
      <c r="AE176" s="68" t="str">
        <f>+IF(AB176&lt;&gt;"-",IF(R176&lt;&gt;"-",IF(Z176&lt;&gt;"OUI","OLD","FAUX"),IF(Z176&lt;&gt;"OUI","NEW","FAUX")),"")</f>
        <v>OLD</v>
      </c>
      <c r="AF176" s="68"/>
      <c r="AG176" s="68"/>
      <c r="AH176" s="53" t="str">
        <f t="shared" si="2"/>
        <v/>
      </c>
    </row>
    <row r="177" spans="1:34">
      <c r="A177" s="53" t="s">
        <v>806</v>
      </c>
      <c r="B177" s="53" t="s">
        <v>807</v>
      </c>
      <c r="C177" s="54">
        <v>2</v>
      </c>
      <c r="D177" s="55"/>
      <c r="E177" s="55"/>
      <c r="F177" s="56" t="s">
        <v>49</v>
      </c>
      <c r="G177" s="56" t="s">
        <v>49</v>
      </c>
      <c r="H177" s="56"/>
      <c r="I177" s="56"/>
      <c r="J177" s="56"/>
      <c r="K177" s="57">
        <v>150.1</v>
      </c>
      <c r="L177" s="58">
        <v>45085</v>
      </c>
      <c r="M177" s="58"/>
      <c r="N177" s="59"/>
      <c r="O177" s="56"/>
      <c r="P177" s="56"/>
      <c r="Q177" s="56">
        <v>2</v>
      </c>
      <c r="R177" s="60">
        <v>135.09</v>
      </c>
      <c r="S177" s="61">
        <f>O177+P177</f>
        <v>0</v>
      </c>
      <c r="T177" s="62">
        <f>+IF(L177&lt;&gt;"",IF(DAYS360(L177,$A$2)&lt;0,0,IF(AND(MONTH(L177)=MONTH($A$2),YEAR(L177)&lt;YEAR($A$2)),(DAYS360(L177,$A$2)/30)-1,DAYS360(L177,$A$2)/30)),0)</f>
        <v>21.6</v>
      </c>
      <c r="U177" s="62">
        <f>+IF(M177&lt;&gt;"",IF(DAYS360(M177,$A$2)&lt;0,0,IF(AND(MONTH(M177)=MONTH($A$2),YEAR(M177)&lt;YEAR($A$2)),(DAYS360(M177,$A$2)/30)-1,DAYS360(M177,$A$2)/30)),0)</f>
        <v>0</v>
      </c>
      <c r="V177" s="63">
        <f>S177/((C177+Q177)/2)</f>
        <v>0</v>
      </c>
      <c r="W177" s="64">
        <f>+IF(V177&gt;0,1/V177,999)</f>
        <v>999</v>
      </c>
      <c r="X177" s="65" t="str">
        <f>+IF(N177&lt;&gt;"",IF(INT(N177)&lt;&gt;INT(K177),"OUI",""),"")</f>
        <v/>
      </c>
      <c r="Y177" s="66">
        <f>+IF(F177="OUI",0,C177*K177)</f>
        <v>300.2</v>
      </c>
      <c r="Z177" s="67" t="str">
        <f>+IF(R177="-",IF(OR(F177="OUI",AND(G177="OUI",T177&lt;=$V$1),H177="OUI",I177="OUI",J177="OUI",T177&lt;=$V$1),"OUI",""),"")</f>
        <v/>
      </c>
      <c r="AA177" s="68" t="str">
        <f>+IF(OR(Z177&lt;&gt;"OUI",X177="OUI",R177&lt;&gt;"-"),"OUI","")</f>
        <v>OUI</v>
      </c>
      <c r="AB177" s="69">
        <f>+IF(AA177&lt;&gt;"OUI","-",IF(R177="-",IF(W177&lt;=3,"-",MAX(N177,K177*(1-$T$1))),IF(W177&lt;=3,R177,IF(T177&gt;$V$6,MAX(N177,K177*$T$6),IF(T177&gt;$V$5,MAX(R177,N177,K177*(1-$T$2),K177*(1-$T$5)),IF(T177&gt;$V$4,MAX(R177,N177,K177*(1-$T$2),K177*(1-$T$4)),IF(T177&gt;$V$3,MAX(R177,N177,K177*(1-$T$2),K177*(1-$T$3)),IF(T177&gt;$V$1,MAX(N177,K177*(1-$T$2)),MAX(N177,R177)))))))))</f>
        <v>135.09</v>
      </c>
      <c r="AC177" s="70">
        <f>+IF(AB177="-","-",IF(ABS(K177-AB177)&lt;0.1,1,-1*(AB177-K177)/K177))</f>
        <v>9.999999999999995E-2</v>
      </c>
      <c r="AD177" s="66">
        <f>+IF(AB177&lt;&gt;"-",IF(AB177&lt;K177,(K177-AB177)*C177,AB177*C177),"")</f>
        <v>30.019999999999982</v>
      </c>
      <c r="AE177" s="68" t="str">
        <f>+IF(AB177&lt;&gt;"-",IF(R177&lt;&gt;"-",IF(Z177&lt;&gt;"OUI","OLD","FAUX"),IF(Z177&lt;&gt;"OUI","NEW","FAUX")),"")</f>
        <v>OLD</v>
      </c>
      <c r="AF177" s="68"/>
      <c r="AG177" s="68"/>
      <c r="AH177" s="53" t="str">
        <f t="shared" si="2"/>
        <v/>
      </c>
    </row>
    <row r="178" spans="1:34" ht="17">
      <c r="A178" s="53" t="s">
        <v>2481</v>
      </c>
      <c r="B178" s="53" t="s">
        <v>2482</v>
      </c>
      <c r="C178" s="54">
        <v>1</v>
      </c>
      <c r="D178" s="55" t="s">
        <v>116</v>
      </c>
      <c r="E178" s="55" t="s">
        <v>2483</v>
      </c>
      <c r="F178" s="56" t="s">
        <v>49</v>
      </c>
      <c r="G178" s="56" t="s">
        <v>49</v>
      </c>
      <c r="H178" s="56"/>
      <c r="I178" s="56"/>
      <c r="J178" s="56" t="s">
        <v>49</v>
      </c>
      <c r="K178" s="57">
        <v>148.84</v>
      </c>
      <c r="L178" s="58">
        <v>45720</v>
      </c>
      <c r="M178" s="58">
        <v>45720</v>
      </c>
      <c r="N178" s="59"/>
      <c r="O178" s="56">
        <v>5</v>
      </c>
      <c r="P178" s="56"/>
      <c r="Q178" s="56">
        <v>1</v>
      </c>
      <c r="R178" s="60" t="s">
        <v>1139</v>
      </c>
      <c r="S178" s="61">
        <f>O178+P178</f>
        <v>5</v>
      </c>
      <c r="T178" s="62">
        <f>+IF(L178&lt;&gt;"",IF(DAYS360(L178,$A$2)&lt;0,0,IF(AND(MONTH(L178)=MONTH($A$2),YEAR(L178)&lt;YEAR($A$2)),(DAYS360(L178,$A$2)/30)-1,DAYS360(L178,$A$2)/30)),0)</f>
        <v>0.73333333333333328</v>
      </c>
      <c r="U178" s="62">
        <f>+IF(M178&lt;&gt;"",IF(DAYS360(M178,$A$2)&lt;0,0,IF(AND(MONTH(M178)=MONTH($A$2),YEAR(M178)&lt;YEAR($A$2)),(DAYS360(M178,$A$2)/30)-1,DAYS360(M178,$A$2)/30)),0)</f>
        <v>0.73333333333333328</v>
      </c>
      <c r="V178" s="63">
        <f>S178/((C178+Q178)/2)</f>
        <v>5</v>
      </c>
      <c r="W178" s="64">
        <f>+IF(V178&gt;0,1/V178,999)</f>
        <v>0.2</v>
      </c>
      <c r="X178" s="65" t="str">
        <f>+IF(N178&lt;&gt;"",IF(INT(N178)&lt;&gt;INT(K178),"OUI",""),"")</f>
        <v/>
      </c>
      <c r="Y178" s="66">
        <f>+IF(F178="OUI",0,C178*K178)</f>
        <v>148.84</v>
      </c>
      <c r="Z178" s="67" t="str">
        <f>+IF(R178="-",IF(OR(F178="OUI",AND(G178="OUI",T178&lt;=$V$1),H178="OUI",I178="OUI",J178="OUI",T178&lt;=$V$1),"OUI",""),"")</f>
        <v>OUI</v>
      </c>
      <c r="AA178" s="68" t="str">
        <f>+IF(OR(Z178&lt;&gt;"OUI",X178="OUI",R178&lt;&gt;"-"),"OUI","")</f>
        <v/>
      </c>
      <c r="AB178" s="69" t="str">
        <f>+IF(AA178&lt;&gt;"OUI","-",IF(R178="-",IF(W178&lt;=3,"-",MAX(N178,K178*(1-$T$1))),IF(W178&lt;=3,R178,IF(T178&gt;$V$6,MAX(N178,K178*$T$6),IF(T178&gt;$V$5,MAX(R178,N178,K178*(1-$T$2),K178*(1-$T$5)),IF(T178&gt;$V$4,MAX(R178,N178,K178*(1-$T$2),K178*(1-$T$4)),IF(T178&gt;$V$3,MAX(R178,N178,K178*(1-$T$2),K178*(1-$T$3)),IF(T178&gt;$V$1,MAX(N178,K178*(1-$T$2)),MAX(N178,R178)))))))))</f>
        <v>-</v>
      </c>
      <c r="AC178" s="70" t="str">
        <f>+IF(AB178="-","-",IF(ABS(K178-AB178)&lt;0.1,1,-1*(AB178-K178)/K178))</f>
        <v>-</v>
      </c>
      <c r="AD178" s="66" t="str">
        <f>+IF(AB178&lt;&gt;"-",IF(AB178&lt;K178,(K178-AB178)*C178,AB178*C178),"")</f>
        <v/>
      </c>
      <c r="AE178" s="68" t="str">
        <f>+IF(AB178&lt;&gt;"-",IF(R178&lt;&gt;"-",IF(Z178&lt;&gt;"OUI","OLD","FAUX"),IF(Z178&lt;&gt;"OUI","NEW","FAUX")),"")</f>
        <v/>
      </c>
      <c r="AF178" s="68"/>
      <c r="AG178" s="68"/>
      <c r="AH178" s="53" t="str">
        <f t="shared" si="2"/>
        <v/>
      </c>
    </row>
    <row r="179" spans="1:34" ht="17">
      <c r="A179" s="53" t="s">
        <v>2878</v>
      </c>
      <c r="B179" s="53" t="s">
        <v>2879</v>
      </c>
      <c r="C179" s="54">
        <v>1</v>
      </c>
      <c r="D179" s="55" t="s">
        <v>2873</v>
      </c>
      <c r="E179" s="55"/>
      <c r="F179" s="56" t="s">
        <v>49</v>
      </c>
      <c r="G179" s="56" t="s">
        <v>49</v>
      </c>
      <c r="H179" s="56"/>
      <c r="I179" s="56"/>
      <c r="J179" s="56"/>
      <c r="K179" s="57">
        <v>144.88999999999999</v>
      </c>
      <c r="L179" s="58">
        <v>45653</v>
      </c>
      <c r="M179" s="58">
        <v>45719</v>
      </c>
      <c r="N179" s="59"/>
      <c r="O179" s="56">
        <v>1</v>
      </c>
      <c r="P179" s="56"/>
      <c r="Q179" s="56">
        <v>5</v>
      </c>
      <c r="R179" s="60" t="s">
        <v>1139</v>
      </c>
      <c r="S179" s="61">
        <f>O179+P179</f>
        <v>1</v>
      </c>
      <c r="T179" s="62">
        <f>+IF(L179&lt;&gt;"",IF(DAYS360(L179,$A$2)&lt;0,0,IF(AND(MONTH(L179)=MONTH($A$2),YEAR(L179)&lt;YEAR($A$2)),(DAYS360(L179,$A$2)/30)-1,DAYS360(L179,$A$2)/30)),0)</f>
        <v>2.9666666666666668</v>
      </c>
      <c r="U179" s="62">
        <f>+IF(M179&lt;&gt;"",IF(DAYS360(M179,$A$2)&lt;0,0,IF(AND(MONTH(M179)=MONTH($A$2),YEAR(M179)&lt;YEAR($A$2)),(DAYS360(M179,$A$2)/30)-1,DAYS360(M179,$A$2)/30)),0)</f>
        <v>0.76666666666666672</v>
      </c>
      <c r="V179" s="63">
        <f>S179/((C179+Q179)/2)</f>
        <v>0.33333333333333331</v>
      </c>
      <c r="W179" s="64">
        <f>+IF(V179&gt;0,1/V179,999)</f>
        <v>3</v>
      </c>
      <c r="X179" s="65" t="str">
        <f>+IF(N179&lt;&gt;"",IF(INT(N179)&lt;&gt;INT(K179),"OUI",""),"")</f>
        <v/>
      </c>
      <c r="Y179" s="66">
        <f>+IF(F179="OUI",0,C179*K179)</f>
        <v>144.88999999999999</v>
      </c>
      <c r="Z179" s="67" t="str">
        <f>+IF(R179="-",IF(OR(F179="OUI",AND(G179="OUI",T179&lt;=$V$1),H179="OUI",I179="OUI",J179="OUI",T179&lt;=$V$1),"OUI",""),"")</f>
        <v>OUI</v>
      </c>
      <c r="AA179" s="68" t="str">
        <f>+IF(OR(Z179&lt;&gt;"OUI",X179="OUI",R179&lt;&gt;"-"),"OUI","")</f>
        <v/>
      </c>
      <c r="AB179" s="69" t="str">
        <f>+IF(AA179&lt;&gt;"OUI","-",IF(R179="-",IF(W179&lt;=3,"-",MAX(N179,K179*(1-$T$1))),IF(W179&lt;=3,R179,IF(T179&gt;$V$6,MAX(N179,K179*$T$6),IF(T179&gt;$V$5,MAX(R179,N179,K179*(1-$T$2),K179*(1-$T$5)),IF(T179&gt;$V$4,MAX(R179,N179,K179*(1-$T$2),K179*(1-$T$4)),IF(T179&gt;$V$3,MAX(R179,N179,K179*(1-$T$2),K179*(1-$T$3)),IF(T179&gt;$V$1,MAX(N179,K179*(1-$T$2)),MAX(N179,R179)))))))))</f>
        <v>-</v>
      </c>
      <c r="AC179" s="70" t="str">
        <f>+IF(AB179="-","-",IF(ABS(K179-AB179)&lt;0.1,1,-1*(AB179-K179)/K179))</f>
        <v>-</v>
      </c>
      <c r="AD179" s="66" t="str">
        <f>+IF(AB179&lt;&gt;"-",IF(AB179&lt;K179,(K179-AB179)*C179,AB179*C179),"")</f>
        <v/>
      </c>
      <c r="AE179" s="68" t="str">
        <f>+IF(AB179&lt;&gt;"-",IF(R179&lt;&gt;"-",IF(Z179&lt;&gt;"OUI","OLD","FAUX"),IF(Z179&lt;&gt;"OUI","NEW","FAUX")),"")</f>
        <v/>
      </c>
      <c r="AF179" s="68"/>
      <c r="AG179" s="68"/>
      <c r="AH179" s="53" t="str">
        <f t="shared" si="2"/>
        <v/>
      </c>
    </row>
    <row r="180" spans="1:34" ht="17">
      <c r="A180" s="53" t="s">
        <v>1616</v>
      </c>
      <c r="B180" s="53" t="s">
        <v>1617</v>
      </c>
      <c r="C180" s="54">
        <v>1</v>
      </c>
      <c r="D180" s="55" t="s">
        <v>745</v>
      </c>
      <c r="E180" s="55" t="s">
        <v>1030</v>
      </c>
      <c r="F180" s="56" t="s">
        <v>49</v>
      </c>
      <c r="G180" s="56" t="s">
        <v>49</v>
      </c>
      <c r="H180" s="56"/>
      <c r="I180" s="56"/>
      <c r="J180" s="56" t="s">
        <v>49</v>
      </c>
      <c r="K180" s="57">
        <v>143.0615</v>
      </c>
      <c r="L180" s="58">
        <v>44154</v>
      </c>
      <c r="M180" s="58">
        <v>44148</v>
      </c>
      <c r="N180" s="59"/>
      <c r="O180" s="56"/>
      <c r="P180" s="56"/>
      <c r="Q180" s="56">
        <v>1</v>
      </c>
      <c r="R180" s="60">
        <v>128.75534999999999</v>
      </c>
      <c r="S180" s="61">
        <f>O180+P180</f>
        <v>0</v>
      </c>
      <c r="T180" s="62">
        <f>+IF(L180&lt;&gt;"",IF(DAYS360(L180,$A$2)&lt;0,0,IF(AND(MONTH(L180)=MONTH($A$2),YEAR(L180)&lt;YEAR($A$2)),(DAYS360(L180,$A$2)/30)-1,DAYS360(L180,$A$2)/30)),0)</f>
        <v>52.233333333333334</v>
      </c>
      <c r="U180" s="62">
        <f>+IF(M180&lt;&gt;"",IF(DAYS360(M180,$A$2)&lt;0,0,IF(AND(MONTH(M180)=MONTH($A$2),YEAR(M180)&lt;YEAR($A$2)),(DAYS360(M180,$A$2)/30)-1,DAYS360(M180,$A$2)/30)),0)</f>
        <v>52.43333333333333</v>
      </c>
      <c r="V180" s="63">
        <f>S180/((C180+Q180)/2)</f>
        <v>0</v>
      </c>
      <c r="W180" s="64">
        <f>+IF(V180&gt;0,1/V180,999)</f>
        <v>999</v>
      </c>
      <c r="X180" s="65" t="str">
        <f>+IF(N180&lt;&gt;"",IF(INT(N180)&lt;&gt;INT(K180),"OUI",""),"")</f>
        <v/>
      </c>
      <c r="Y180" s="66">
        <f>+IF(F180="OUI",0,C180*K180)</f>
        <v>143.0615</v>
      </c>
      <c r="Z180" s="67" t="str">
        <f>+IF(R180="-",IF(OR(F180="OUI",AND(G180="OUI",T180&lt;=$V$1),H180="OUI",I180="OUI",J180="OUI",T180&lt;=$V$1),"OUI",""),"")</f>
        <v/>
      </c>
      <c r="AA180" s="68" t="str">
        <f>+IF(OR(Z180&lt;&gt;"OUI",X180="OUI",R180&lt;&gt;"-"),"OUI","")</f>
        <v>OUI</v>
      </c>
      <c r="AB180" s="69">
        <f>+IF(AA180&lt;&gt;"OUI","-",IF(R180="-",IF(W180&lt;=3,"-",MAX(N180,K180*(1-$T$1))),IF(W180&lt;=3,R180,IF(T180&gt;$V$6,MAX(N180,K180*$T$6),IF(T180&gt;$V$5,MAX(R180,N180,K180*(1-$T$2),K180*(1-$T$5)),IF(T180&gt;$V$4,MAX(R180,N180,K180*(1-$T$2),K180*(1-$T$4)),IF(T180&gt;$V$3,MAX(R180,N180,K180*(1-$T$2),K180*(1-$T$3)),IF(T180&gt;$V$1,MAX(N180,K180*(1-$T$2)),MAX(N180,R180)))))))))</f>
        <v>128.75534999999999</v>
      </c>
      <c r="AC180" s="70">
        <f>+IF(AB180="-","-",IF(ABS(K180-AB180)&lt;0.1,1,-1*(AB180-K180)/K180))</f>
        <v>0.10000000000000002</v>
      </c>
      <c r="AD180" s="66">
        <f>+IF(AB180&lt;&gt;"-",IF(AB180&lt;K180,(K180-AB180)*C180,AB180*C180),"")</f>
        <v>14.306150000000002</v>
      </c>
      <c r="AE180" s="68" t="str">
        <f>+IF(AB180&lt;&gt;"-",IF(R180&lt;&gt;"-",IF(Z180&lt;&gt;"OUI","OLD","FAUX"),IF(Z180&lt;&gt;"OUI","NEW","FAUX")),"")</f>
        <v>OLD</v>
      </c>
      <c r="AF180" s="68"/>
      <c r="AG180" s="68"/>
      <c r="AH180" s="53" t="str">
        <f t="shared" si="2"/>
        <v/>
      </c>
    </row>
    <row r="181" spans="1:34" ht="17">
      <c r="A181" s="53" t="s">
        <v>1618</v>
      </c>
      <c r="B181" s="53" t="s">
        <v>1619</v>
      </c>
      <c r="C181" s="54">
        <v>1</v>
      </c>
      <c r="D181" s="55" t="s">
        <v>745</v>
      </c>
      <c r="E181" s="55" t="s">
        <v>1620</v>
      </c>
      <c r="F181" s="56" t="s">
        <v>49</v>
      </c>
      <c r="G181" s="56" t="s">
        <v>49</v>
      </c>
      <c r="H181" s="56"/>
      <c r="I181" s="56"/>
      <c r="J181" s="56" t="s">
        <v>49</v>
      </c>
      <c r="K181" s="57">
        <v>143.0232</v>
      </c>
      <c r="L181" s="58">
        <v>43902</v>
      </c>
      <c r="M181" s="58"/>
      <c r="N181" s="59"/>
      <c r="O181" s="56"/>
      <c r="P181" s="56"/>
      <c r="Q181" s="56">
        <v>1</v>
      </c>
      <c r="R181" s="60">
        <v>128.72087999999999</v>
      </c>
      <c r="S181" s="61">
        <f>O181+P181</f>
        <v>0</v>
      </c>
      <c r="T181" s="62">
        <f>+IF(L181&lt;&gt;"",IF(DAYS360(L181,$A$2)&lt;0,0,IF(AND(MONTH(L181)=MONTH($A$2),YEAR(L181)&lt;YEAR($A$2)),(DAYS360(L181,$A$2)/30)-1,DAYS360(L181,$A$2)/30)),0)</f>
        <v>59.466666666666669</v>
      </c>
      <c r="U181" s="62">
        <f>+IF(M181&lt;&gt;"",IF(DAYS360(M181,$A$2)&lt;0,0,IF(AND(MONTH(M181)=MONTH($A$2),YEAR(M181)&lt;YEAR($A$2)),(DAYS360(M181,$A$2)/30)-1,DAYS360(M181,$A$2)/30)),0)</f>
        <v>0</v>
      </c>
      <c r="V181" s="63">
        <f>S181/((C181+Q181)/2)</f>
        <v>0</v>
      </c>
      <c r="W181" s="64">
        <f>+IF(V181&gt;0,1/V181,999)</f>
        <v>999</v>
      </c>
      <c r="X181" s="65" t="str">
        <f>+IF(N181&lt;&gt;"",IF(INT(N181)&lt;&gt;INT(K181),"OUI",""),"")</f>
        <v/>
      </c>
      <c r="Y181" s="66">
        <f>+IF(F181="OUI",0,C181*K181)</f>
        <v>143.0232</v>
      </c>
      <c r="Z181" s="67" t="str">
        <f>+IF(R181="-",IF(OR(F181="OUI",AND(G181="OUI",T181&lt;=$V$1),H181="OUI",I181="OUI",J181="OUI",T181&lt;=$V$1),"OUI",""),"")</f>
        <v/>
      </c>
      <c r="AA181" s="68" t="str">
        <f>+IF(OR(Z181&lt;&gt;"OUI",X181="OUI",R181&lt;&gt;"-"),"OUI","")</f>
        <v>OUI</v>
      </c>
      <c r="AB181" s="69">
        <f>+IF(AA181&lt;&gt;"OUI","-",IF(R181="-",IF(W181&lt;=3,"-",MAX(N181,K181*(1-$T$1))),IF(W181&lt;=3,R181,IF(T181&gt;$V$6,MAX(N181,K181*$T$6),IF(T181&gt;$V$5,MAX(R181,N181,K181*(1-$T$2),K181*(1-$T$5)),IF(T181&gt;$V$4,MAX(R181,N181,K181*(1-$T$2),K181*(1-$T$4)),IF(T181&gt;$V$3,MAX(R181,N181,K181*(1-$T$2),K181*(1-$T$3)),IF(T181&gt;$V$1,MAX(N181,K181*(1-$T$2)),MAX(N181,R181)))))))))</f>
        <v>128.72087999999999</v>
      </c>
      <c r="AC181" s="70">
        <f>+IF(AB181="-","-",IF(ABS(K181-AB181)&lt;0.1,1,-1*(AB181-K181)/K181))</f>
        <v>0.10000000000000006</v>
      </c>
      <c r="AD181" s="66">
        <f>+IF(AB181&lt;&gt;"-",IF(AB181&lt;K181,(K181-AB181)*C181,AB181*C181),"")</f>
        <v>14.302320000000009</v>
      </c>
      <c r="AE181" s="68" t="str">
        <f>+IF(AB181&lt;&gt;"-",IF(R181&lt;&gt;"-",IF(Z181&lt;&gt;"OUI","OLD","FAUX"),IF(Z181&lt;&gt;"OUI","NEW","FAUX")),"")</f>
        <v>OLD</v>
      </c>
      <c r="AF181" s="68"/>
      <c r="AG181" s="68"/>
      <c r="AH181" s="53" t="str">
        <f t="shared" si="2"/>
        <v/>
      </c>
    </row>
    <row r="182" spans="1:34" ht="17">
      <c r="A182" s="53" t="s">
        <v>1501</v>
      </c>
      <c r="B182" s="53" t="s">
        <v>1502</v>
      </c>
      <c r="C182" s="54">
        <v>2</v>
      </c>
      <c r="D182" s="55" t="s">
        <v>80</v>
      </c>
      <c r="E182" s="55" t="s">
        <v>81</v>
      </c>
      <c r="F182" s="56" t="s">
        <v>49</v>
      </c>
      <c r="G182" s="56" t="s">
        <v>49</v>
      </c>
      <c r="H182" s="56"/>
      <c r="I182" s="56"/>
      <c r="J182" s="56" t="s">
        <v>49</v>
      </c>
      <c r="K182" s="57">
        <v>143.00129999999999</v>
      </c>
      <c r="L182" s="58">
        <v>44320</v>
      </c>
      <c r="M182" s="58">
        <v>44517</v>
      </c>
      <c r="N182" s="59"/>
      <c r="O182" s="56"/>
      <c r="P182" s="56"/>
      <c r="Q182" s="56">
        <v>2</v>
      </c>
      <c r="R182" s="60">
        <v>128.70116999999999</v>
      </c>
      <c r="S182" s="61">
        <f>O182+P182</f>
        <v>0</v>
      </c>
      <c r="T182" s="62">
        <f>+IF(L182&lt;&gt;"",IF(DAYS360(L182,$A$2)&lt;0,0,IF(AND(MONTH(L182)=MONTH($A$2),YEAR(L182)&lt;YEAR($A$2)),(DAYS360(L182,$A$2)/30)-1,DAYS360(L182,$A$2)/30)),0)</f>
        <v>46.733333333333334</v>
      </c>
      <c r="U182" s="62">
        <f>+IF(M182&lt;&gt;"",IF(DAYS360(M182,$A$2)&lt;0,0,IF(AND(MONTH(M182)=MONTH($A$2),YEAR(M182)&lt;YEAR($A$2)),(DAYS360(M182,$A$2)/30)-1,DAYS360(M182,$A$2)/30)),0)</f>
        <v>40.299999999999997</v>
      </c>
      <c r="V182" s="63">
        <f>S182/((C182+Q182)/2)</f>
        <v>0</v>
      </c>
      <c r="W182" s="64">
        <f>+IF(V182&gt;0,1/V182,999)</f>
        <v>999</v>
      </c>
      <c r="X182" s="65" t="str">
        <f>+IF(N182&lt;&gt;"",IF(INT(N182)&lt;&gt;INT(K182),"OUI",""),"")</f>
        <v/>
      </c>
      <c r="Y182" s="66">
        <f>+IF(F182="OUI",0,C182*K182)</f>
        <v>286.00259999999997</v>
      </c>
      <c r="Z182" s="67" t="str">
        <f>+IF(R182="-",IF(OR(F182="OUI",AND(G182="OUI",T182&lt;=$V$1),H182="OUI",I182="OUI",J182="OUI",T182&lt;=$V$1),"OUI",""),"")</f>
        <v/>
      </c>
      <c r="AA182" s="68" t="str">
        <f>+IF(OR(Z182&lt;&gt;"OUI",X182="OUI",R182&lt;&gt;"-"),"OUI","")</f>
        <v>OUI</v>
      </c>
      <c r="AB182" s="69">
        <f>+IF(AA182&lt;&gt;"OUI","-",IF(R182="-",IF(W182&lt;=3,"-",MAX(N182,K182*(1-$T$1))),IF(W182&lt;=3,R182,IF(T182&gt;$V$6,MAX(N182,K182*$T$6),IF(T182&gt;$V$5,MAX(R182,N182,K182*(1-$T$2),K182*(1-$T$5)),IF(T182&gt;$V$4,MAX(R182,N182,K182*(1-$T$2),K182*(1-$T$4)),IF(T182&gt;$V$3,MAX(R182,N182,K182*(1-$T$2),K182*(1-$T$3)),IF(T182&gt;$V$1,MAX(N182,K182*(1-$T$2)),MAX(N182,R182)))))))))</f>
        <v>128.70116999999999</v>
      </c>
      <c r="AC182" s="70">
        <f>+IF(AB182="-","-",IF(ABS(K182-AB182)&lt;0.1,1,-1*(AB182-K182)/K182))</f>
        <v>9.9999999999999978E-2</v>
      </c>
      <c r="AD182" s="66">
        <f>+IF(AB182&lt;&gt;"-",IF(AB182&lt;K182,(K182-AB182)*C182,AB182*C182),"")</f>
        <v>28.600259999999992</v>
      </c>
      <c r="AE182" s="68" t="str">
        <f>+IF(AB182&lt;&gt;"-",IF(R182&lt;&gt;"-",IF(Z182&lt;&gt;"OUI","OLD","FAUX"),IF(Z182&lt;&gt;"OUI","NEW","FAUX")),"")</f>
        <v>OLD</v>
      </c>
      <c r="AF182" s="68"/>
      <c r="AG182" s="68"/>
      <c r="AH182" s="53" t="str">
        <f t="shared" si="2"/>
        <v/>
      </c>
    </row>
    <row r="183" spans="1:34" ht="17">
      <c r="A183" s="53" t="s">
        <v>1166</v>
      </c>
      <c r="B183" s="53" t="s">
        <v>1167</v>
      </c>
      <c r="C183" s="54">
        <v>5</v>
      </c>
      <c r="D183" s="55" t="s">
        <v>1168</v>
      </c>
      <c r="E183" s="55"/>
      <c r="F183" s="56" t="s">
        <v>49</v>
      </c>
      <c r="G183" s="56" t="s">
        <v>49</v>
      </c>
      <c r="H183" s="56"/>
      <c r="I183" s="56"/>
      <c r="J183" s="56"/>
      <c r="K183" s="57">
        <v>142.41999999999999</v>
      </c>
      <c r="L183" s="58">
        <v>44959</v>
      </c>
      <c r="M183" s="58">
        <v>45485</v>
      </c>
      <c r="N183" s="59"/>
      <c r="O183" s="56"/>
      <c r="P183" s="56"/>
      <c r="Q183" s="56">
        <v>5</v>
      </c>
      <c r="R183" s="60" t="s">
        <v>1139</v>
      </c>
      <c r="S183" s="61">
        <f>O183+P183</f>
        <v>0</v>
      </c>
      <c r="T183" s="62">
        <f>+IF(L183&lt;&gt;"",IF(DAYS360(L183,$A$2)&lt;0,0,IF(AND(MONTH(L183)=MONTH($A$2),YEAR(L183)&lt;YEAR($A$2)),(DAYS360(L183,$A$2)/30)-1,DAYS360(L183,$A$2)/30)),0)</f>
        <v>25.8</v>
      </c>
      <c r="U183" s="62">
        <f>+IF(M183&lt;&gt;"",IF(DAYS360(M183,$A$2)&lt;0,0,IF(AND(MONTH(M183)=MONTH($A$2),YEAR(M183)&lt;YEAR($A$2)),(DAYS360(M183,$A$2)/30)-1,DAYS360(M183,$A$2)/30)),0)</f>
        <v>8.4666666666666668</v>
      </c>
      <c r="V183" s="63">
        <f>S183/((C183+Q183)/2)</f>
        <v>0</v>
      </c>
      <c r="W183" s="64">
        <f>+IF(V183&gt;0,1/V183,999)</f>
        <v>999</v>
      </c>
      <c r="X183" s="65" t="str">
        <f>+IF(N183&lt;&gt;"",IF(INT(N183)&lt;&gt;INT(K183),"OUI",""),"")</f>
        <v/>
      </c>
      <c r="Y183" s="66">
        <f>+IF(F183="OUI",0,C183*K183)</f>
        <v>712.09999999999991</v>
      </c>
      <c r="Z183" s="67" t="str">
        <f>+IF(R183="-",IF(OR(F183="OUI",AND(G183="OUI",T183&lt;=$V$1),H183="OUI",I183="OUI",J183="OUI",T183&lt;=$V$1),"OUI",""),"")</f>
        <v/>
      </c>
      <c r="AA183" s="68" t="str">
        <f>+IF(OR(Z183&lt;&gt;"OUI",X183="OUI",R183&lt;&gt;"-"),"OUI","")</f>
        <v>OUI</v>
      </c>
      <c r="AB183" s="69">
        <f>+IF(AA183&lt;&gt;"OUI","-",IF(R183="-",IF(W183&lt;=3,"-",MAX(N183,K183*(1-$T$1))),IF(W183&lt;=3,R183,IF(T183&gt;$V$6,MAX(N183,K183*$T$6),IF(T183&gt;$V$5,MAX(R183,N183,K183*(1-$T$2),K183*(1-$T$5)),IF(T183&gt;$V$4,MAX(R183,N183,K183*(1-$T$2),K183*(1-$T$4)),IF(T183&gt;$V$3,MAX(R183,N183,K183*(1-$T$2),K183*(1-$T$3)),IF(T183&gt;$V$1,MAX(N183,K183*(1-$T$2)),MAX(N183,R183)))))))))</f>
        <v>128.178</v>
      </c>
      <c r="AC183" s="70">
        <f>+IF(AB183="-","-",IF(ABS(K183-AB183)&lt;0.1,1,-1*(AB183-K183)/K183))</f>
        <v>9.9999999999999936E-2</v>
      </c>
      <c r="AD183" s="66">
        <f>+IF(AB183&lt;&gt;"-",IF(AB183&lt;K183,(K183-AB183)*C183,AB183*C183),"")</f>
        <v>71.209999999999951</v>
      </c>
      <c r="AE183" s="68" t="str">
        <f>+IF(AB183&lt;&gt;"-",IF(R183&lt;&gt;"-",IF(Z183&lt;&gt;"OUI","OLD","FAUX"),IF(Z183&lt;&gt;"OUI","NEW","FAUX")),"")</f>
        <v>NEW</v>
      </c>
      <c r="AF183" s="68"/>
      <c r="AG183" s="68"/>
      <c r="AH183" s="53" t="str">
        <f t="shared" si="2"/>
        <v/>
      </c>
    </row>
    <row r="184" spans="1:34" ht="17">
      <c r="A184" s="53" t="s">
        <v>2605</v>
      </c>
      <c r="B184" s="53" t="s">
        <v>2606</v>
      </c>
      <c r="C184" s="54">
        <v>1</v>
      </c>
      <c r="D184" s="55" t="s">
        <v>817</v>
      </c>
      <c r="E184" s="55"/>
      <c r="F184" s="56" t="s">
        <v>49</v>
      </c>
      <c r="G184" s="56" t="s">
        <v>49</v>
      </c>
      <c r="H184" s="56"/>
      <c r="I184" s="56"/>
      <c r="J184" s="56"/>
      <c r="K184" s="57">
        <v>137.63999999999999</v>
      </c>
      <c r="L184" s="58">
        <v>45348</v>
      </c>
      <c r="M184" s="58">
        <v>45688</v>
      </c>
      <c r="N184" s="59"/>
      <c r="O184" s="56">
        <v>1</v>
      </c>
      <c r="P184" s="56"/>
      <c r="Q184" s="56">
        <v>2</v>
      </c>
      <c r="R184" s="60" t="s">
        <v>1139</v>
      </c>
      <c r="S184" s="61">
        <f>O184+P184</f>
        <v>1</v>
      </c>
      <c r="T184" s="62">
        <f>+IF(L184&lt;&gt;"",IF(DAYS360(L184,$A$2)&lt;0,0,IF(AND(MONTH(L184)=MONTH($A$2),YEAR(L184)&lt;YEAR($A$2)),(DAYS360(L184,$A$2)/30)-1,DAYS360(L184,$A$2)/30)),0)</f>
        <v>13</v>
      </c>
      <c r="U184" s="62">
        <f>+IF(M184&lt;&gt;"",IF(DAYS360(M184,$A$2)&lt;0,0,IF(AND(MONTH(M184)=MONTH($A$2),YEAR(M184)&lt;YEAR($A$2)),(DAYS360(M184,$A$2)/30)-1,DAYS360(M184,$A$2)/30)),0)</f>
        <v>1.8666666666666667</v>
      </c>
      <c r="V184" s="63">
        <f>S184/((C184+Q184)/2)</f>
        <v>0.66666666666666663</v>
      </c>
      <c r="W184" s="64">
        <f>+IF(V184&gt;0,1/V184,999)</f>
        <v>1.5</v>
      </c>
      <c r="X184" s="65" t="str">
        <f>+IF(N184&lt;&gt;"",IF(INT(N184)&lt;&gt;INT(K184),"OUI",""),"")</f>
        <v/>
      </c>
      <c r="Y184" s="66">
        <f>+IF(F184="OUI",0,C184*K184)</f>
        <v>137.63999999999999</v>
      </c>
      <c r="Z184" s="67" t="str">
        <f>+IF(R184="-",IF(OR(F184="OUI",AND(G184="OUI",T184&lt;=$V$1),H184="OUI",I184="OUI",J184="OUI",T184&lt;=$V$1),"OUI",""),"")</f>
        <v/>
      </c>
      <c r="AA184" s="68" t="str">
        <f>+IF(OR(Z184&lt;&gt;"OUI",X184="OUI",R184&lt;&gt;"-"),"OUI","")</f>
        <v>OUI</v>
      </c>
      <c r="AB184" s="69" t="str">
        <f>+IF(AA184&lt;&gt;"OUI","-",IF(R184="-",IF(W184&lt;=3,"-",MAX(N184,K184*(1-$T$1))),IF(W184&lt;=3,R184,IF(T184&gt;$V$6,MAX(N184,K184*$T$6),IF(T184&gt;$V$5,MAX(R184,N184,K184*(1-$T$2),K184*(1-$T$5)),IF(T184&gt;$V$4,MAX(R184,N184,K184*(1-$T$2),K184*(1-$T$4)),IF(T184&gt;$V$3,MAX(R184,N184,K184*(1-$T$2),K184*(1-$T$3)),IF(T184&gt;$V$1,MAX(N184,K184*(1-$T$2)),MAX(N184,R184)))))))))</f>
        <v>-</v>
      </c>
      <c r="AC184" s="70" t="str">
        <f>+IF(AB184="-","-",IF(ABS(K184-AB184)&lt;0.1,1,-1*(AB184-K184)/K184))</f>
        <v>-</v>
      </c>
      <c r="AD184" s="66" t="str">
        <f>+IF(AB184&lt;&gt;"-",IF(AB184&lt;K184,(K184-AB184)*C184,AB184*C184),"")</f>
        <v/>
      </c>
      <c r="AE184" s="68" t="str">
        <f>+IF(AB184&lt;&gt;"-",IF(R184&lt;&gt;"-",IF(Z184&lt;&gt;"OUI","OLD","FAUX"),IF(Z184&lt;&gt;"OUI","NEW","FAUX")),"")</f>
        <v/>
      </c>
      <c r="AF184" s="68"/>
      <c r="AG184" s="68"/>
      <c r="AH184" s="53" t="str">
        <f t="shared" si="2"/>
        <v/>
      </c>
    </row>
    <row r="185" spans="1:34" ht="17">
      <c r="A185" s="53" t="s">
        <v>2607</v>
      </c>
      <c r="B185" s="53" t="s">
        <v>2608</v>
      </c>
      <c r="C185" s="54">
        <v>1</v>
      </c>
      <c r="D185" s="55" t="s">
        <v>817</v>
      </c>
      <c r="E185" s="55"/>
      <c r="F185" s="56" t="s">
        <v>49</v>
      </c>
      <c r="G185" s="56" t="s">
        <v>49</v>
      </c>
      <c r="H185" s="56"/>
      <c r="I185" s="56"/>
      <c r="J185" s="56"/>
      <c r="K185" s="57">
        <v>137.63999999999999</v>
      </c>
      <c r="L185" s="58">
        <v>45617</v>
      </c>
      <c r="M185" s="58">
        <v>45617</v>
      </c>
      <c r="N185" s="59"/>
      <c r="O185" s="56"/>
      <c r="P185" s="56"/>
      <c r="Q185" s="56">
        <v>1</v>
      </c>
      <c r="R185" s="60" t="s">
        <v>1139</v>
      </c>
      <c r="S185" s="61">
        <f>O185+P185</f>
        <v>0</v>
      </c>
      <c r="T185" s="62">
        <f>+IF(L185&lt;&gt;"",IF(DAYS360(L185,$A$2)&lt;0,0,IF(AND(MONTH(L185)=MONTH($A$2),YEAR(L185)&lt;YEAR($A$2)),(DAYS360(L185,$A$2)/30)-1,DAYS360(L185,$A$2)/30)),0)</f>
        <v>4.166666666666667</v>
      </c>
      <c r="U185" s="62">
        <f>+IF(M185&lt;&gt;"",IF(DAYS360(M185,$A$2)&lt;0,0,IF(AND(MONTH(M185)=MONTH($A$2),YEAR(M185)&lt;YEAR($A$2)),(DAYS360(M185,$A$2)/30)-1,DAYS360(M185,$A$2)/30)),0)</f>
        <v>4.166666666666667</v>
      </c>
      <c r="V185" s="63">
        <f>S185/((C185+Q185)/2)</f>
        <v>0</v>
      </c>
      <c r="W185" s="64">
        <f>+IF(V185&gt;0,1/V185,999)</f>
        <v>999</v>
      </c>
      <c r="X185" s="65" t="str">
        <f>+IF(N185&lt;&gt;"",IF(INT(N185)&lt;&gt;INT(K185),"OUI",""),"")</f>
        <v/>
      </c>
      <c r="Y185" s="66">
        <f>+IF(F185="OUI",0,C185*K185)</f>
        <v>137.63999999999999</v>
      </c>
      <c r="Z185" s="67" t="str">
        <f>+IF(R185="-",IF(OR(F185="OUI",AND(G185="OUI",T185&lt;=$V$1),H185="OUI",I185="OUI",J185="OUI",T185&lt;=$V$1),"OUI",""),"")</f>
        <v>OUI</v>
      </c>
      <c r="AA185" s="68" t="str">
        <f>+IF(OR(Z185&lt;&gt;"OUI",X185="OUI",R185&lt;&gt;"-"),"OUI","")</f>
        <v/>
      </c>
      <c r="AB185" s="69" t="str">
        <f>+IF(AA185&lt;&gt;"OUI","-",IF(R185="-",IF(W185&lt;=3,"-",MAX(N185,K185*(1-$T$1))),IF(W185&lt;=3,R185,IF(T185&gt;$V$6,MAX(N185,K185*$T$6),IF(T185&gt;$V$5,MAX(R185,N185,K185*(1-$T$2),K185*(1-$T$5)),IF(T185&gt;$V$4,MAX(R185,N185,K185*(1-$T$2),K185*(1-$T$4)),IF(T185&gt;$V$3,MAX(R185,N185,K185*(1-$T$2),K185*(1-$T$3)),IF(T185&gt;$V$1,MAX(N185,K185*(1-$T$2)),MAX(N185,R185)))))))))</f>
        <v>-</v>
      </c>
      <c r="AC185" s="70" t="str">
        <f>+IF(AB185="-","-",IF(ABS(K185-AB185)&lt;0.1,1,-1*(AB185-K185)/K185))</f>
        <v>-</v>
      </c>
      <c r="AD185" s="66" t="str">
        <f>+IF(AB185&lt;&gt;"-",IF(AB185&lt;K185,(K185-AB185)*C185,AB185*C185),"")</f>
        <v/>
      </c>
      <c r="AE185" s="68" t="str">
        <f>+IF(AB185&lt;&gt;"-",IF(R185&lt;&gt;"-",IF(Z185&lt;&gt;"OUI","OLD","FAUX"),IF(Z185&lt;&gt;"OUI","NEW","FAUX")),"")</f>
        <v/>
      </c>
      <c r="AF185" s="68"/>
      <c r="AG185" s="68"/>
      <c r="AH185" s="53" t="str">
        <f t="shared" si="2"/>
        <v/>
      </c>
    </row>
    <row r="186" spans="1:34" ht="17">
      <c r="A186" s="53" t="s">
        <v>114</v>
      </c>
      <c r="B186" s="53" t="s">
        <v>115</v>
      </c>
      <c r="C186" s="54">
        <v>2</v>
      </c>
      <c r="D186" s="55" t="s">
        <v>116</v>
      </c>
      <c r="E186" s="55" t="s">
        <v>117</v>
      </c>
      <c r="F186" s="56" t="s">
        <v>49</v>
      </c>
      <c r="G186" s="56" t="s">
        <v>49</v>
      </c>
      <c r="H186" s="56"/>
      <c r="I186" s="56"/>
      <c r="J186" s="56" t="s">
        <v>49</v>
      </c>
      <c r="K186" s="57">
        <v>136.3777</v>
      </c>
      <c r="L186" s="58">
        <v>43731</v>
      </c>
      <c r="M186" s="58">
        <v>45460</v>
      </c>
      <c r="N186" s="59"/>
      <c r="O186" s="56"/>
      <c r="P186" s="56"/>
      <c r="Q186" s="56">
        <v>2</v>
      </c>
      <c r="R186" s="60">
        <v>95.464389999999995</v>
      </c>
      <c r="S186" s="61">
        <f>O186+P186</f>
        <v>0</v>
      </c>
      <c r="T186" s="62">
        <f>+IF(L186&lt;&gt;"",IF(DAYS360(L186,$A$2)&lt;0,0,IF(AND(MONTH(L186)=MONTH($A$2),YEAR(L186)&lt;YEAR($A$2)),(DAYS360(L186,$A$2)/30)-1,DAYS360(L186,$A$2)/30)),0)</f>
        <v>66.099999999999994</v>
      </c>
      <c r="U186" s="62">
        <f>+IF(M186&lt;&gt;"",IF(DAYS360(M186,$A$2)&lt;0,0,IF(AND(MONTH(M186)=MONTH($A$2),YEAR(M186)&lt;YEAR($A$2)),(DAYS360(M186,$A$2)/30)-1,DAYS360(M186,$A$2)/30)),0)</f>
        <v>9.3000000000000007</v>
      </c>
      <c r="V186" s="63">
        <f>S186/((C186+Q186)/2)</f>
        <v>0</v>
      </c>
      <c r="W186" s="64">
        <f>+IF(V186&gt;0,1/V186,999)</f>
        <v>999</v>
      </c>
      <c r="X186" s="65" t="str">
        <f>+IF(N186&lt;&gt;"",IF(INT(N186)&lt;&gt;INT(K186),"OUI",""),"")</f>
        <v/>
      </c>
      <c r="Y186" s="66">
        <f>+IF(F186="OUI",0,C186*K186)</f>
        <v>272.75540000000001</v>
      </c>
      <c r="Z186" s="67" t="str">
        <f>+IF(R186="-",IF(OR(F186="OUI",AND(G186="OUI",T186&lt;=$V$1),H186="OUI",I186="OUI",J186="OUI",T186&lt;=$V$1),"OUI",""),"")</f>
        <v/>
      </c>
      <c r="AA186" s="68" t="str">
        <f>+IF(OR(Z186&lt;&gt;"OUI",X186="OUI",R186&lt;&gt;"-"),"OUI","")</f>
        <v>OUI</v>
      </c>
      <c r="AB186" s="69">
        <f>+IF(AA186&lt;&gt;"OUI","-",IF(R186="-",IF(W186&lt;=3,"-",MAX(N186,K186*(1-$T$1))),IF(W186&lt;=3,R186,IF(T186&gt;$V$6,MAX(N186,K186*$T$6),IF(T186&gt;$V$5,MAX(R186,N186,K186*(1-$T$2),K186*(1-$T$5)),IF(T186&gt;$V$4,MAX(R186,N186,K186*(1-$T$2),K186*(1-$T$4)),IF(T186&gt;$V$3,MAX(R186,N186,K186*(1-$T$2),K186*(1-$T$3)),IF(T186&gt;$V$1,MAX(N186,K186*(1-$T$2)),MAX(N186,R186)))))))))</f>
        <v>136.3777</v>
      </c>
      <c r="AC186" s="70">
        <f>+IF(AB186="-","-",IF(ABS(K186-AB186)&lt;0.1,1,-1*(AB186-K186)/K186))</f>
        <v>1</v>
      </c>
      <c r="AD186" s="66">
        <f>+IF(AB186&lt;&gt;"-",IF(AB186&lt;K186,(K186-AB186)*C186,AB186*C186),"")</f>
        <v>272.75540000000001</v>
      </c>
      <c r="AE186" s="68" t="str">
        <f>+IF(AB186&lt;&gt;"-",IF(R186&lt;&gt;"-",IF(Z186&lt;&gt;"OUI","OLD","FAUX"),IF(Z186&lt;&gt;"OUI","NEW","FAUX")),"")</f>
        <v>OLD</v>
      </c>
      <c r="AF186" s="68"/>
      <c r="AG186" s="68"/>
      <c r="AH186" s="53" t="str">
        <f t="shared" si="2"/>
        <v/>
      </c>
    </row>
    <row r="187" spans="1:34" ht="17">
      <c r="A187" s="53" t="s">
        <v>2511</v>
      </c>
      <c r="B187" s="53" t="s">
        <v>2512</v>
      </c>
      <c r="C187" s="54">
        <v>1</v>
      </c>
      <c r="D187" s="55" t="s">
        <v>219</v>
      </c>
      <c r="E187" s="55"/>
      <c r="F187" s="56"/>
      <c r="G187" s="56"/>
      <c r="H187" s="56"/>
      <c r="I187" s="56"/>
      <c r="J187" s="56"/>
      <c r="K187" s="57">
        <v>135.79</v>
      </c>
      <c r="L187" s="58">
        <v>45674</v>
      </c>
      <c r="M187" s="58">
        <v>45680</v>
      </c>
      <c r="N187" s="59"/>
      <c r="O187" s="56">
        <v>1</v>
      </c>
      <c r="P187" s="56"/>
      <c r="Q187" s="56"/>
      <c r="R187" s="60" t="s">
        <v>1139</v>
      </c>
      <c r="S187" s="61">
        <f>O187+P187</f>
        <v>1</v>
      </c>
      <c r="T187" s="62">
        <f>+IF(L187&lt;&gt;"",IF(DAYS360(L187,$A$2)&lt;0,0,IF(AND(MONTH(L187)=MONTH($A$2),YEAR(L187)&lt;YEAR($A$2)),(DAYS360(L187,$A$2)/30)-1,DAYS360(L187,$A$2)/30)),0)</f>
        <v>2.2999999999999998</v>
      </c>
      <c r="U187" s="62">
        <f>+IF(M187&lt;&gt;"",IF(DAYS360(M187,$A$2)&lt;0,0,IF(AND(MONTH(M187)=MONTH($A$2),YEAR(M187)&lt;YEAR($A$2)),(DAYS360(M187,$A$2)/30)-1,DAYS360(M187,$A$2)/30)),0)</f>
        <v>2.1</v>
      </c>
      <c r="V187" s="63">
        <f>S187/((C187+Q187)/2)</f>
        <v>2</v>
      </c>
      <c r="W187" s="64">
        <f>+IF(V187&gt;0,1/V187,999)</f>
        <v>0.5</v>
      </c>
      <c r="X187" s="65" t="str">
        <f>+IF(N187&lt;&gt;"",IF(INT(N187)&lt;&gt;INT(K187),"OUI",""),"")</f>
        <v/>
      </c>
      <c r="Y187" s="66">
        <f>+IF(F187="OUI",0,C187*K187)</f>
        <v>135.79</v>
      </c>
      <c r="Z187" s="67" t="str">
        <f>+IF(R187="-",IF(OR(F187="OUI",AND(G187="OUI",T187&lt;=$V$1),H187="OUI",I187="OUI",J187="OUI",T187&lt;=$V$1),"OUI",""),"")</f>
        <v>OUI</v>
      </c>
      <c r="AA187" s="68" t="str">
        <f>+IF(OR(Z187&lt;&gt;"OUI",X187="OUI",R187&lt;&gt;"-"),"OUI","")</f>
        <v/>
      </c>
      <c r="AB187" s="69" t="str">
        <f>+IF(AA187&lt;&gt;"OUI","-",IF(R187="-",IF(W187&lt;=3,"-",MAX(N187,K187*(1-$T$1))),IF(W187&lt;=3,R187,IF(T187&gt;$V$6,MAX(N187,K187*$T$6),IF(T187&gt;$V$5,MAX(R187,N187,K187*(1-$T$2),K187*(1-$T$5)),IF(T187&gt;$V$4,MAX(R187,N187,K187*(1-$T$2),K187*(1-$T$4)),IF(T187&gt;$V$3,MAX(R187,N187,K187*(1-$T$2),K187*(1-$T$3)),IF(T187&gt;$V$1,MAX(N187,K187*(1-$T$2)),MAX(N187,R187)))))))))</f>
        <v>-</v>
      </c>
      <c r="AC187" s="70" t="str">
        <f>+IF(AB187="-","-",IF(ABS(K187-AB187)&lt;0.1,1,-1*(AB187-K187)/K187))</f>
        <v>-</v>
      </c>
      <c r="AD187" s="66" t="str">
        <f>+IF(AB187&lt;&gt;"-",IF(AB187&lt;K187,(K187-AB187)*C187,AB187*C187),"")</f>
        <v/>
      </c>
      <c r="AE187" s="68" t="str">
        <f>+IF(AB187&lt;&gt;"-",IF(R187&lt;&gt;"-",IF(Z187&lt;&gt;"OUI","OLD","FAUX"),IF(Z187&lt;&gt;"OUI","NEW","FAUX")),"")</f>
        <v/>
      </c>
      <c r="AF187" s="68"/>
      <c r="AG187" s="68"/>
      <c r="AH187" s="53" t="str">
        <f t="shared" si="2"/>
        <v/>
      </c>
    </row>
    <row r="188" spans="1:34" ht="34">
      <c r="A188" s="53" t="s">
        <v>652</v>
      </c>
      <c r="B188" s="53" t="s">
        <v>653</v>
      </c>
      <c r="C188" s="54">
        <v>72</v>
      </c>
      <c r="D188" s="55" t="s">
        <v>47</v>
      </c>
      <c r="E188" s="55" t="s">
        <v>654</v>
      </c>
      <c r="F188" s="56" t="s">
        <v>49</v>
      </c>
      <c r="G188" s="56" t="s">
        <v>49</v>
      </c>
      <c r="H188" s="56"/>
      <c r="I188" s="56"/>
      <c r="J188" s="56" t="s">
        <v>49</v>
      </c>
      <c r="K188" s="57">
        <v>131.7593</v>
      </c>
      <c r="L188" s="58">
        <v>44183</v>
      </c>
      <c r="M188" s="58">
        <v>45621</v>
      </c>
      <c r="N188" s="59"/>
      <c r="O188" s="56"/>
      <c r="P188" s="56"/>
      <c r="Q188" s="56">
        <v>72</v>
      </c>
      <c r="R188" s="60">
        <v>118.58337</v>
      </c>
      <c r="S188" s="61">
        <f>O188+P188</f>
        <v>0</v>
      </c>
      <c r="T188" s="62">
        <f>+IF(L188&lt;&gt;"",IF(DAYS360(L188,$A$2)&lt;0,0,IF(AND(MONTH(L188)=MONTH($A$2),YEAR(L188)&lt;YEAR($A$2)),(DAYS360(L188,$A$2)/30)-1,DAYS360(L188,$A$2)/30)),0)</f>
        <v>51.266666666666666</v>
      </c>
      <c r="U188" s="62">
        <f>+IF(M188&lt;&gt;"",IF(DAYS360(M188,$A$2)&lt;0,0,IF(AND(MONTH(M188)=MONTH($A$2),YEAR(M188)&lt;YEAR($A$2)),(DAYS360(M188,$A$2)/30)-1,DAYS360(M188,$A$2)/30)),0)</f>
        <v>4.0333333333333332</v>
      </c>
      <c r="V188" s="63">
        <f>S188/((C188+Q188)/2)</f>
        <v>0</v>
      </c>
      <c r="W188" s="64">
        <f>+IF(V188&gt;0,1/V188,999)</f>
        <v>999</v>
      </c>
      <c r="X188" s="65" t="str">
        <f>+IF(N188&lt;&gt;"",IF(INT(N188)&lt;&gt;INT(K188),"OUI",""),"")</f>
        <v/>
      </c>
      <c r="Y188" s="66">
        <f>+IF(F188="OUI",0,C188*K188)</f>
        <v>9486.6695999999993</v>
      </c>
      <c r="Z188" s="67" t="str">
        <f>+IF(R188="-",IF(OR(F188="OUI",AND(G188="OUI",T188&lt;=$V$1),H188="OUI",I188="OUI",J188="OUI",T188&lt;=$V$1),"OUI",""),"")</f>
        <v/>
      </c>
      <c r="AA188" s="68" t="str">
        <f>+IF(OR(Z188&lt;&gt;"OUI",X188="OUI",R188&lt;&gt;"-"),"OUI","")</f>
        <v>OUI</v>
      </c>
      <c r="AB188" s="69">
        <f>+IF(AA188&lt;&gt;"OUI","-",IF(R188="-",IF(W188&lt;=3,"-",MAX(N188,K188*(1-$T$1))),IF(W188&lt;=3,R188,IF(T188&gt;$V$6,MAX(N188,K188*$T$6),IF(T188&gt;$V$5,MAX(R188,N188,K188*(1-$T$2),K188*(1-$T$5)),IF(T188&gt;$V$4,MAX(R188,N188,K188*(1-$T$2),K188*(1-$T$4)),IF(T188&gt;$V$3,MAX(R188,N188,K188*(1-$T$2),K188*(1-$T$3)),IF(T188&gt;$V$1,MAX(N188,K188*(1-$T$2)),MAX(N188,R188)))))))))</f>
        <v>118.58337</v>
      </c>
      <c r="AC188" s="70">
        <f>+IF(AB188="-","-",IF(ABS(K188-AB188)&lt;0.1,1,-1*(AB188-K188)/K188))</f>
        <v>9.999999999999995E-2</v>
      </c>
      <c r="AD188" s="66">
        <f>+IF(AB188&lt;&gt;"-",IF(AB188&lt;K188,(K188-AB188)*C188,AB188*C188),"")</f>
        <v>948.66695999999956</v>
      </c>
      <c r="AE188" s="68" t="str">
        <f>+IF(AB188&lt;&gt;"-",IF(R188&lt;&gt;"-",IF(Z188&lt;&gt;"OUI","OLD","FAUX"),IF(Z188&lt;&gt;"OUI","NEW","FAUX")),"")</f>
        <v>OLD</v>
      </c>
      <c r="AF188" s="68"/>
      <c r="AG188" s="68"/>
      <c r="AH188" s="53" t="str">
        <f t="shared" si="2"/>
        <v/>
      </c>
    </row>
    <row r="189" spans="1:34" ht="17">
      <c r="A189" s="53" t="s">
        <v>3465</v>
      </c>
      <c r="B189" s="53" t="s">
        <v>3466</v>
      </c>
      <c r="C189" s="54">
        <v>1</v>
      </c>
      <c r="D189" s="55" t="s">
        <v>80</v>
      </c>
      <c r="E189" s="55" t="s">
        <v>81</v>
      </c>
      <c r="F189" s="56"/>
      <c r="G189" s="56"/>
      <c r="H189" s="56"/>
      <c r="I189" s="56"/>
      <c r="J189" s="56" t="s">
        <v>49</v>
      </c>
      <c r="K189" s="57">
        <v>131.60390000000001</v>
      </c>
      <c r="L189" s="58">
        <v>45684</v>
      </c>
      <c r="M189" s="58">
        <v>45721</v>
      </c>
      <c r="N189" s="59"/>
      <c r="O189" s="56">
        <v>2</v>
      </c>
      <c r="P189" s="56"/>
      <c r="Q189" s="56"/>
      <c r="R189" s="60" t="s">
        <v>1139</v>
      </c>
      <c r="S189" s="61">
        <f>O189+P189</f>
        <v>2</v>
      </c>
      <c r="T189" s="62">
        <f>+IF(L189&lt;&gt;"",IF(DAYS360(L189,$A$2)&lt;0,0,IF(AND(MONTH(L189)=MONTH($A$2),YEAR(L189)&lt;YEAR($A$2)),(DAYS360(L189,$A$2)/30)-1,DAYS360(L189,$A$2)/30)),0)</f>
        <v>1.9666666666666666</v>
      </c>
      <c r="U189" s="62">
        <f>+IF(M189&lt;&gt;"",IF(DAYS360(M189,$A$2)&lt;0,0,IF(AND(MONTH(M189)=MONTH($A$2),YEAR(M189)&lt;YEAR($A$2)),(DAYS360(M189,$A$2)/30)-1,DAYS360(M189,$A$2)/30)),0)</f>
        <v>0.7</v>
      </c>
      <c r="V189" s="63">
        <f>S189/((C189+Q189)/2)</f>
        <v>4</v>
      </c>
      <c r="W189" s="64">
        <f>+IF(V189&gt;0,1/V189,999)</f>
        <v>0.25</v>
      </c>
      <c r="X189" s="65" t="str">
        <f>+IF(N189&lt;&gt;"",IF(INT(N189)&lt;&gt;INT(K189),"OUI",""),"")</f>
        <v/>
      </c>
      <c r="Y189" s="66">
        <f>+IF(F189="OUI",0,C189*K189)</f>
        <v>131.60390000000001</v>
      </c>
      <c r="Z189" s="67" t="str">
        <f>+IF(R189="-",IF(OR(F189="OUI",AND(G189="OUI",T189&lt;=$V$1),H189="OUI",I189="OUI",J189="OUI",T189&lt;=$V$1),"OUI",""),"")</f>
        <v>OUI</v>
      </c>
      <c r="AA189" s="68" t="str">
        <f>+IF(OR(Z189&lt;&gt;"OUI",X189="OUI",R189&lt;&gt;"-"),"OUI","")</f>
        <v/>
      </c>
      <c r="AB189" s="69" t="str">
        <f>+IF(AA189&lt;&gt;"OUI","-",IF(R189="-",IF(W189&lt;=3,"-",MAX(N189,K189*(1-$T$1))),IF(W189&lt;=3,R189,IF(T189&gt;$V$6,MAX(N189,K189*$T$6),IF(T189&gt;$V$5,MAX(R189,N189,K189*(1-$T$2),K189*(1-$T$5)),IF(T189&gt;$V$4,MAX(R189,N189,K189*(1-$T$2),K189*(1-$T$4)),IF(T189&gt;$V$3,MAX(R189,N189,K189*(1-$T$2),K189*(1-$T$3)),IF(T189&gt;$V$1,MAX(N189,K189*(1-$T$2)),MAX(N189,R189)))))))))</f>
        <v>-</v>
      </c>
      <c r="AC189" s="70" t="str">
        <f>+IF(AB189="-","-",IF(ABS(K189-AB189)&lt;0.1,1,-1*(AB189-K189)/K189))</f>
        <v>-</v>
      </c>
      <c r="AD189" s="66" t="str">
        <f>+IF(AB189&lt;&gt;"-",IF(AB189&lt;K189,(K189-AB189)*C189,AB189*C189),"")</f>
        <v/>
      </c>
      <c r="AE189" s="68" t="str">
        <f>+IF(AB189&lt;&gt;"-",IF(R189&lt;&gt;"-",IF(Z189&lt;&gt;"OUI","OLD","FAUX"),IF(Z189&lt;&gt;"OUI","NEW","FAUX")),"")</f>
        <v/>
      </c>
      <c r="AF189" s="68"/>
      <c r="AG189" s="68"/>
      <c r="AH189" s="53" t="str">
        <f t="shared" si="2"/>
        <v/>
      </c>
    </row>
    <row r="190" spans="1:34" ht="17">
      <c r="A190" s="53" t="s">
        <v>3268</v>
      </c>
      <c r="B190" s="53" t="s">
        <v>3269</v>
      </c>
      <c r="C190" s="54">
        <v>2</v>
      </c>
      <c r="D190" s="55" t="s">
        <v>3270</v>
      </c>
      <c r="E190" s="55"/>
      <c r="F190" s="56"/>
      <c r="G190" s="56"/>
      <c r="H190" s="56"/>
      <c r="I190" s="56"/>
      <c r="J190" s="56"/>
      <c r="K190" s="57">
        <v>130.07</v>
      </c>
      <c r="L190" s="58">
        <v>45692</v>
      </c>
      <c r="M190" s="58"/>
      <c r="N190" s="59"/>
      <c r="O190" s="56"/>
      <c r="P190" s="56"/>
      <c r="Q190" s="56"/>
      <c r="R190" s="60" t="s">
        <v>1139</v>
      </c>
      <c r="S190" s="61">
        <f>O190+P190</f>
        <v>0</v>
      </c>
      <c r="T190" s="62">
        <f>+IF(L190&lt;&gt;"",IF(DAYS360(L190,$A$2)&lt;0,0,IF(AND(MONTH(L190)=MONTH($A$2),YEAR(L190)&lt;YEAR($A$2)),(DAYS360(L190,$A$2)/30)-1,DAYS360(L190,$A$2)/30)),0)</f>
        <v>1.7333333333333334</v>
      </c>
      <c r="U190" s="62">
        <f>+IF(M190&lt;&gt;"",IF(DAYS360(M190,$A$2)&lt;0,0,IF(AND(MONTH(M190)=MONTH($A$2),YEAR(M190)&lt;YEAR($A$2)),(DAYS360(M190,$A$2)/30)-1,DAYS360(M190,$A$2)/30)),0)</f>
        <v>0</v>
      </c>
      <c r="V190" s="63">
        <f>S190/((C190+Q190)/2)</f>
        <v>0</v>
      </c>
      <c r="W190" s="64">
        <f>+IF(V190&gt;0,1/V190,999)</f>
        <v>999</v>
      </c>
      <c r="X190" s="65" t="str">
        <f>+IF(N190&lt;&gt;"",IF(INT(N190)&lt;&gt;INT(K190),"OUI",""),"")</f>
        <v/>
      </c>
      <c r="Y190" s="66">
        <f>+IF(F190="OUI",0,C190*K190)</f>
        <v>260.14</v>
      </c>
      <c r="Z190" s="67" t="str">
        <f>+IF(R190="-",IF(OR(F190="OUI",AND(G190="OUI",T190&lt;=$V$1),H190="OUI",I190="OUI",J190="OUI",T190&lt;=$V$1),"OUI",""),"")</f>
        <v>OUI</v>
      </c>
      <c r="AA190" s="68" t="str">
        <f>+IF(OR(Z190&lt;&gt;"OUI",X190="OUI",R190&lt;&gt;"-"),"OUI","")</f>
        <v/>
      </c>
      <c r="AB190" s="69" t="str">
        <f>+IF(AA190&lt;&gt;"OUI","-",IF(R190="-",IF(W190&lt;=3,"-",MAX(N190,K190*(1-$T$1))),IF(W190&lt;=3,R190,IF(T190&gt;$V$6,MAX(N190,K190*$T$6),IF(T190&gt;$V$5,MAX(R190,N190,K190*(1-$T$2),K190*(1-$T$5)),IF(T190&gt;$V$4,MAX(R190,N190,K190*(1-$T$2),K190*(1-$T$4)),IF(T190&gt;$V$3,MAX(R190,N190,K190*(1-$T$2),K190*(1-$T$3)),IF(T190&gt;$V$1,MAX(N190,K190*(1-$T$2)),MAX(N190,R190)))))))))</f>
        <v>-</v>
      </c>
      <c r="AC190" s="70" t="str">
        <f>+IF(AB190="-","-",IF(ABS(K190-AB190)&lt;0.1,1,-1*(AB190-K190)/K190))</f>
        <v>-</v>
      </c>
      <c r="AD190" s="66" t="str">
        <f>+IF(AB190&lt;&gt;"-",IF(AB190&lt;K190,(K190-AB190)*C190,AB190*C190),"")</f>
        <v/>
      </c>
      <c r="AE190" s="68" t="str">
        <f>+IF(AB190&lt;&gt;"-",IF(R190&lt;&gt;"-",IF(Z190&lt;&gt;"OUI","OLD","FAUX"),IF(Z190&lt;&gt;"OUI","NEW","FAUX")),"")</f>
        <v/>
      </c>
      <c r="AF190" s="68"/>
      <c r="AG190" s="68"/>
      <c r="AH190" s="53" t="str">
        <f t="shared" si="2"/>
        <v/>
      </c>
    </row>
    <row r="191" spans="1:34">
      <c r="A191" s="53" t="s">
        <v>3022</v>
      </c>
      <c r="B191" s="53" t="s">
        <v>3023</v>
      </c>
      <c r="C191" s="54">
        <v>1</v>
      </c>
      <c r="D191" s="55"/>
      <c r="E191" s="55"/>
      <c r="F191" s="56"/>
      <c r="G191" s="56"/>
      <c r="H191" s="56"/>
      <c r="I191" s="56"/>
      <c r="J191" s="56"/>
      <c r="K191" s="57">
        <v>129.94999999999999</v>
      </c>
      <c r="L191" s="58">
        <v>45693</v>
      </c>
      <c r="M191" s="58">
        <v>45719</v>
      </c>
      <c r="N191" s="59"/>
      <c r="O191" s="56">
        <v>1</v>
      </c>
      <c r="P191" s="56"/>
      <c r="Q191" s="56"/>
      <c r="R191" s="60" t="s">
        <v>1139</v>
      </c>
      <c r="S191" s="61">
        <f>O191+P191</f>
        <v>1</v>
      </c>
      <c r="T191" s="62">
        <f>+IF(L191&lt;&gt;"",IF(DAYS360(L191,$A$2)&lt;0,0,IF(AND(MONTH(L191)=MONTH($A$2),YEAR(L191)&lt;YEAR($A$2)),(DAYS360(L191,$A$2)/30)-1,DAYS360(L191,$A$2)/30)),0)</f>
        <v>1.7</v>
      </c>
      <c r="U191" s="62">
        <f>+IF(M191&lt;&gt;"",IF(DAYS360(M191,$A$2)&lt;0,0,IF(AND(MONTH(M191)=MONTH($A$2),YEAR(M191)&lt;YEAR($A$2)),(DAYS360(M191,$A$2)/30)-1,DAYS360(M191,$A$2)/30)),0)</f>
        <v>0.76666666666666672</v>
      </c>
      <c r="V191" s="63">
        <f>S191/((C191+Q191)/2)</f>
        <v>2</v>
      </c>
      <c r="W191" s="64">
        <f>+IF(V191&gt;0,1/V191,999)</f>
        <v>0.5</v>
      </c>
      <c r="X191" s="65" t="str">
        <f>+IF(N191&lt;&gt;"",IF(INT(N191)&lt;&gt;INT(K191),"OUI",""),"")</f>
        <v/>
      </c>
      <c r="Y191" s="66">
        <f>+IF(F191="OUI",0,C191*K191)</f>
        <v>129.94999999999999</v>
      </c>
      <c r="Z191" s="67" t="str">
        <f>+IF(R191="-",IF(OR(F191="OUI",AND(G191="OUI",T191&lt;=$V$1),H191="OUI",I191="OUI",J191="OUI",T191&lt;=$V$1),"OUI",""),"")</f>
        <v>OUI</v>
      </c>
      <c r="AA191" s="68" t="str">
        <f>+IF(OR(Z191&lt;&gt;"OUI",X191="OUI",R191&lt;&gt;"-"),"OUI","")</f>
        <v/>
      </c>
      <c r="AB191" s="69" t="str">
        <f>+IF(AA191&lt;&gt;"OUI","-",IF(R191="-",IF(W191&lt;=3,"-",MAX(N191,K191*(1-$T$1))),IF(W191&lt;=3,R191,IF(T191&gt;$V$6,MAX(N191,K191*$T$6),IF(T191&gt;$V$5,MAX(R191,N191,K191*(1-$T$2),K191*(1-$T$5)),IF(T191&gt;$V$4,MAX(R191,N191,K191*(1-$T$2),K191*(1-$T$4)),IF(T191&gt;$V$3,MAX(R191,N191,K191*(1-$T$2),K191*(1-$T$3)),IF(T191&gt;$V$1,MAX(N191,K191*(1-$T$2)),MAX(N191,R191)))))))))</f>
        <v>-</v>
      </c>
      <c r="AC191" s="70" t="str">
        <f>+IF(AB191="-","-",IF(ABS(K191-AB191)&lt;0.1,1,-1*(AB191-K191)/K191))</f>
        <v>-</v>
      </c>
      <c r="AD191" s="66" t="str">
        <f>+IF(AB191&lt;&gt;"-",IF(AB191&lt;K191,(K191-AB191)*C191,AB191*C191),"")</f>
        <v/>
      </c>
      <c r="AE191" s="68" t="str">
        <f>+IF(AB191&lt;&gt;"-",IF(R191&lt;&gt;"-",IF(Z191&lt;&gt;"OUI","OLD","FAUX"),IF(Z191&lt;&gt;"OUI","NEW","FAUX")),"")</f>
        <v/>
      </c>
      <c r="AF191" s="68"/>
      <c r="AG191" s="68"/>
      <c r="AH191" s="53" t="str">
        <f t="shared" si="2"/>
        <v/>
      </c>
    </row>
    <row r="192" spans="1:34">
      <c r="A192" s="53" t="s">
        <v>3577</v>
      </c>
      <c r="B192" s="53" t="s">
        <v>3578</v>
      </c>
      <c r="C192" s="54">
        <v>1</v>
      </c>
      <c r="D192" s="55"/>
      <c r="E192" s="55"/>
      <c r="F192" s="56" t="s">
        <v>49</v>
      </c>
      <c r="G192" s="56" t="s">
        <v>49</v>
      </c>
      <c r="H192" s="56"/>
      <c r="I192" s="56"/>
      <c r="J192" s="56"/>
      <c r="K192" s="57">
        <v>128.1028</v>
      </c>
      <c r="L192" s="58">
        <v>45586</v>
      </c>
      <c r="M192" s="58"/>
      <c r="N192" s="59"/>
      <c r="O192" s="56"/>
      <c r="P192" s="56"/>
      <c r="Q192" s="56">
        <v>1</v>
      </c>
      <c r="R192" s="60" t="s">
        <v>1139</v>
      </c>
      <c r="S192" s="61">
        <f>O192+P192</f>
        <v>0</v>
      </c>
      <c r="T192" s="62">
        <f>+IF(L192&lt;&gt;"",IF(DAYS360(L192,$A$2)&lt;0,0,IF(AND(MONTH(L192)=MONTH($A$2),YEAR(L192)&lt;YEAR($A$2)),(DAYS360(L192,$A$2)/30)-1,DAYS360(L192,$A$2)/30)),0)</f>
        <v>5.166666666666667</v>
      </c>
      <c r="U192" s="62">
        <f>+IF(M192&lt;&gt;"",IF(DAYS360(M192,$A$2)&lt;0,0,IF(AND(MONTH(M192)=MONTH($A$2),YEAR(M192)&lt;YEAR($A$2)),(DAYS360(M192,$A$2)/30)-1,DAYS360(M192,$A$2)/30)),0)</f>
        <v>0</v>
      </c>
      <c r="V192" s="63">
        <f>S192/((C192+Q192)/2)</f>
        <v>0</v>
      </c>
      <c r="W192" s="64">
        <f>+IF(V192&gt;0,1/V192,999)</f>
        <v>999</v>
      </c>
      <c r="X192" s="65" t="str">
        <f>+IF(N192&lt;&gt;"",IF(INT(N192)&lt;&gt;INT(K192),"OUI",""),"")</f>
        <v/>
      </c>
      <c r="Y192" s="66">
        <f>+IF(F192="OUI",0,C192*K192)</f>
        <v>128.1028</v>
      </c>
      <c r="Z192" s="67" t="str">
        <f>+IF(R192="-",IF(OR(F192="OUI",AND(G192="OUI",T192&lt;=$V$1),H192="OUI",I192="OUI",J192="OUI",T192&lt;=$V$1),"OUI",""),"")</f>
        <v>OUI</v>
      </c>
      <c r="AA192" s="68" t="str">
        <f>+IF(OR(Z192&lt;&gt;"OUI",X192="OUI",R192&lt;&gt;"-"),"OUI","")</f>
        <v/>
      </c>
      <c r="AB192" s="69" t="str">
        <f>+IF(AA192&lt;&gt;"OUI","-",IF(R192="-",IF(W192&lt;=3,"-",MAX(N192,K192*(1-$T$1))),IF(W192&lt;=3,R192,IF(T192&gt;$V$6,MAX(N192,K192*$T$6),IF(T192&gt;$V$5,MAX(R192,N192,K192*(1-$T$2),K192*(1-$T$5)),IF(T192&gt;$V$4,MAX(R192,N192,K192*(1-$T$2),K192*(1-$T$4)),IF(T192&gt;$V$3,MAX(R192,N192,K192*(1-$T$2),K192*(1-$T$3)),IF(T192&gt;$V$1,MAX(N192,K192*(1-$T$2)),MAX(N192,R192)))))))))</f>
        <v>-</v>
      </c>
      <c r="AC192" s="70" t="str">
        <f>+IF(AB192="-","-",IF(ABS(K192-AB192)&lt;0.1,1,-1*(AB192-K192)/K192))</f>
        <v>-</v>
      </c>
      <c r="AD192" s="66" t="str">
        <f>+IF(AB192&lt;&gt;"-",IF(AB192&lt;K192,(K192-AB192)*C192,AB192*C192),"")</f>
        <v/>
      </c>
      <c r="AE192" s="68" t="str">
        <f>+IF(AB192&lt;&gt;"-",IF(R192&lt;&gt;"-",IF(Z192&lt;&gt;"OUI","OLD","FAUX"),IF(Z192&lt;&gt;"OUI","NEW","FAUX")),"")</f>
        <v/>
      </c>
      <c r="AF192" s="68"/>
      <c r="AG192" s="68"/>
      <c r="AH192" s="53" t="str">
        <f t="shared" si="2"/>
        <v/>
      </c>
    </row>
    <row r="193" spans="1:34" ht="17">
      <c r="A193" s="53" t="s">
        <v>2337</v>
      </c>
      <c r="B193" s="53" t="s">
        <v>2338</v>
      </c>
      <c r="C193" s="54">
        <v>1</v>
      </c>
      <c r="D193" s="55" t="s">
        <v>116</v>
      </c>
      <c r="E193" s="55" t="s">
        <v>141</v>
      </c>
      <c r="F193" s="56"/>
      <c r="G193" s="56"/>
      <c r="H193" s="56"/>
      <c r="I193" s="56"/>
      <c r="J193" s="56" t="s">
        <v>49</v>
      </c>
      <c r="K193" s="57">
        <v>127.72</v>
      </c>
      <c r="L193" s="58">
        <v>45684</v>
      </c>
      <c r="M193" s="58">
        <v>45721</v>
      </c>
      <c r="N193" s="59"/>
      <c r="O193" s="56">
        <v>4</v>
      </c>
      <c r="P193" s="56"/>
      <c r="Q193" s="56"/>
      <c r="R193" s="60" t="s">
        <v>1139</v>
      </c>
      <c r="S193" s="61">
        <f>O193+P193</f>
        <v>4</v>
      </c>
      <c r="T193" s="62">
        <f>+IF(L193&lt;&gt;"",IF(DAYS360(L193,$A$2)&lt;0,0,IF(AND(MONTH(L193)=MONTH($A$2),YEAR(L193)&lt;YEAR($A$2)),(DAYS360(L193,$A$2)/30)-1,DAYS360(L193,$A$2)/30)),0)</f>
        <v>1.9666666666666666</v>
      </c>
      <c r="U193" s="62">
        <f>+IF(M193&lt;&gt;"",IF(DAYS360(M193,$A$2)&lt;0,0,IF(AND(MONTH(M193)=MONTH($A$2),YEAR(M193)&lt;YEAR($A$2)),(DAYS360(M193,$A$2)/30)-1,DAYS360(M193,$A$2)/30)),0)</f>
        <v>0.7</v>
      </c>
      <c r="V193" s="63">
        <f>S193/((C193+Q193)/2)</f>
        <v>8</v>
      </c>
      <c r="W193" s="64">
        <f>+IF(V193&gt;0,1/V193,999)</f>
        <v>0.125</v>
      </c>
      <c r="X193" s="65" t="str">
        <f>+IF(N193&lt;&gt;"",IF(INT(N193)&lt;&gt;INT(K193),"OUI",""),"")</f>
        <v/>
      </c>
      <c r="Y193" s="66">
        <f>+IF(F193="OUI",0,C193*K193)</f>
        <v>127.72</v>
      </c>
      <c r="Z193" s="67" t="str">
        <f>+IF(R193="-",IF(OR(F193="OUI",AND(G193="OUI",T193&lt;=$V$1),H193="OUI",I193="OUI",J193="OUI",T193&lt;=$V$1),"OUI",""),"")</f>
        <v>OUI</v>
      </c>
      <c r="AA193" s="68" t="str">
        <f>+IF(OR(Z193&lt;&gt;"OUI",X193="OUI",R193&lt;&gt;"-"),"OUI","")</f>
        <v/>
      </c>
      <c r="AB193" s="69" t="str">
        <f>+IF(AA193&lt;&gt;"OUI","-",IF(R193="-",IF(W193&lt;=3,"-",MAX(N193,K193*(1-$T$1))),IF(W193&lt;=3,R193,IF(T193&gt;$V$6,MAX(N193,K193*$T$6),IF(T193&gt;$V$5,MAX(R193,N193,K193*(1-$T$2),K193*(1-$T$5)),IF(T193&gt;$V$4,MAX(R193,N193,K193*(1-$T$2),K193*(1-$T$4)),IF(T193&gt;$V$3,MAX(R193,N193,K193*(1-$T$2),K193*(1-$T$3)),IF(T193&gt;$V$1,MAX(N193,K193*(1-$T$2)),MAX(N193,R193)))))))))</f>
        <v>-</v>
      </c>
      <c r="AC193" s="70" t="str">
        <f>+IF(AB193="-","-",IF(ABS(K193-AB193)&lt;0.1,1,-1*(AB193-K193)/K193))</f>
        <v>-</v>
      </c>
      <c r="AD193" s="66" t="str">
        <f>+IF(AB193&lt;&gt;"-",IF(AB193&lt;K193,(K193-AB193)*C193,AB193*C193),"")</f>
        <v/>
      </c>
      <c r="AE193" s="68" t="str">
        <f>+IF(AB193&lt;&gt;"-",IF(R193&lt;&gt;"-",IF(Z193&lt;&gt;"OUI","OLD","FAUX"),IF(Z193&lt;&gt;"OUI","NEW","FAUX")),"")</f>
        <v/>
      </c>
      <c r="AF193" s="68"/>
      <c r="AG193" s="68"/>
      <c r="AH193" s="53" t="str">
        <f t="shared" si="2"/>
        <v/>
      </c>
    </row>
    <row r="194" spans="1:34" ht="17">
      <c r="A194" s="53" t="s">
        <v>1417</v>
      </c>
      <c r="B194" s="53" t="s">
        <v>1418</v>
      </c>
      <c r="C194" s="54">
        <v>6</v>
      </c>
      <c r="D194" s="55" t="s">
        <v>1419</v>
      </c>
      <c r="E194" s="55"/>
      <c r="F194" s="56" t="s">
        <v>49</v>
      </c>
      <c r="G194" s="56" t="s">
        <v>49</v>
      </c>
      <c r="H194" s="56"/>
      <c r="I194" s="56"/>
      <c r="J194" s="56"/>
      <c r="K194" s="57">
        <v>125.92</v>
      </c>
      <c r="L194" s="58">
        <v>44594</v>
      </c>
      <c r="M194" s="58">
        <v>45679</v>
      </c>
      <c r="N194" s="59"/>
      <c r="O194" s="56">
        <v>2</v>
      </c>
      <c r="P194" s="56"/>
      <c r="Q194" s="56">
        <v>8</v>
      </c>
      <c r="R194" s="60">
        <v>113.328</v>
      </c>
      <c r="S194" s="61">
        <f>O194+P194</f>
        <v>2</v>
      </c>
      <c r="T194" s="62">
        <f>+IF(L194&lt;&gt;"",IF(DAYS360(L194,$A$2)&lt;0,0,IF(AND(MONTH(L194)=MONTH($A$2),YEAR(L194)&lt;YEAR($A$2)),(DAYS360(L194,$A$2)/30)-1,DAYS360(L194,$A$2)/30)),0)</f>
        <v>37.799999999999997</v>
      </c>
      <c r="U194" s="62">
        <f>+IF(M194&lt;&gt;"",IF(DAYS360(M194,$A$2)&lt;0,0,IF(AND(MONTH(M194)=MONTH($A$2),YEAR(M194)&lt;YEAR($A$2)),(DAYS360(M194,$A$2)/30)-1,DAYS360(M194,$A$2)/30)),0)</f>
        <v>2.1333333333333333</v>
      </c>
      <c r="V194" s="63">
        <f>S194/((C194+Q194)/2)</f>
        <v>0.2857142857142857</v>
      </c>
      <c r="W194" s="64">
        <f>+IF(V194&gt;0,1/V194,999)</f>
        <v>3.5</v>
      </c>
      <c r="X194" s="65" t="str">
        <f>+IF(N194&lt;&gt;"",IF(INT(N194)&lt;&gt;INT(K194),"OUI",""),"")</f>
        <v/>
      </c>
      <c r="Y194" s="66">
        <f>+IF(F194="OUI",0,C194*K194)</f>
        <v>755.52</v>
      </c>
      <c r="Z194" s="67" t="str">
        <f>+IF(R194="-",IF(OR(F194="OUI",AND(G194="OUI",T194&lt;=$V$1),H194="OUI",I194="OUI",J194="OUI",T194&lt;=$V$1),"OUI",""),"")</f>
        <v/>
      </c>
      <c r="AA194" s="68" t="str">
        <f>+IF(OR(Z194&lt;&gt;"OUI",X194="OUI",R194&lt;&gt;"-"),"OUI","")</f>
        <v>OUI</v>
      </c>
      <c r="AB194" s="69">
        <f>+IF(AA194&lt;&gt;"OUI","-",IF(R194="-",IF(W194&lt;=3,"-",MAX(N194,K194*(1-$T$1))),IF(W194&lt;=3,R194,IF(T194&gt;$V$6,MAX(N194,K194*$T$6),IF(T194&gt;$V$5,MAX(R194,N194,K194*(1-$T$2),K194*(1-$T$5)),IF(T194&gt;$V$4,MAX(R194,N194,K194*(1-$T$2),K194*(1-$T$4)),IF(T194&gt;$V$3,MAX(R194,N194,K194*(1-$T$2),K194*(1-$T$3)),IF(T194&gt;$V$1,MAX(N194,K194*(1-$T$2)),MAX(N194,R194)))))))))</f>
        <v>113.328</v>
      </c>
      <c r="AC194" s="70">
        <f>+IF(AB194="-","-",IF(ABS(K194-AB194)&lt;0.1,1,-1*(AB194-K194)/K194))</f>
        <v>9.9999999999999992E-2</v>
      </c>
      <c r="AD194" s="66">
        <f>+IF(AB194&lt;&gt;"-",IF(AB194&lt;K194,(K194-AB194)*C194,AB194*C194),"")</f>
        <v>75.551999999999992</v>
      </c>
      <c r="AE194" s="68" t="str">
        <f>+IF(AB194&lt;&gt;"-",IF(R194&lt;&gt;"-",IF(Z194&lt;&gt;"OUI","OLD","FAUX"),IF(Z194&lt;&gt;"OUI","NEW","FAUX")),"")</f>
        <v>OLD</v>
      </c>
      <c r="AF194" s="68"/>
      <c r="AG194" s="68"/>
      <c r="AH194" s="53" t="str">
        <f t="shared" si="2"/>
        <v/>
      </c>
    </row>
    <row r="195" spans="1:34" ht="17">
      <c r="A195" s="53" t="s">
        <v>50</v>
      </c>
      <c r="B195" s="53" t="s">
        <v>51</v>
      </c>
      <c r="C195" s="54">
        <v>1</v>
      </c>
      <c r="D195" s="55" t="s">
        <v>52</v>
      </c>
      <c r="E195" s="55" t="s">
        <v>53</v>
      </c>
      <c r="F195" s="56" t="s">
        <v>49</v>
      </c>
      <c r="G195" s="56" t="s">
        <v>49</v>
      </c>
      <c r="H195" s="56"/>
      <c r="I195" s="56"/>
      <c r="J195" s="56" t="s">
        <v>49</v>
      </c>
      <c r="K195" s="57">
        <v>125.815</v>
      </c>
      <c r="L195" s="58">
        <v>42838</v>
      </c>
      <c r="M195" s="58">
        <v>45694</v>
      </c>
      <c r="N195" s="59"/>
      <c r="O195" s="56">
        <v>2</v>
      </c>
      <c r="P195" s="56"/>
      <c r="Q195" s="56">
        <v>3</v>
      </c>
      <c r="R195" s="60">
        <v>125.82</v>
      </c>
      <c r="S195" s="61">
        <f>O195+P195</f>
        <v>2</v>
      </c>
      <c r="T195" s="62">
        <f>+IF(L195&lt;&gt;"",IF(DAYS360(L195,$A$2)&lt;0,0,IF(AND(MONTH(L195)=MONTH($A$2),YEAR(L195)&lt;YEAR($A$2)),(DAYS360(L195,$A$2)/30)-1,DAYS360(L195,$A$2)/30)),0)</f>
        <v>95.433333333333337</v>
      </c>
      <c r="U195" s="62">
        <f>+IF(M195&lt;&gt;"",IF(DAYS360(M195,$A$2)&lt;0,0,IF(AND(MONTH(M195)=MONTH($A$2),YEAR(M195)&lt;YEAR($A$2)),(DAYS360(M195,$A$2)/30)-1,DAYS360(M195,$A$2)/30)),0)</f>
        <v>1.6666666666666667</v>
      </c>
      <c r="V195" s="63">
        <f>S195/((C195+Q195)/2)</f>
        <v>1</v>
      </c>
      <c r="W195" s="64">
        <f>+IF(V195&gt;0,1/V195,999)</f>
        <v>1</v>
      </c>
      <c r="X195" s="65" t="str">
        <f>+IF(N195&lt;&gt;"",IF(INT(N195)&lt;&gt;INT(K195),"OUI",""),"")</f>
        <v/>
      </c>
      <c r="Y195" s="66">
        <f>+IF(F195="OUI",0,C195*K195)</f>
        <v>125.815</v>
      </c>
      <c r="Z195" s="67" t="str">
        <f>+IF(R195="-",IF(OR(F195="OUI",AND(G195="OUI",T195&lt;=$V$1),H195="OUI",I195="OUI",J195="OUI",T195&lt;=$V$1),"OUI",""),"")</f>
        <v/>
      </c>
      <c r="AA195" s="68" t="str">
        <f>+IF(OR(Z195&lt;&gt;"OUI",X195="OUI",R195&lt;&gt;"-"),"OUI","")</f>
        <v>OUI</v>
      </c>
      <c r="AB195" s="69">
        <f>+IF(AA195&lt;&gt;"OUI","-",IF(R195="-",IF(W195&lt;=3,"-",MAX(N195,K195*(1-$T$1))),IF(W195&lt;=3,R195,IF(T195&gt;$V$6,MAX(N195,K195*$T$6),IF(T195&gt;$V$5,MAX(R195,N195,K195*(1-$T$2),K195*(1-$T$5)),IF(T195&gt;$V$4,MAX(R195,N195,K195*(1-$T$2),K195*(1-$T$4)),IF(T195&gt;$V$3,MAX(R195,N195,K195*(1-$T$2),K195*(1-$T$3)),IF(T195&gt;$V$1,MAX(N195,K195*(1-$T$2)),MAX(N195,R195)))))))))</f>
        <v>125.82</v>
      </c>
      <c r="AC195" s="70">
        <f>+IF(AB195="-","-",IF(ABS(K195-AB195)&lt;0.1,1,-1*(AB195-K195)/K195))</f>
        <v>1</v>
      </c>
      <c r="AD195" s="66">
        <f>+IF(AB195&lt;&gt;"-",IF(AB195&lt;K195,(K195-AB195)*C195,AB195*C195),"")</f>
        <v>125.82</v>
      </c>
      <c r="AE195" s="68" t="str">
        <f>+IF(AB195&lt;&gt;"-",IF(R195&lt;&gt;"-",IF(Z195&lt;&gt;"OUI","OLD","FAUX"),IF(Z195&lt;&gt;"OUI","NEW","FAUX")),"")</f>
        <v>OLD</v>
      </c>
      <c r="AF195" s="68"/>
      <c r="AG195" s="68"/>
      <c r="AH195" s="53" t="str">
        <f t="shared" si="2"/>
        <v/>
      </c>
    </row>
    <row r="196" spans="1:34" ht="17">
      <c r="A196" s="53" t="s">
        <v>1522</v>
      </c>
      <c r="B196" s="53" t="s">
        <v>1523</v>
      </c>
      <c r="C196" s="54">
        <v>2</v>
      </c>
      <c r="D196" s="55" t="s">
        <v>103</v>
      </c>
      <c r="E196" s="55" t="s">
        <v>249</v>
      </c>
      <c r="F196" s="56" t="s">
        <v>49</v>
      </c>
      <c r="G196" s="56" t="s">
        <v>49</v>
      </c>
      <c r="H196" s="56"/>
      <c r="I196" s="56"/>
      <c r="J196" s="56" t="s">
        <v>49</v>
      </c>
      <c r="K196" s="57">
        <v>125</v>
      </c>
      <c r="L196" s="58">
        <v>44218</v>
      </c>
      <c r="M196" s="58">
        <v>43561</v>
      </c>
      <c r="N196" s="59"/>
      <c r="O196" s="56"/>
      <c r="P196" s="56"/>
      <c r="Q196" s="56">
        <v>2</v>
      </c>
      <c r="R196" s="60">
        <v>112.5</v>
      </c>
      <c r="S196" s="61">
        <f>O196+P196</f>
        <v>0</v>
      </c>
      <c r="T196" s="62">
        <f>+IF(L196&lt;&gt;"",IF(DAYS360(L196,$A$2)&lt;0,0,IF(AND(MONTH(L196)=MONTH($A$2),YEAR(L196)&lt;YEAR($A$2)),(DAYS360(L196,$A$2)/30)-1,DAYS360(L196,$A$2)/30)),0)</f>
        <v>50.133333333333333</v>
      </c>
      <c r="U196" s="62">
        <f>+IF(M196&lt;&gt;"",IF(DAYS360(M196,$A$2)&lt;0,0,IF(AND(MONTH(M196)=MONTH($A$2),YEAR(M196)&lt;YEAR($A$2)),(DAYS360(M196,$A$2)/30)-1,DAYS360(M196,$A$2)/30)),0)</f>
        <v>71.666666666666671</v>
      </c>
      <c r="V196" s="63">
        <f>S196/((C196+Q196)/2)</f>
        <v>0</v>
      </c>
      <c r="W196" s="64">
        <f>+IF(V196&gt;0,1/V196,999)</f>
        <v>999</v>
      </c>
      <c r="X196" s="65" t="str">
        <f>+IF(N196&lt;&gt;"",IF(INT(N196)&lt;&gt;INT(K196),"OUI",""),"")</f>
        <v/>
      </c>
      <c r="Y196" s="66">
        <f>+IF(F196="OUI",0,C196*K196)</f>
        <v>250</v>
      </c>
      <c r="Z196" s="67" t="str">
        <f>+IF(R196="-",IF(OR(F196="OUI",AND(G196="OUI",T196&lt;=$V$1),H196="OUI",I196="OUI",J196="OUI",T196&lt;=$V$1),"OUI",""),"")</f>
        <v/>
      </c>
      <c r="AA196" s="68" t="str">
        <f>+IF(OR(Z196&lt;&gt;"OUI",X196="OUI",R196&lt;&gt;"-"),"OUI","")</f>
        <v>OUI</v>
      </c>
      <c r="AB196" s="69">
        <f>+IF(AA196&lt;&gt;"OUI","-",IF(R196="-",IF(W196&lt;=3,"-",MAX(N196,K196*(1-$T$1))),IF(W196&lt;=3,R196,IF(T196&gt;$V$6,MAX(N196,K196*$T$6),IF(T196&gt;$V$5,MAX(R196,N196,K196*(1-$T$2),K196*(1-$T$5)),IF(T196&gt;$V$4,MAX(R196,N196,K196*(1-$T$2),K196*(1-$T$4)),IF(T196&gt;$V$3,MAX(R196,N196,K196*(1-$T$2),K196*(1-$T$3)),IF(T196&gt;$V$1,MAX(N196,K196*(1-$T$2)),MAX(N196,R196)))))))))</f>
        <v>112.5</v>
      </c>
      <c r="AC196" s="70">
        <f>+IF(AB196="-","-",IF(ABS(K196-AB196)&lt;0.1,1,-1*(AB196-K196)/K196))</f>
        <v>0.1</v>
      </c>
      <c r="AD196" s="66">
        <f>+IF(AB196&lt;&gt;"-",IF(AB196&lt;K196,(K196-AB196)*C196,AB196*C196),"")</f>
        <v>25</v>
      </c>
      <c r="AE196" s="68" t="str">
        <f>+IF(AB196&lt;&gt;"-",IF(R196&lt;&gt;"-",IF(Z196&lt;&gt;"OUI","OLD","FAUX"),IF(Z196&lt;&gt;"OUI","NEW","FAUX")),"")</f>
        <v>OLD</v>
      </c>
      <c r="AF196" s="68"/>
      <c r="AG196" s="68"/>
      <c r="AH196" s="53" t="str">
        <f t="shared" si="2"/>
        <v/>
      </c>
    </row>
    <row r="197" spans="1:34" ht="17">
      <c r="A197" s="53" t="s">
        <v>2925</v>
      </c>
      <c r="B197" s="53" t="s">
        <v>2926</v>
      </c>
      <c r="C197" s="54">
        <v>2</v>
      </c>
      <c r="D197" s="55" t="s">
        <v>2873</v>
      </c>
      <c r="E197" s="55"/>
      <c r="F197" s="56" t="s">
        <v>49</v>
      </c>
      <c r="G197" s="56" t="s">
        <v>49</v>
      </c>
      <c r="H197" s="56" t="s">
        <v>98</v>
      </c>
      <c r="I197" s="56"/>
      <c r="J197" s="56"/>
      <c r="K197" s="57">
        <v>124.32</v>
      </c>
      <c r="L197" s="58">
        <v>45680</v>
      </c>
      <c r="M197" s="58">
        <v>45716</v>
      </c>
      <c r="N197" s="59"/>
      <c r="O197" s="56">
        <v>6</v>
      </c>
      <c r="P197" s="56">
        <v>2</v>
      </c>
      <c r="Q197" s="56">
        <v>6</v>
      </c>
      <c r="R197" s="60" t="s">
        <v>1139</v>
      </c>
      <c r="S197" s="61">
        <f>O197+P197</f>
        <v>8</v>
      </c>
      <c r="T197" s="62">
        <f>+IF(L197&lt;&gt;"",IF(DAYS360(L197,$A$2)&lt;0,0,IF(AND(MONTH(L197)=MONTH($A$2),YEAR(L197)&lt;YEAR($A$2)),(DAYS360(L197,$A$2)/30)-1,DAYS360(L197,$A$2)/30)),0)</f>
        <v>2.1</v>
      </c>
      <c r="U197" s="62">
        <f>+IF(M197&lt;&gt;"",IF(DAYS360(M197,$A$2)&lt;0,0,IF(AND(MONTH(M197)=MONTH($A$2),YEAR(M197)&lt;YEAR($A$2)),(DAYS360(M197,$A$2)/30)-1,DAYS360(M197,$A$2)/30)),0)</f>
        <v>0.8666666666666667</v>
      </c>
      <c r="V197" s="63">
        <f>S197/((C197+Q197)/2)</f>
        <v>2</v>
      </c>
      <c r="W197" s="64">
        <f>+IF(V197&gt;0,1/V197,999)</f>
        <v>0.5</v>
      </c>
      <c r="X197" s="65" t="str">
        <f>+IF(N197&lt;&gt;"",IF(INT(N197)&lt;&gt;INT(K197),"OUI",""),"")</f>
        <v/>
      </c>
      <c r="Y197" s="66">
        <f>+IF(F197="OUI",0,C197*K197)</f>
        <v>248.64</v>
      </c>
      <c r="Z197" s="67" t="str">
        <f>+IF(R197="-",IF(OR(F197="OUI",AND(G197="OUI",T197&lt;=$V$1),H197="OUI",I197="OUI",J197="OUI",T197&lt;=$V$1),"OUI",""),"")</f>
        <v>OUI</v>
      </c>
      <c r="AA197" s="68" t="str">
        <f>+IF(OR(Z197&lt;&gt;"OUI",X197="OUI",R197&lt;&gt;"-"),"OUI","")</f>
        <v/>
      </c>
      <c r="AB197" s="69" t="str">
        <f>+IF(AA197&lt;&gt;"OUI","-",IF(R197="-",IF(W197&lt;=3,"-",MAX(N197,K197*(1-$T$1))),IF(W197&lt;=3,R197,IF(T197&gt;$V$6,MAX(N197,K197*$T$6),IF(T197&gt;$V$5,MAX(R197,N197,K197*(1-$T$2),K197*(1-$T$5)),IF(T197&gt;$V$4,MAX(R197,N197,K197*(1-$T$2),K197*(1-$T$4)),IF(T197&gt;$V$3,MAX(R197,N197,K197*(1-$T$2),K197*(1-$T$3)),IF(T197&gt;$V$1,MAX(N197,K197*(1-$T$2)),MAX(N197,R197)))))))))</f>
        <v>-</v>
      </c>
      <c r="AC197" s="70" t="str">
        <f>+IF(AB197="-","-",IF(ABS(K197-AB197)&lt;0.1,1,-1*(AB197-K197)/K197))</f>
        <v>-</v>
      </c>
      <c r="AD197" s="66" t="str">
        <f>+IF(AB197&lt;&gt;"-",IF(AB197&lt;K197,(K197-AB197)*C197,AB197*C197),"")</f>
        <v/>
      </c>
      <c r="AE197" s="68" t="str">
        <f>+IF(AB197&lt;&gt;"-",IF(R197&lt;&gt;"-",IF(Z197&lt;&gt;"OUI","OLD","FAUX"),IF(Z197&lt;&gt;"OUI","NEW","FAUX")),"")</f>
        <v/>
      </c>
      <c r="AF197" s="68"/>
      <c r="AG197" s="68"/>
      <c r="AH197" s="53" t="str">
        <f t="shared" si="2"/>
        <v/>
      </c>
    </row>
    <row r="198" spans="1:34" ht="17">
      <c r="A198" s="53" t="s">
        <v>2831</v>
      </c>
      <c r="B198" s="53" t="s">
        <v>2832</v>
      </c>
      <c r="C198" s="54">
        <v>1</v>
      </c>
      <c r="D198" s="55" t="s">
        <v>745</v>
      </c>
      <c r="E198" s="55" t="s">
        <v>2826</v>
      </c>
      <c r="F198" s="56" t="s">
        <v>49</v>
      </c>
      <c r="G198" s="56" t="s">
        <v>49</v>
      </c>
      <c r="H198" s="56"/>
      <c r="I198" s="56"/>
      <c r="J198" s="56" t="s">
        <v>49</v>
      </c>
      <c r="K198" s="57">
        <v>124.3</v>
      </c>
      <c r="L198" s="58">
        <v>45526</v>
      </c>
      <c r="M198" s="58">
        <v>45523</v>
      </c>
      <c r="N198" s="59"/>
      <c r="O198" s="56"/>
      <c r="P198" s="56"/>
      <c r="Q198" s="56">
        <v>1</v>
      </c>
      <c r="R198" s="60" t="s">
        <v>1139</v>
      </c>
      <c r="S198" s="61">
        <f>O198+P198</f>
        <v>0</v>
      </c>
      <c r="T198" s="62">
        <f>+IF(L198&lt;&gt;"",IF(DAYS360(L198,$A$2)&lt;0,0,IF(AND(MONTH(L198)=MONTH($A$2),YEAR(L198)&lt;YEAR($A$2)),(DAYS360(L198,$A$2)/30)-1,DAYS360(L198,$A$2)/30)),0)</f>
        <v>7.1333333333333337</v>
      </c>
      <c r="U198" s="62">
        <f>+IF(M198&lt;&gt;"",IF(DAYS360(M198,$A$2)&lt;0,0,IF(AND(MONTH(M198)=MONTH($A$2),YEAR(M198)&lt;YEAR($A$2)),(DAYS360(M198,$A$2)/30)-1,DAYS360(M198,$A$2)/30)),0)</f>
        <v>7.2333333333333334</v>
      </c>
      <c r="V198" s="63">
        <f>S198/((C198+Q198)/2)</f>
        <v>0</v>
      </c>
      <c r="W198" s="64">
        <f>+IF(V198&gt;0,1/V198,999)</f>
        <v>999</v>
      </c>
      <c r="X198" s="65" t="str">
        <f>+IF(N198&lt;&gt;"",IF(INT(N198)&lt;&gt;INT(K198),"OUI",""),"")</f>
        <v/>
      </c>
      <c r="Y198" s="66">
        <f>+IF(F198="OUI",0,C198*K198)</f>
        <v>124.3</v>
      </c>
      <c r="Z198" s="67" t="str">
        <f>+IF(R198="-",IF(OR(F198="OUI",AND(G198="OUI",T198&lt;=$V$1),H198="OUI",I198="OUI",J198="OUI",T198&lt;=$V$1),"OUI",""),"")</f>
        <v>OUI</v>
      </c>
      <c r="AA198" s="68" t="str">
        <f>+IF(OR(Z198&lt;&gt;"OUI",X198="OUI",R198&lt;&gt;"-"),"OUI","")</f>
        <v/>
      </c>
      <c r="AB198" s="69" t="str">
        <f>+IF(AA198&lt;&gt;"OUI","-",IF(R198="-",IF(W198&lt;=3,"-",MAX(N198,K198*(1-$T$1))),IF(W198&lt;=3,R198,IF(T198&gt;$V$6,MAX(N198,K198*$T$6),IF(T198&gt;$V$5,MAX(R198,N198,K198*(1-$T$2),K198*(1-$T$5)),IF(T198&gt;$V$4,MAX(R198,N198,K198*(1-$T$2),K198*(1-$T$4)),IF(T198&gt;$V$3,MAX(R198,N198,K198*(1-$T$2),K198*(1-$T$3)),IF(T198&gt;$V$1,MAX(N198,K198*(1-$T$2)),MAX(N198,R198)))))))))</f>
        <v>-</v>
      </c>
      <c r="AC198" s="70" t="str">
        <f>+IF(AB198="-","-",IF(ABS(K198-AB198)&lt;0.1,1,-1*(AB198-K198)/K198))</f>
        <v>-</v>
      </c>
      <c r="AD198" s="66" t="str">
        <f>+IF(AB198&lt;&gt;"-",IF(AB198&lt;K198,(K198-AB198)*C198,AB198*C198),"")</f>
        <v/>
      </c>
      <c r="AE198" s="68" t="str">
        <f>+IF(AB198&lt;&gt;"-",IF(R198&lt;&gt;"-",IF(Z198&lt;&gt;"OUI","OLD","FAUX"),IF(Z198&lt;&gt;"OUI","NEW","FAUX")),"")</f>
        <v/>
      </c>
      <c r="AF198" s="68"/>
      <c r="AG198" s="68"/>
      <c r="AH198" s="53" t="str">
        <f t="shared" si="2"/>
        <v/>
      </c>
    </row>
    <row r="199" spans="1:34" ht="17">
      <c r="A199" s="53" t="s">
        <v>2915</v>
      </c>
      <c r="B199" s="53" t="s">
        <v>2916</v>
      </c>
      <c r="C199" s="54">
        <v>3</v>
      </c>
      <c r="D199" s="55" t="s">
        <v>1185</v>
      </c>
      <c r="E199" s="55"/>
      <c r="F199" s="56"/>
      <c r="G199" s="56"/>
      <c r="H199" s="56"/>
      <c r="I199" s="56"/>
      <c r="J199" s="56"/>
      <c r="K199" s="57">
        <v>123.71</v>
      </c>
      <c r="L199" s="58">
        <v>45677</v>
      </c>
      <c r="M199" s="58">
        <v>45728</v>
      </c>
      <c r="N199" s="59"/>
      <c r="O199" s="56">
        <v>5</v>
      </c>
      <c r="P199" s="56"/>
      <c r="Q199" s="56"/>
      <c r="R199" s="60" t="s">
        <v>1139</v>
      </c>
      <c r="S199" s="61">
        <f>O199+P199</f>
        <v>5</v>
      </c>
      <c r="T199" s="62">
        <f>+IF(L199&lt;&gt;"",IF(DAYS360(L199,$A$2)&lt;0,0,IF(AND(MONTH(L199)=MONTH($A$2),YEAR(L199)&lt;YEAR($A$2)),(DAYS360(L199,$A$2)/30)-1,DAYS360(L199,$A$2)/30)),0)</f>
        <v>2.2000000000000002</v>
      </c>
      <c r="U199" s="62">
        <f>+IF(M199&lt;&gt;"",IF(DAYS360(M199,$A$2)&lt;0,0,IF(AND(MONTH(M199)=MONTH($A$2),YEAR(M199)&lt;YEAR($A$2)),(DAYS360(M199,$A$2)/30)-1,DAYS360(M199,$A$2)/30)),0)</f>
        <v>0.46666666666666667</v>
      </c>
      <c r="V199" s="63">
        <f>S199/((C199+Q199)/2)</f>
        <v>3.3333333333333335</v>
      </c>
      <c r="W199" s="64">
        <f>+IF(V199&gt;0,1/V199,999)</f>
        <v>0.3</v>
      </c>
      <c r="X199" s="65" t="str">
        <f>+IF(N199&lt;&gt;"",IF(INT(N199)&lt;&gt;INT(K199),"OUI",""),"")</f>
        <v/>
      </c>
      <c r="Y199" s="66">
        <f>+IF(F199="OUI",0,C199*K199)</f>
        <v>371.13</v>
      </c>
      <c r="Z199" s="67" t="str">
        <f>+IF(R199="-",IF(OR(F199="OUI",AND(G199="OUI",T199&lt;=$V$1),H199="OUI",I199="OUI",J199="OUI",T199&lt;=$V$1),"OUI",""),"")</f>
        <v>OUI</v>
      </c>
      <c r="AA199" s="68" t="str">
        <f>+IF(OR(Z199&lt;&gt;"OUI",X199="OUI",R199&lt;&gt;"-"),"OUI","")</f>
        <v/>
      </c>
      <c r="AB199" s="69" t="str">
        <f>+IF(AA199&lt;&gt;"OUI","-",IF(R199="-",IF(W199&lt;=3,"-",MAX(N199,K199*(1-$T$1))),IF(W199&lt;=3,R199,IF(T199&gt;$V$6,MAX(N199,K199*$T$6),IF(T199&gt;$V$5,MAX(R199,N199,K199*(1-$T$2),K199*(1-$T$5)),IF(T199&gt;$V$4,MAX(R199,N199,K199*(1-$T$2),K199*(1-$T$4)),IF(T199&gt;$V$3,MAX(R199,N199,K199*(1-$T$2),K199*(1-$T$3)),IF(T199&gt;$V$1,MAX(N199,K199*(1-$T$2)),MAX(N199,R199)))))))))</f>
        <v>-</v>
      </c>
      <c r="AC199" s="70" t="str">
        <f>+IF(AB199="-","-",IF(ABS(K199-AB199)&lt;0.1,1,-1*(AB199-K199)/K199))</f>
        <v>-</v>
      </c>
      <c r="AD199" s="66" t="str">
        <f>+IF(AB199&lt;&gt;"-",IF(AB199&lt;K199,(K199-AB199)*C199,AB199*C199),"")</f>
        <v/>
      </c>
      <c r="AE199" s="68" t="str">
        <f>+IF(AB199&lt;&gt;"-",IF(R199&lt;&gt;"-",IF(Z199&lt;&gt;"OUI","OLD","FAUX"),IF(Z199&lt;&gt;"OUI","NEW","FAUX")),"")</f>
        <v/>
      </c>
      <c r="AF199" s="68"/>
      <c r="AG199" s="68"/>
      <c r="AH199" s="53" t="str">
        <f t="shared" si="2"/>
        <v/>
      </c>
    </row>
    <row r="200" spans="1:34">
      <c r="A200" s="53" t="s">
        <v>3590</v>
      </c>
      <c r="B200" s="53" t="s">
        <v>3591</v>
      </c>
      <c r="C200" s="54">
        <v>1</v>
      </c>
      <c r="D200" s="55"/>
      <c r="E200" s="55"/>
      <c r="F200" s="56"/>
      <c r="G200" s="56"/>
      <c r="H200" s="56"/>
      <c r="I200" s="56"/>
      <c r="J200" s="56"/>
      <c r="K200" s="57">
        <v>122.98</v>
      </c>
      <c r="L200" s="58">
        <v>45665</v>
      </c>
      <c r="M200" s="58">
        <v>45685</v>
      </c>
      <c r="N200" s="59"/>
      <c r="O200" s="56">
        <v>1</v>
      </c>
      <c r="P200" s="56"/>
      <c r="Q200" s="56"/>
      <c r="R200" s="60" t="s">
        <v>1139</v>
      </c>
      <c r="S200" s="61">
        <f>O200+P200</f>
        <v>1</v>
      </c>
      <c r="T200" s="62">
        <f>+IF(L200&lt;&gt;"",IF(DAYS360(L200,$A$2)&lt;0,0,IF(AND(MONTH(L200)=MONTH($A$2),YEAR(L200)&lt;YEAR($A$2)),(DAYS360(L200,$A$2)/30)-1,DAYS360(L200,$A$2)/30)),0)</f>
        <v>2.6</v>
      </c>
      <c r="U200" s="62">
        <f>+IF(M200&lt;&gt;"",IF(DAYS360(M200,$A$2)&lt;0,0,IF(AND(MONTH(M200)=MONTH($A$2),YEAR(M200)&lt;YEAR($A$2)),(DAYS360(M200,$A$2)/30)-1,DAYS360(M200,$A$2)/30)),0)</f>
        <v>1.9333333333333333</v>
      </c>
      <c r="V200" s="63">
        <f>S200/((C200+Q200)/2)</f>
        <v>2</v>
      </c>
      <c r="W200" s="64">
        <f>+IF(V200&gt;0,1/V200,999)</f>
        <v>0.5</v>
      </c>
      <c r="X200" s="65" t="str">
        <f>+IF(N200&lt;&gt;"",IF(INT(N200)&lt;&gt;INT(K200),"OUI",""),"")</f>
        <v/>
      </c>
      <c r="Y200" s="66">
        <f>+IF(F200="OUI",0,C200*K200)</f>
        <v>122.98</v>
      </c>
      <c r="Z200" s="67" t="str">
        <f>+IF(R200="-",IF(OR(F200="OUI",AND(G200="OUI",T200&lt;=$V$1),H200="OUI",I200="OUI",J200="OUI",T200&lt;=$V$1),"OUI",""),"")</f>
        <v>OUI</v>
      </c>
      <c r="AA200" s="68" t="str">
        <f>+IF(OR(Z200&lt;&gt;"OUI",X200="OUI",R200&lt;&gt;"-"),"OUI","")</f>
        <v/>
      </c>
      <c r="AB200" s="69" t="str">
        <f>+IF(AA200&lt;&gt;"OUI","-",IF(R200="-",IF(W200&lt;=3,"-",MAX(N200,K200*(1-$T$1))),IF(W200&lt;=3,R200,IF(T200&gt;$V$6,MAX(N200,K200*$T$6),IF(T200&gt;$V$5,MAX(R200,N200,K200*(1-$T$2),K200*(1-$T$5)),IF(T200&gt;$V$4,MAX(R200,N200,K200*(1-$T$2),K200*(1-$T$4)),IF(T200&gt;$V$3,MAX(R200,N200,K200*(1-$T$2),K200*(1-$T$3)),IF(T200&gt;$V$1,MAX(N200,K200*(1-$T$2)),MAX(N200,R200)))))))))</f>
        <v>-</v>
      </c>
      <c r="AC200" s="70" t="str">
        <f>+IF(AB200="-","-",IF(ABS(K200-AB200)&lt;0.1,1,-1*(AB200-K200)/K200))</f>
        <v>-</v>
      </c>
      <c r="AD200" s="66" t="str">
        <f>+IF(AB200&lt;&gt;"-",IF(AB200&lt;K200,(K200-AB200)*C200,AB200*C200),"")</f>
        <v/>
      </c>
      <c r="AE200" s="68" t="str">
        <f>+IF(AB200&lt;&gt;"-",IF(R200&lt;&gt;"-",IF(Z200&lt;&gt;"OUI","OLD","FAUX"),IF(Z200&lt;&gt;"OUI","NEW","FAUX")),"")</f>
        <v/>
      </c>
      <c r="AF200" s="68"/>
      <c r="AG200" s="68"/>
      <c r="AH200" s="53" t="str">
        <f t="shared" si="2"/>
        <v/>
      </c>
    </row>
    <row r="201" spans="1:34" ht="17">
      <c r="A201" s="53" t="s">
        <v>2937</v>
      </c>
      <c r="B201" s="53" t="s">
        <v>2938</v>
      </c>
      <c r="C201" s="54">
        <v>3</v>
      </c>
      <c r="D201" s="55" t="s">
        <v>116</v>
      </c>
      <c r="E201" s="55"/>
      <c r="F201" s="56" t="s">
        <v>49</v>
      </c>
      <c r="G201" s="56" t="s">
        <v>49</v>
      </c>
      <c r="H201" s="56"/>
      <c r="I201" s="56"/>
      <c r="J201" s="56"/>
      <c r="K201" s="57">
        <v>120.55</v>
      </c>
      <c r="L201" s="58">
        <v>45525</v>
      </c>
      <c r="M201" s="58">
        <v>45712</v>
      </c>
      <c r="N201" s="59"/>
      <c r="O201" s="56">
        <v>1</v>
      </c>
      <c r="P201" s="56"/>
      <c r="Q201" s="56">
        <v>3</v>
      </c>
      <c r="R201" s="60" t="s">
        <v>1139</v>
      </c>
      <c r="S201" s="61">
        <f>O201+P201</f>
        <v>1</v>
      </c>
      <c r="T201" s="62">
        <f>+IF(L201&lt;&gt;"",IF(DAYS360(L201,$A$2)&lt;0,0,IF(AND(MONTH(L201)=MONTH($A$2),YEAR(L201)&lt;YEAR($A$2)),(DAYS360(L201,$A$2)/30)-1,DAYS360(L201,$A$2)/30)),0)</f>
        <v>7.166666666666667</v>
      </c>
      <c r="U201" s="62">
        <f>+IF(M201&lt;&gt;"",IF(DAYS360(M201,$A$2)&lt;0,0,IF(AND(MONTH(M201)=MONTH($A$2),YEAR(M201)&lt;YEAR($A$2)),(DAYS360(M201,$A$2)/30)-1,DAYS360(M201,$A$2)/30)),0)</f>
        <v>1.0666666666666667</v>
      </c>
      <c r="V201" s="63">
        <f>S201/((C201+Q201)/2)</f>
        <v>0.33333333333333331</v>
      </c>
      <c r="W201" s="64">
        <f>+IF(V201&gt;0,1/V201,999)</f>
        <v>3</v>
      </c>
      <c r="X201" s="65" t="str">
        <f>+IF(N201&lt;&gt;"",IF(INT(N201)&lt;&gt;INT(K201),"OUI",""),"")</f>
        <v/>
      </c>
      <c r="Y201" s="66">
        <f>+IF(F201="OUI",0,C201*K201)</f>
        <v>361.65</v>
      </c>
      <c r="Z201" s="67" t="str">
        <f>+IF(R201="-",IF(OR(F201="OUI",AND(G201="OUI",T201&lt;=$V$1),H201="OUI",I201="OUI",J201="OUI",T201&lt;=$V$1),"OUI",""),"")</f>
        <v>OUI</v>
      </c>
      <c r="AA201" s="68" t="str">
        <f>+IF(OR(Z201&lt;&gt;"OUI",X201="OUI",R201&lt;&gt;"-"),"OUI","")</f>
        <v/>
      </c>
      <c r="AB201" s="69" t="str">
        <f>+IF(AA201&lt;&gt;"OUI","-",IF(R201="-",IF(W201&lt;=3,"-",MAX(N201,K201*(1-$T$1))),IF(W201&lt;=3,R201,IF(T201&gt;$V$6,MAX(N201,K201*$T$6),IF(T201&gt;$V$5,MAX(R201,N201,K201*(1-$T$2),K201*(1-$T$5)),IF(T201&gt;$V$4,MAX(R201,N201,K201*(1-$T$2),K201*(1-$T$4)),IF(T201&gt;$V$3,MAX(R201,N201,K201*(1-$T$2),K201*(1-$T$3)),IF(T201&gt;$V$1,MAX(N201,K201*(1-$T$2)),MAX(N201,R201)))))))))</f>
        <v>-</v>
      </c>
      <c r="AC201" s="70" t="str">
        <f>+IF(AB201="-","-",IF(ABS(K201-AB201)&lt;0.1,1,-1*(AB201-K201)/K201))</f>
        <v>-</v>
      </c>
      <c r="AD201" s="66" t="str">
        <f>+IF(AB201&lt;&gt;"-",IF(AB201&lt;K201,(K201-AB201)*C201,AB201*C201),"")</f>
        <v/>
      </c>
      <c r="AE201" s="68" t="str">
        <f>+IF(AB201&lt;&gt;"-",IF(R201&lt;&gt;"-",IF(Z201&lt;&gt;"OUI","OLD","FAUX"),IF(Z201&lt;&gt;"OUI","NEW","FAUX")),"")</f>
        <v/>
      </c>
      <c r="AF201" s="68"/>
      <c r="AG201" s="68"/>
      <c r="AH201" s="53" t="str">
        <f t="shared" si="2"/>
        <v/>
      </c>
    </row>
    <row r="202" spans="1:34" ht="17">
      <c r="A202" s="53" t="s">
        <v>2843</v>
      </c>
      <c r="B202" s="53" t="s">
        <v>2844</v>
      </c>
      <c r="C202" s="54">
        <v>1</v>
      </c>
      <c r="D202" s="55" t="s">
        <v>894</v>
      </c>
      <c r="E202" s="55"/>
      <c r="F202" s="56" t="s">
        <v>49</v>
      </c>
      <c r="G202" s="56" t="s">
        <v>49</v>
      </c>
      <c r="H202" s="56"/>
      <c r="I202" s="56"/>
      <c r="J202" s="56"/>
      <c r="K202" s="57">
        <v>119.91</v>
      </c>
      <c r="L202" s="58">
        <v>45639</v>
      </c>
      <c r="M202" s="58">
        <v>45616</v>
      </c>
      <c r="N202" s="59"/>
      <c r="O202" s="56"/>
      <c r="P202" s="56"/>
      <c r="Q202" s="56">
        <v>1</v>
      </c>
      <c r="R202" s="60" t="s">
        <v>1139</v>
      </c>
      <c r="S202" s="61">
        <f>O202+P202</f>
        <v>0</v>
      </c>
      <c r="T202" s="62">
        <f>+IF(L202&lt;&gt;"",IF(DAYS360(L202,$A$2)&lt;0,0,IF(AND(MONTH(L202)=MONTH($A$2),YEAR(L202)&lt;YEAR($A$2)),(DAYS360(L202,$A$2)/30)-1,DAYS360(L202,$A$2)/30)),0)</f>
        <v>3.4333333333333331</v>
      </c>
      <c r="U202" s="62">
        <f>+IF(M202&lt;&gt;"",IF(DAYS360(M202,$A$2)&lt;0,0,IF(AND(MONTH(M202)=MONTH($A$2),YEAR(M202)&lt;YEAR($A$2)),(DAYS360(M202,$A$2)/30)-1,DAYS360(M202,$A$2)/30)),0)</f>
        <v>4.2</v>
      </c>
      <c r="V202" s="63">
        <f>S202/((C202+Q202)/2)</f>
        <v>0</v>
      </c>
      <c r="W202" s="64">
        <f>+IF(V202&gt;0,1/V202,999)</f>
        <v>999</v>
      </c>
      <c r="X202" s="65" t="str">
        <f>+IF(N202&lt;&gt;"",IF(INT(N202)&lt;&gt;INT(K202),"OUI",""),"")</f>
        <v/>
      </c>
      <c r="Y202" s="66">
        <f>+IF(F202="OUI",0,C202*K202)</f>
        <v>119.91</v>
      </c>
      <c r="Z202" s="67" t="str">
        <f>+IF(R202="-",IF(OR(F202="OUI",AND(G202="OUI",T202&lt;=$V$1),H202="OUI",I202="OUI",J202="OUI",T202&lt;=$V$1),"OUI",""),"")</f>
        <v>OUI</v>
      </c>
      <c r="AA202" s="68" t="str">
        <f>+IF(OR(Z202&lt;&gt;"OUI",X202="OUI",R202&lt;&gt;"-"),"OUI","")</f>
        <v/>
      </c>
      <c r="AB202" s="69" t="str">
        <f>+IF(AA202&lt;&gt;"OUI","-",IF(R202="-",IF(W202&lt;=3,"-",MAX(N202,K202*(1-$T$1))),IF(W202&lt;=3,R202,IF(T202&gt;$V$6,MAX(N202,K202*$T$6),IF(T202&gt;$V$5,MAX(R202,N202,K202*(1-$T$2),K202*(1-$T$5)),IF(T202&gt;$V$4,MAX(R202,N202,K202*(1-$T$2),K202*(1-$T$4)),IF(T202&gt;$V$3,MAX(R202,N202,K202*(1-$T$2),K202*(1-$T$3)),IF(T202&gt;$V$1,MAX(N202,K202*(1-$T$2)),MAX(N202,R202)))))))))</f>
        <v>-</v>
      </c>
      <c r="AC202" s="70" t="str">
        <f>+IF(AB202="-","-",IF(ABS(K202-AB202)&lt;0.1,1,-1*(AB202-K202)/K202))</f>
        <v>-</v>
      </c>
      <c r="AD202" s="66" t="str">
        <f>+IF(AB202&lt;&gt;"-",IF(AB202&lt;K202,(K202-AB202)*C202,AB202*C202),"")</f>
        <v/>
      </c>
      <c r="AE202" s="68" t="str">
        <f>+IF(AB202&lt;&gt;"-",IF(R202&lt;&gt;"-",IF(Z202&lt;&gt;"OUI","OLD","FAUX"),IF(Z202&lt;&gt;"OUI","NEW","FAUX")),"")</f>
        <v/>
      </c>
      <c r="AF202" s="68"/>
      <c r="AG202" s="68"/>
      <c r="AH202" s="53" t="str">
        <f t="shared" si="2"/>
        <v/>
      </c>
    </row>
    <row r="203" spans="1:34" ht="17">
      <c r="A203" s="53" t="s">
        <v>2747</v>
      </c>
      <c r="B203" s="53" t="s">
        <v>2748</v>
      </c>
      <c r="C203" s="54">
        <v>2</v>
      </c>
      <c r="D203" s="55" t="s">
        <v>894</v>
      </c>
      <c r="E203" s="55"/>
      <c r="F203" s="56"/>
      <c r="G203" s="56"/>
      <c r="H203" s="56" t="s">
        <v>98</v>
      </c>
      <c r="I203" s="56"/>
      <c r="J203" s="56"/>
      <c r="K203" s="57">
        <v>118.95</v>
      </c>
      <c r="L203" s="58">
        <v>45679</v>
      </c>
      <c r="M203" s="58">
        <v>45684</v>
      </c>
      <c r="N203" s="59"/>
      <c r="O203" s="56">
        <v>3</v>
      </c>
      <c r="P203" s="56">
        <v>2</v>
      </c>
      <c r="Q203" s="56"/>
      <c r="R203" s="60" t="s">
        <v>1139</v>
      </c>
      <c r="S203" s="61">
        <f>O203+P203</f>
        <v>5</v>
      </c>
      <c r="T203" s="62">
        <f>+IF(L203&lt;&gt;"",IF(DAYS360(L203,$A$2)&lt;0,0,IF(AND(MONTH(L203)=MONTH($A$2),YEAR(L203)&lt;YEAR($A$2)),(DAYS360(L203,$A$2)/30)-1,DAYS360(L203,$A$2)/30)),0)</f>
        <v>2.1333333333333333</v>
      </c>
      <c r="U203" s="62">
        <f>+IF(M203&lt;&gt;"",IF(DAYS360(M203,$A$2)&lt;0,0,IF(AND(MONTH(M203)=MONTH($A$2),YEAR(M203)&lt;YEAR($A$2)),(DAYS360(M203,$A$2)/30)-1,DAYS360(M203,$A$2)/30)),0)</f>
        <v>1.9666666666666666</v>
      </c>
      <c r="V203" s="63">
        <f>S203/((C203+Q203)/2)</f>
        <v>5</v>
      </c>
      <c r="W203" s="64">
        <f>+IF(V203&gt;0,1/V203,999)</f>
        <v>0.2</v>
      </c>
      <c r="X203" s="65" t="str">
        <f>+IF(N203&lt;&gt;"",IF(INT(N203)&lt;&gt;INT(K203),"OUI",""),"")</f>
        <v/>
      </c>
      <c r="Y203" s="66">
        <f>+IF(F203="OUI",0,C203*K203)</f>
        <v>237.9</v>
      </c>
      <c r="Z203" s="67" t="str">
        <f>+IF(R203="-",IF(OR(F203="OUI",AND(G203="OUI",T203&lt;=$V$1),H203="OUI",I203="OUI",J203="OUI",T203&lt;=$V$1),"OUI",""),"")</f>
        <v>OUI</v>
      </c>
      <c r="AA203" s="68" t="str">
        <f>+IF(OR(Z203&lt;&gt;"OUI",X203="OUI",R203&lt;&gt;"-"),"OUI","")</f>
        <v/>
      </c>
      <c r="AB203" s="69" t="str">
        <f>+IF(AA203&lt;&gt;"OUI","-",IF(R203="-",IF(W203&lt;=3,"-",MAX(N203,K203*(1-$T$1))),IF(W203&lt;=3,R203,IF(T203&gt;$V$6,MAX(N203,K203*$T$6),IF(T203&gt;$V$5,MAX(R203,N203,K203*(1-$T$2),K203*(1-$T$5)),IF(T203&gt;$V$4,MAX(R203,N203,K203*(1-$T$2),K203*(1-$T$4)),IF(T203&gt;$V$3,MAX(R203,N203,K203*(1-$T$2),K203*(1-$T$3)),IF(T203&gt;$V$1,MAX(N203,K203*(1-$T$2)),MAX(N203,R203)))))))))</f>
        <v>-</v>
      </c>
      <c r="AC203" s="70" t="str">
        <f>+IF(AB203="-","-",IF(ABS(K203-AB203)&lt;0.1,1,-1*(AB203-K203)/K203))</f>
        <v>-</v>
      </c>
      <c r="AD203" s="66" t="str">
        <f>+IF(AB203&lt;&gt;"-",IF(AB203&lt;K203,(K203-AB203)*C203,AB203*C203),"")</f>
        <v/>
      </c>
      <c r="AE203" s="68" t="str">
        <f>+IF(AB203&lt;&gt;"-",IF(R203&lt;&gt;"-",IF(Z203&lt;&gt;"OUI","OLD","FAUX"),IF(Z203&lt;&gt;"OUI","NEW","FAUX")),"")</f>
        <v/>
      </c>
      <c r="AF203" s="68"/>
      <c r="AG203" s="68"/>
      <c r="AH203" s="53" t="str">
        <f t="shared" si="2"/>
        <v/>
      </c>
    </row>
    <row r="204" spans="1:34">
      <c r="A204" s="53" t="s">
        <v>3044</v>
      </c>
      <c r="B204" s="53" t="s">
        <v>3045</v>
      </c>
      <c r="C204" s="54">
        <v>1</v>
      </c>
      <c r="D204" s="55"/>
      <c r="E204" s="55"/>
      <c r="F204" s="56" t="s">
        <v>49</v>
      </c>
      <c r="G204" s="56" t="s">
        <v>49</v>
      </c>
      <c r="H204" s="56"/>
      <c r="I204" s="56"/>
      <c r="J204" s="56"/>
      <c r="K204" s="57">
        <v>118.3</v>
      </c>
      <c r="L204" s="58">
        <v>45615</v>
      </c>
      <c r="M204" s="58"/>
      <c r="N204" s="59"/>
      <c r="O204" s="56"/>
      <c r="P204" s="56"/>
      <c r="Q204" s="56">
        <v>2</v>
      </c>
      <c r="R204" s="60" t="s">
        <v>1139</v>
      </c>
      <c r="S204" s="61">
        <f>O204+P204</f>
        <v>0</v>
      </c>
      <c r="T204" s="62">
        <f>+IF(L204&lt;&gt;"",IF(DAYS360(L204,$A$2)&lt;0,0,IF(AND(MONTH(L204)=MONTH($A$2),YEAR(L204)&lt;YEAR($A$2)),(DAYS360(L204,$A$2)/30)-1,DAYS360(L204,$A$2)/30)),0)</f>
        <v>4.2333333333333334</v>
      </c>
      <c r="U204" s="62">
        <f>+IF(M204&lt;&gt;"",IF(DAYS360(M204,$A$2)&lt;0,0,IF(AND(MONTH(M204)=MONTH($A$2),YEAR(M204)&lt;YEAR($A$2)),(DAYS360(M204,$A$2)/30)-1,DAYS360(M204,$A$2)/30)),0)</f>
        <v>0</v>
      </c>
      <c r="V204" s="63">
        <f>S204/((C204+Q204)/2)</f>
        <v>0</v>
      </c>
      <c r="W204" s="64">
        <f>+IF(V204&gt;0,1/V204,999)</f>
        <v>999</v>
      </c>
      <c r="X204" s="65" t="str">
        <f>+IF(N204&lt;&gt;"",IF(INT(N204)&lt;&gt;INT(K204),"OUI",""),"")</f>
        <v/>
      </c>
      <c r="Y204" s="66">
        <f>+IF(F204="OUI",0,C204*K204)</f>
        <v>118.3</v>
      </c>
      <c r="Z204" s="67" t="str">
        <f>+IF(R204="-",IF(OR(F204="OUI",AND(G204="OUI",T204&lt;=$V$1),H204="OUI",I204="OUI",J204="OUI",T204&lt;=$V$1),"OUI",""),"")</f>
        <v>OUI</v>
      </c>
      <c r="AA204" s="68" t="str">
        <f>+IF(OR(Z204&lt;&gt;"OUI",X204="OUI",R204&lt;&gt;"-"),"OUI","")</f>
        <v/>
      </c>
      <c r="AB204" s="69" t="str">
        <f>+IF(AA204&lt;&gt;"OUI","-",IF(R204="-",IF(W204&lt;=3,"-",MAX(N204,K204*(1-$T$1))),IF(W204&lt;=3,R204,IF(T204&gt;$V$6,MAX(N204,K204*$T$6),IF(T204&gt;$V$5,MAX(R204,N204,K204*(1-$T$2),K204*(1-$T$5)),IF(T204&gt;$V$4,MAX(R204,N204,K204*(1-$T$2),K204*(1-$T$4)),IF(T204&gt;$V$3,MAX(R204,N204,K204*(1-$T$2),K204*(1-$T$3)),IF(T204&gt;$V$1,MAX(N204,K204*(1-$T$2)),MAX(N204,R204)))))))))</f>
        <v>-</v>
      </c>
      <c r="AC204" s="70" t="str">
        <f>+IF(AB204="-","-",IF(ABS(K204-AB204)&lt;0.1,1,-1*(AB204-K204)/K204))</f>
        <v>-</v>
      </c>
      <c r="AD204" s="66" t="str">
        <f>+IF(AB204&lt;&gt;"-",IF(AB204&lt;K204,(K204-AB204)*C204,AB204*C204),"")</f>
        <v/>
      </c>
      <c r="AE204" s="68" t="str">
        <f>+IF(AB204&lt;&gt;"-",IF(R204&lt;&gt;"-",IF(Z204&lt;&gt;"OUI","OLD","FAUX"),IF(Z204&lt;&gt;"OUI","NEW","FAUX")),"")</f>
        <v/>
      </c>
      <c r="AF204" s="68"/>
      <c r="AG204" s="68"/>
      <c r="AH204" s="53" t="str">
        <f t="shared" si="2"/>
        <v/>
      </c>
    </row>
    <row r="205" spans="1:34" ht="17">
      <c r="A205" s="53" t="s">
        <v>91</v>
      </c>
      <c r="B205" s="53" t="s">
        <v>92</v>
      </c>
      <c r="C205" s="54">
        <v>4</v>
      </c>
      <c r="D205" s="55" t="s">
        <v>93</v>
      </c>
      <c r="E205" s="55" t="s">
        <v>94</v>
      </c>
      <c r="F205" s="56" t="s">
        <v>49</v>
      </c>
      <c r="G205" s="56" t="s">
        <v>49</v>
      </c>
      <c r="H205" s="56"/>
      <c r="I205" s="56"/>
      <c r="J205" s="56" t="s">
        <v>49</v>
      </c>
      <c r="K205" s="57">
        <v>118.1</v>
      </c>
      <c r="L205" s="58">
        <v>43867</v>
      </c>
      <c r="M205" s="58">
        <v>44855</v>
      </c>
      <c r="N205" s="59"/>
      <c r="O205" s="56"/>
      <c r="P205" s="56"/>
      <c r="Q205" s="56">
        <v>4</v>
      </c>
      <c r="R205" s="60">
        <v>106.28999999999999</v>
      </c>
      <c r="S205" s="61">
        <f>O205+P205</f>
        <v>0</v>
      </c>
      <c r="T205" s="62">
        <f>+IF(L205&lt;&gt;"",IF(DAYS360(L205,$A$2)&lt;0,0,IF(AND(MONTH(L205)=MONTH($A$2),YEAR(L205)&lt;YEAR($A$2)),(DAYS360(L205,$A$2)/30)-1,DAYS360(L205,$A$2)/30)),0)</f>
        <v>61.666666666666664</v>
      </c>
      <c r="U205" s="62">
        <f>+IF(M205&lt;&gt;"",IF(DAYS360(M205,$A$2)&lt;0,0,IF(AND(MONTH(M205)=MONTH($A$2),YEAR(M205)&lt;YEAR($A$2)),(DAYS360(M205,$A$2)/30)-1,DAYS360(M205,$A$2)/30)),0)</f>
        <v>29.166666666666668</v>
      </c>
      <c r="V205" s="63">
        <f>S205/((C205+Q205)/2)</f>
        <v>0</v>
      </c>
      <c r="W205" s="64">
        <f>+IF(V205&gt;0,1/V205,999)</f>
        <v>999</v>
      </c>
      <c r="X205" s="65" t="str">
        <f>+IF(N205&lt;&gt;"",IF(INT(N205)&lt;&gt;INT(K205),"OUI",""),"")</f>
        <v/>
      </c>
      <c r="Y205" s="66">
        <f>+IF(F205="OUI",0,C205*K205)</f>
        <v>472.4</v>
      </c>
      <c r="Z205" s="67" t="str">
        <f>+IF(R205="-",IF(OR(F205="OUI",AND(G205="OUI",T205&lt;=$V$1),H205="OUI",I205="OUI",J205="OUI",T205&lt;=$V$1),"OUI",""),"")</f>
        <v/>
      </c>
      <c r="AA205" s="68" t="str">
        <f>+IF(OR(Z205&lt;&gt;"OUI",X205="OUI",R205&lt;&gt;"-"),"OUI","")</f>
        <v>OUI</v>
      </c>
      <c r="AB205" s="69">
        <f>+IF(AA205&lt;&gt;"OUI","-",IF(R205="-",IF(W205&lt;=3,"-",MAX(N205,K205*(1-$T$1))),IF(W205&lt;=3,R205,IF(T205&gt;$V$6,MAX(N205,K205*$T$6),IF(T205&gt;$V$5,MAX(R205,N205,K205*(1-$T$2),K205*(1-$T$5)),IF(T205&gt;$V$4,MAX(R205,N205,K205*(1-$T$2),K205*(1-$T$4)),IF(T205&gt;$V$3,MAX(R205,N205,K205*(1-$T$2),K205*(1-$T$3)),IF(T205&gt;$V$1,MAX(N205,K205*(1-$T$2)),MAX(N205,R205)))))))))</f>
        <v>118.1</v>
      </c>
      <c r="AC205" s="70">
        <f>+IF(AB205="-","-",IF(ABS(K205-AB205)&lt;0.1,1,-1*(AB205-K205)/K205))</f>
        <v>1</v>
      </c>
      <c r="AD205" s="66">
        <f>+IF(AB205&lt;&gt;"-",IF(AB205&lt;K205,(K205-AB205)*C205,AB205*C205),"")</f>
        <v>472.4</v>
      </c>
      <c r="AE205" s="68" t="str">
        <f>+IF(AB205&lt;&gt;"-",IF(R205&lt;&gt;"-",IF(Z205&lt;&gt;"OUI","OLD","FAUX"),IF(Z205&lt;&gt;"OUI","NEW","FAUX")),"")</f>
        <v>OLD</v>
      </c>
      <c r="AF205" s="68"/>
      <c r="AG205" s="68"/>
      <c r="AH205" s="53" t="str">
        <f t="shared" si="2"/>
        <v/>
      </c>
    </row>
    <row r="206" spans="1:34" ht="17">
      <c r="A206" s="53" t="s">
        <v>3461</v>
      </c>
      <c r="B206" s="53" t="s">
        <v>3462</v>
      </c>
      <c r="C206" s="54">
        <v>2</v>
      </c>
      <c r="D206" s="55" t="s">
        <v>80</v>
      </c>
      <c r="E206" s="55" t="s">
        <v>81</v>
      </c>
      <c r="F206" s="56" t="s">
        <v>49</v>
      </c>
      <c r="G206" s="56" t="s">
        <v>49</v>
      </c>
      <c r="H206" s="56"/>
      <c r="I206" s="56"/>
      <c r="J206" s="56" t="s">
        <v>49</v>
      </c>
      <c r="K206" s="57">
        <v>117.6682</v>
      </c>
      <c r="L206" s="58">
        <v>45580</v>
      </c>
      <c r="M206" s="58">
        <v>45553</v>
      </c>
      <c r="N206" s="59"/>
      <c r="O206" s="56"/>
      <c r="P206" s="56"/>
      <c r="Q206" s="56">
        <v>2</v>
      </c>
      <c r="R206" s="60" t="s">
        <v>1139</v>
      </c>
      <c r="S206" s="61">
        <f>O206+P206</f>
        <v>0</v>
      </c>
      <c r="T206" s="62">
        <f>+IF(L206&lt;&gt;"",IF(DAYS360(L206,$A$2)&lt;0,0,IF(AND(MONTH(L206)=MONTH($A$2),YEAR(L206)&lt;YEAR($A$2)),(DAYS360(L206,$A$2)/30)-1,DAYS360(L206,$A$2)/30)),0)</f>
        <v>5.3666666666666663</v>
      </c>
      <c r="U206" s="62">
        <f>+IF(M206&lt;&gt;"",IF(DAYS360(M206,$A$2)&lt;0,0,IF(AND(MONTH(M206)=MONTH($A$2),YEAR(M206)&lt;YEAR($A$2)),(DAYS360(M206,$A$2)/30)-1,DAYS360(M206,$A$2)/30)),0)</f>
        <v>6.2666666666666666</v>
      </c>
      <c r="V206" s="63">
        <f>S206/((C206+Q206)/2)</f>
        <v>0</v>
      </c>
      <c r="W206" s="64">
        <f>+IF(V206&gt;0,1/V206,999)</f>
        <v>999</v>
      </c>
      <c r="X206" s="65" t="str">
        <f>+IF(N206&lt;&gt;"",IF(INT(N206)&lt;&gt;INT(K206),"OUI",""),"")</f>
        <v/>
      </c>
      <c r="Y206" s="66">
        <f>+IF(F206="OUI",0,C206*K206)</f>
        <v>235.3364</v>
      </c>
      <c r="Z206" s="67" t="str">
        <f>+IF(R206="-",IF(OR(F206="OUI",AND(G206="OUI",T206&lt;=$V$1),H206="OUI",I206="OUI",J206="OUI",T206&lt;=$V$1),"OUI",""),"")</f>
        <v>OUI</v>
      </c>
      <c r="AA206" s="68" t="str">
        <f>+IF(OR(Z206&lt;&gt;"OUI",X206="OUI",R206&lt;&gt;"-"),"OUI","")</f>
        <v/>
      </c>
      <c r="AB206" s="69" t="str">
        <f>+IF(AA206&lt;&gt;"OUI","-",IF(R206="-",IF(W206&lt;=3,"-",MAX(N206,K206*(1-$T$1))),IF(W206&lt;=3,R206,IF(T206&gt;$V$6,MAX(N206,K206*$T$6),IF(T206&gt;$V$5,MAX(R206,N206,K206*(1-$T$2),K206*(1-$T$5)),IF(T206&gt;$V$4,MAX(R206,N206,K206*(1-$T$2),K206*(1-$T$4)),IF(T206&gt;$V$3,MAX(R206,N206,K206*(1-$T$2),K206*(1-$T$3)),IF(T206&gt;$V$1,MAX(N206,K206*(1-$T$2)),MAX(N206,R206)))))))))</f>
        <v>-</v>
      </c>
      <c r="AC206" s="70" t="str">
        <f>+IF(AB206="-","-",IF(ABS(K206-AB206)&lt;0.1,1,-1*(AB206-K206)/K206))</f>
        <v>-</v>
      </c>
      <c r="AD206" s="66" t="str">
        <f>+IF(AB206&lt;&gt;"-",IF(AB206&lt;K206,(K206-AB206)*C206,AB206*C206),"")</f>
        <v/>
      </c>
      <c r="AE206" s="68" t="str">
        <f>+IF(AB206&lt;&gt;"-",IF(R206&lt;&gt;"-",IF(Z206&lt;&gt;"OUI","OLD","FAUX"),IF(Z206&lt;&gt;"OUI","NEW","FAUX")),"")</f>
        <v/>
      </c>
      <c r="AF206" s="68"/>
      <c r="AG206" s="68"/>
      <c r="AH206" s="53" t="str">
        <f t="shared" si="2"/>
        <v/>
      </c>
    </row>
    <row r="207" spans="1:34" ht="17">
      <c r="A207" s="53" t="s">
        <v>2921</v>
      </c>
      <c r="B207" s="53" t="s">
        <v>2922</v>
      </c>
      <c r="C207" s="54">
        <v>1</v>
      </c>
      <c r="D207" s="55" t="s">
        <v>894</v>
      </c>
      <c r="E207" s="55"/>
      <c r="F207" s="56"/>
      <c r="G207" s="56"/>
      <c r="H207" s="56"/>
      <c r="I207" s="56"/>
      <c r="J207" s="56"/>
      <c r="K207" s="57">
        <v>116.84</v>
      </c>
      <c r="L207" s="58">
        <v>45679</v>
      </c>
      <c r="M207" s="58">
        <v>45394</v>
      </c>
      <c r="N207" s="59"/>
      <c r="O207" s="56"/>
      <c r="P207" s="56"/>
      <c r="Q207" s="56"/>
      <c r="R207" s="60" t="s">
        <v>1139</v>
      </c>
      <c r="S207" s="61">
        <f>O207+P207</f>
        <v>0</v>
      </c>
      <c r="T207" s="62">
        <f>+IF(L207&lt;&gt;"",IF(DAYS360(L207,$A$2)&lt;0,0,IF(AND(MONTH(L207)=MONTH($A$2),YEAR(L207)&lt;YEAR($A$2)),(DAYS360(L207,$A$2)/30)-1,DAYS360(L207,$A$2)/30)),0)</f>
        <v>2.1333333333333333</v>
      </c>
      <c r="U207" s="62">
        <f>+IF(M207&lt;&gt;"",IF(DAYS360(M207,$A$2)&lt;0,0,IF(AND(MONTH(M207)=MONTH($A$2),YEAR(M207)&lt;YEAR($A$2)),(DAYS360(M207,$A$2)/30)-1,DAYS360(M207,$A$2)/30)),0)</f>
        <v>11.466666666666667</v>
      </c>
      <c r="V207" s="63">
        <f>S207/((C207+Q207)/2)</f>
        <v>0</v>
      </c>
      <c r="W207" s="64">
        <f>+IF(V207&gt;0,1/V207,999)</f>
        <v>999</v>
      </c>
      <c r="X207" s="65" t="str">
        <f>+IF(N207&lt;&gt;"",IF(INT(N207)&lt;&gt;INT(K207),"OUI",""),"")</f>
        <v/>
      </c>
      <c r="Y207" s="66">
        <f>+IF(F207="OUI",0,C207*K207)</f>
        <v>116.84</v>
      </c>
      <c r="Z207" s="67" t="str">
        <f>+IF(R207="-",IF(OR(F207="OUI",AND(G207="OUI",T207&lt;=$V$1),H207="OUI",I207="OUI",J207="OUI",T207&lt;=$V$1),"OUI",""),"")</f>
        <v>OUI</v>
      </c>
      <c r="AA207" s="68" t="str">
        <f>+IF(OR(Z207&lt;&gt;"OUI",X207="OUI",R207&lt;&gt;"-"),"OUI","")</f>
        <v/>
      </c>
      <c r="AB207" s="69" t="str">
        <f>+IF(AA207&lt;&gt;"OUI","-",IF(R207="-",IF(W207&lt;=3,"-",MAX(N207,K207*(1-$T$1))),IF(W207&lt;=3,R207,IF(T207&gt;$V$6,MAX(N207,K207*$T$6),IF(T207&gt;$V$5,MAX(R207,N207,K207*(1-$T$2),K207*(1-$T$5)),IF(T207&gt;$V$4,MAX(R207,N207,K207*(1-$T$2),K207*(1-$T$4)),IF(T207&gt;$V$3,MAX(R207,N207,K207*(1-$T$2),K207*(1-$T$3)),IF(T207&gt;$V$1,MAX(N207,K207*(1-$T$2)),MAX(N207,R207)))))))))</f>
        <v>-</v>
      </c>
      <c r="AC207" s="70" t="str">
        <f>+IF(AB207="-","-",IF(ABS(K207-AB207)&lt;0.1,1,-1*(AB207-K207)/K207))</f>
        <v>-</v>
      </c>
      <c r="AD207" s="66" t="str">
        <f>+IF(AB207&lt;&gt;"-",IF(AB207&lt;K207,(K207-AB207)*C207,AB207*C207),"")</f>
        <v/>
      </c>
      <c r="AE207" s="68" t="str">
        <f>+IF(AB207&lt;&gt;"-",IF(R207&lt;&gt;"-",IF(Z207&lt;&gt;"OUI","OLD","FAUX"),IF(Z207&lt;&gt;"OUI","NEW","FAUX")),"")</f>
        <v/>
      </c>
      <c r="AF207" s="68"/>
      <c r="AG207" s="68"/>
      <c r="AH207" s="53" t="str">
        <f t="shared" si="2"/>
        <v/>
      </c>
    </row>
    <row r="208" spans="1:34" ht="17">
      <c r="A208" s="53" t="s">
        <v>1260</v>
      </c>
      <c r="B208" s="53" t="s">
        <v>1261</v>
      </c>
      <c r="C208" s="54">
        <v>1</v>
      </c>
      <c r="D208" s="55" t="s">
        <v>116</v>
      </c>
      <c r="E208" s="55"/>
      <c r="F208" s="56" t="s">
        <v>49</v>
      </c>
      <c r="G208" s="56" t="s">
        <v>49</v>
      </c>
      <c r="H208" s="56"/>
      <c r="I208" s="56"/>
      <c r="J208" s="56"/>
      <c r="K208" s="57">
        <v>116.59</v>
      </c>
      <c r="L208" s="58">
        <v>45306</v>
      </c>
      <c r="M208" s="58">
        <v>45295</v>
      </c>
      <c r="N208" s="59"/>
      <c r="O208" s="56"/>
      <c r="P208" s="56"/>
      <c r="Q208" s="56">
        <v>1</v>
      </c>
      <c r="R208" s="60" t="s">
        <v>1139</v>
      </c>
      <c r="S208" s="61">
        <f>O208+P208</f>
        <v>0</v>
      </c>
      <c r="T208" s="62">
        <f>+IF(L208&lt;&gt;"",IF(DAYS360(L208,$A$2)&lt;0,0,IF(AND(MONTH(L208)=MONTH($A$2),YEAR(L208)&lt;YEAR($A$2)),(DAYS360(L208,$A$2)/30)-1,DAYS360(L208,$A$2)/30)),0)</f>
        <v>14.366666666666667</v>
      </c>
      <c r="U208" s="62">
        <f>+IF(M208&lt;&gt;"",IF(DAYS360(M208,$A$2)&lt;0,0,IF(AND(MONTH(M208)=MONTH($A$2),YEAR(M208)&lt;YEAR($A$2)),(DAYS360(M208,$A$2)/30)-1,DAYS360(M208,$A$2)/30)),0)</f>
        <v>14.733333333333333</v>
      </c>
      <c r="V208" s="63">
        <f>S208/((C208+Q208)/2)</f>
        <v>0</v>
      </c>
      <c r="W208" s="64">
        <f>+IF(V208&gt;0,1/V208,999)</f>
        <v>999</v>
      </c>
      <c r="X208" s="65" t="str">
        <f>+IF(N208&lt;&gt;"",IF(INT(N208)&lt;&gt;INT(K208),"OUI",""),"")</f>
        <v/>
      </c>
      <c r="Y208" s="66">
        <f>+IF(F208="OUI",0,C208*K208)</f>
        <v>116.59</v>
      </c>
      <c r="Z208" s="67" t="str">
        <f>+IF(R208="-",IF(OR(F208="OUI",AND(G208="OUI",T208&lt;=$V$1),H208="OUI",I208="OUI",J208="OUI",T208&lt;=$V$1),"OUI",""),"")</f>
        <v/>
      </c>
      <c r="AA208" s="68" t="str">
        <f>+IF(OR(Z208&lt;&gt;"OUI",X208="OUI",R208&lt;&gt;"-"),"OUI","")</f>
        <v>OUI</v>
      </c>
      <c r="AB208" s="69">
        <f>+IF(AA208&lt;&gt;"OUI","-",IF(R208="-",IF(W208&lt;=3,"-",MAX(N208,K208*(1-$T$1))),IF(W208&lt;=3,R208,IF(T208&gt;$V$6,MAX(N208,K208*$T$6),IF(T208&gt;$V$5,MAX(R208,N208,K208*(1-$T$2),K208*(1-$T$5)),IF(T208&gt;$V$4,MAX(R208,N208,K208*(1-$T$2),K208*(1-$T$4)),IF(T208&gt;$V$3,MAX(R208,N208,K208*(1-$T$2),K208*(1-$T$3)),IF(T208&gt;$V$1,MAX(N208,K208*(1-$T$2)),MAX(N208,R208)))))))))</f>
        <v>104.93100000000001</v>
      </c>
      <c r="AC208" s="70">
        <f>+IF(AB208="-","-",IF(ABS(K208-AB208)&lt;0.1,1,-1*(AB208-K208)/K208))</f>
        <v>9.9999999999999922E-2</v>
      </c>
      <c r="AD208" s="66">
        <f>+IF(AB208&lt;&gt;"-",IF(AB208&lt;K208,(K208-AB208)*C208,AB208*C208),"")</f>
        <v>11.658999999999992</v>
      </c>
      <c r="AE208" s="68" t="str">
        <f>+IF(AB208&lt;&gt;"-",IF(R208&lt;&gt;"-",IF(Z208&lt;&gt;"OUI","OLD","FAUX"),IF(Z208&lt;&gt;"OUI","NEW","FAUX")),"")</f>
        <v>NEW</v>
      </c>
      <c r="AF208" s="68"/>
      <c r="AG208" s="68"/>
      <c r="AH208" s="53" t="str">
        <f t="shared" ref="AH208:AH271" si="3">+IF(AND(OR(R208&lt;&gt;"-",AB208&lt;&gt;"-"),T208&lt;=1),"Ne pas déprécier","")</f>
        <v/>
      </c>
    </row>
    <row r="209" spans="1:34" ht="17">
      <c r="A209" s="53" t="s">
        <v>3398</v>
      </c>
      <c r="B209" s="53" t="s">
        <v>3399</v>
      </c>
      <c r="C209" s="54">
        <v>1</v>
      </c>
      <c r="D209" s="55" t="s">
        <v>623</v>
      </c>
      <c r="E209" s="55" t="s">
        <v>3400</v>
      </c>
      <c r="F209" s="56" t="s">
        <v>49</v>
      </c>
      <c r="G209" s="56" t="s">
        <v>49</v>
      </c>
      <c r="H209" s="56"/>
      <c r="I209" s="56"/>
      <c r="J209" s="56" t="s">
        <v>49</v>
      </c>
      <c r="K209" s="57">
        <v>115.48</v>
      </c>
      <c r="L209" s="58">
        <v>45615</v>
      </c>
      <c r="M209" s="58">
        <v>45600</v>
      </c>
      <c r="N209" s="59"/>
      <c r="O209" s="56"/>
      <c r="P209" s="56"/>
      <c r="Q209" s="56">
        <v>1</v>
      </c>
      <c r="R209" s="60" t="s">
        <v>1139</v>
      </c>
      <c r="S209" s="61">
        <f>O209+P209</f>
        <v>0</v>
      </c>
      <c r="T209" s="62">
        <f>+IF(L209&lt;&gt;"",IF(DAYS360(L209,$A$2)&lt;0,0,IF(AND(MONTH(L209)=MONTH($A$2),YEAR(L209)&lt;YEAR($A$2)),(DAYS360(L209,$A$2)/30)-1,DAYS360(L209,$A$2)/30)),0)</f>
        <v>4.2333333333333334</v>
      </c>
      <c r="U209" s="62">
        <f>+IF(M209&lt;&gt;"",IF(DAYS360(M209,$A$2)&lt;0,0,IF(AND(MONTH(M209)=MONTH($A$2),YEAR(M209)&lt;YEAR($A$2)),(DAYS360(M209,$A$2)/30)-1,DAYS360(M209,$A$2)/30)),0)</f>
        <v>4.7333333333333334</v>
      </c>
      <c r="V209" s="63">
        <f>S209/((C209+Q209)/2)</f>
        <v>0</v>
      </c>
      <c r="W209" s="64">
        <f>+IF(V209&gt;0,1/V209,999)</f>
        <v>999</v>
      </c>
      <c r="X209" s="65" t="str">
        <f>+IF(N209&lt;&gt;"",IF(INT(N209)&lt;&gt;INT(K209),"OUI",""),"")</f>
        <v/>
      </c>
      <c r="Y209" s="66">
        <f>+IF(F209="OUI",0,C209*K209)</f>
        <v>115.48</v>
      </c>
      <c r="Z209" s="67" t="str">
        <f>+IF(R209="-",IF(OR(F209="OUI",AND(G209="OUI",T209&lt;=$V$1),H209="OUI",I209="OUI",J209="OUI",T209&lt;=$V$1),"OUI",""),"")</f>
        <v>OUI</v>
      </c>
      <c r="AA209" s="68" t="str">
        <f>+IF(OR(Z209&lt;&gt;"OUI",X209="OUI",R209&lt;&gt;"-"),"OUI","")</f>
        <v/>
      </c>
      <c r="AB209" s="69" t="str">
        <f>+IF(AA209&lt;&gt;"OUI","-",IF(R209="-",IF(W209&lt;=3,"-",MAX(N209,K209*(1-$T$1))),IF(W209&lt;=3,R209,IF(T209&gt;$V$6,MAX(N209,K209*$T$6),IF(T209&gt;$V$5,MAX(R209,N209,K209*(1-$T$2),K209*(1-$T$5)),IF(T209&gt;$V$4,MAX(R209,N209,K209*(1-$T$2),K209*(1-$T$4)),IF(T209&gt;$V$3,MAX(R209,N209,K209*(1-$T$2),K209*(1-$T$3)),IF(T209&gt;$V$1,MAX(N209,K209*(1-$T$2)),MAX(N209,R209)))))))))</f>
        <v>-</v>
      </c>
      <c r="AC209" s="70" t="str">
        <f>+IF(AB209="-","-",IF(ABS(K209-AB209)&lt;0.1,1,-1*(AB209-K209)/K209))</f>
        <v>-</v>
      </c>
      <c r="AD209" s="66" t="str">
        <f>+IF(AB209&lt;&gt;"-",IF(AB209&lt;K209,(K209-AB209)*C209,AB209*C209),"")</f>
        <v/>
      </c>
      <c r="AE209" s="68" t="str">
        <f>+IF(AB209&lt;&gt;"-",IF(R209&lt;&gt;"-",IF(Z209&lt;&gt;"OUI","OLD","FAUX"),IF(Z209&lt;&gt;"OUI","NEW","FAUX")),"")</f>
        <v/>
      </c>
      <c r="AF209" s="68"/>
      <c r="AG209" s="68"/>
      <c r="AH209" s="53" t="str">
        <f t="shared" si="3"/>
        <v/>
      </c>
    </row>
    <row r="210" spans="1:34" ht="17">
      <c r="A210" s="53" t="s">
        <v>2911</v>
      </c>
      <c r="B210" s="53" t="s">
        <v>2912</v>
      </c>
      <c r="C210" s="54">
        <v>5</v>
      </c>
      <c r="D210" s="55" t="s">
        <v>1185</v>
      </c>
      <c r="E210" s="55"/>
      <c r="F210" s="56" t="s">
        <v>49</v>
      </c>
      <c r="G210" s="56" t="s">
        <v>49</v>
      </c>
      <c r="H210" s="56"/>
      <c r="I210" s="56"/>
      <c r="J210" s="56"/>
      <c r="K210" s="57">
        <v>113.78</v>
      </c>
      <c r="L210" s="58">
        <v>45622</v>
      </c>
      <c r="M210" s="58">
        <v>45726</v>
      </c>
      <c r="N210" s="59"/>
      <c r="O210" s="56">
        <v>2</v>
      </c>
      <c r="P210" s="56"/>
      <c r="Q210" s="56">
        <v>11</v>
      </c>
      <c r="R210" s="60" t="s">
        <v>1139</v>
      </c>
      <c r="S210" s="61">
        <f>O210+P210</f>
        <v>2</v>
      </c>
      <c r="T210" s="62">
        <f>+IF(L210&lt;&gt;"",IF(DAYS360(L210,$A$2)&lt;0,0,IF(AND(MONTH(L210)=MONTH($A$2),YEAR(L210)&lt;YEAR($A$2)),(DAYS360(L210,$A$2)/30)-1,DAYS360(L210,$A$2)/30)),0)</f>
        <v>4</v>
      </c>
      <c r="U210" s="62">
        <f>+IF(M210&lt;&gt;"",IF(DAYS360(M210,$A$2)&lt;0,0,IF(AND(MONTH(M210)=MONTH($A$2),YEAR(M210)&lt;YEAR($A$2)),(DAYS360(M210,$A$2)/30)-1,DAYS360(M210,$A$2)/30)),0)</f>
        <v>0.53333333333333333</v>
      </c>
      <c r="V210" s="63">
        <f>S210/((C210+Q210)/2)</f>
        <v>0.25</v>
      </c>
      <c r="W210" s="64">
        <f>+IF(V210&gt;0,1/V210,999)</f>
        <v>4</v>
      </c>
      <c r="X210" s="65" t="str">
        <f>+IF(N210&lt;&gt;"",IF(INT(N210)&lt;&gt;INT(K210),"OUI",""),"")</f>
        <v/>
      </c>
      <c r="Y210" s="66">
        <f>+IF(F210="OUI",0,C210*K210)</f>
        <v>568.9</v>
      </c>
      <c r="Z210" s="67" t="str">
        <f>+IF(R210="-",IF(OR(F210="OUI",AND(G210="OUI",T210&lt;=$V$1),H210="OUI",I210="OUI",J210="OUI",T210&lt;=$V$1),"OUI",""),"")</f>
        <v>OUI</v>
      </c>
      <c r="AA210" s="68" t="str">
        <f>+IF(OR(Z210&lt;&gt;"OUI",X210="OUI",R210&lt;&gt;"-"),"OUI","")</f>
        <v/>
      </c>
      <c r="AB210" s="69" t="str">
        <f>+IF(AA210&lt;&gt;"OUI","-",IF(R210="-",IF(W210&lt;=3,"-",MAX(N210,K210*(1-$T$1))),IF(W210&lt;=3,R210,IF(T210&gt;$V$6,MAX(N210,K210*$T$6),IF(T210&gt;$V$5,MAX(R210,N210,K210*(1-$T$2),K210*(1-$T$5)),IF(T210&gt;$V$4,MAX(R210,N210,K210*(1-$T$2),K210*(1-$T$4)),IF(T210&gt;$V$3,MAX(R210,N210,K210*(1-$T$2),K210*(1-$T$3)),IF(T210&gt;$V$1,MAX(N210,K210*(1-$T$2)),MAX(N210,R210)))))))))</f>
        <v>-</v>
      </c>
      <c r="AC210" s="70" t="str">
        <f>+IF(AB210="-","-",IF(ABS(K210-AB210)&lt;0.1,1,-1*(AB210-K210)/K210))</f>
        <v>-</v>
      </c>
      <c r="AD210" s="66" t="str">
        <f>+IF(AB210&lt;&gt;"-",IF(AB210&lt;K210,(K210-AB210)*C210,AB210*C210),"")</f>
        <v/>
      </c>
      <c r="AE210" s="68" t="str">
        <f>+IF(AB210&lt;&gt;"-",IF(R210&lt;&gt;"-",IF(Z210&lt;&gt;"OUI","OLD","FAUX"),IF(Z210&lt;&gt;"OUI","NEW","FAUX")),"")</f>
        <v/>
      </c>
      <c r="AF210" s="68"/>
      <c r="AG210" s="68"/>
      <c r="AH210" s="53" t="str">
        <f t="shared" si="3"/>
        <v/>
      </c>
    </row>
    <row r="211" spans="1:34" ht="17">
      <c r="A211" s="53" t="s">
        <v>2143</v>
      </c>
      <c r="B211" s="53" t="s">
        <v>2144</v>
      </c>
      <c r="C211" s="54">
        <v>1</v>
      </c>
      <c r="D211" s="55" t="s">
        <v>555</v>
      </c>
      <c r="E211" s="55" t="s">
        <v>556</v>
      </c>
      <c r="F211" s="56" t="s">
        <v>49</v>
      </c>
      <c r="G211" s="56" t="s">
        <v>49</v>
      </c>
      <c r="H211" s="56"/>
      <c r="I211" s="56"/>
      <c r="J211" s="56" t="s">
        <v>49</v>
      </c>
      <c r="K211" s="57">
        <v>113.22</v>
      </c>
      <c r="L211" s="58">
        <v>44550</v>
      </c>
      <c r="M211" s="58">
        <v>45628</v>
      </c>
      <c r="N211" s="59"/>
      <c r="O211" s="56"/>
      <c r="P211" s="56"/>
      <c r="Q211" s="56">
        <v>1</v>
      </c>
      <c r="R211" s="60" t="s">
        <v>1139</v>
      </c>
      <c r="S211" s="61">
        <f>O211+P211</f>
        <v>0</v>
      </c>
      <c r="T211" s="62">
        <f>+IF(L211&lt;&gt;"",IF(DAYS360(L211,$A$2)&lt;0,0,IF(AND(MONTH(L211)=MONTH($A$2),YEAR(L211)&lt;YEAR($A$2)),(DAYS360(L211,$A$2)/30)-1,DAYS360(L211,$A$2)/30)),0)</f>
        <v>39.200000000000003</v>
      </c>
      <c r="U211" s="62">
        <f>+IF(M211&lt;&gt;"",IF(DAYS360(M211,$A$2)&lt;0,0,IF(AND(MONTH(M211)=MONTH($A$2),YEAR(M211)&lt;YEAR($A$2)),(DAYS360(M211,$A$2)/30)-1,DAYS360(M211,$A$2)/30)),0)</f>
        <v>3.8</v>
      </c>
      <c r="V211" s="63">
        <f>S211/((C211+Q211)/2)</f>
        <v>0</v>
      </c>
      <c r="W211" s="64">
        <f>+IF(V211&gt;0,1/V211,999)</f>
        <v>999</v>
      </c>
      <c r="X211" s="65" t="str">
        <f>+IF(N211&lt;&gt;"",IF(INT(N211)&lt;&gt;INT(K211),"OUI",""),"")</f>
        <v/>
      </c>
      <c r="Y211" s="66">
        <f>+IF(F211="OUI",0,C211*K211)</f>
        <v>113.22</v>
      </c>
      <c r="Z211" s="67" t="str">
        <f>+IF(R211="-",IF(OR(F211="OUI",AND(G211="OUI",T211&lt;=$V$1),H211="OUI",I211="OUI",J211="OUI",T211&lt;=$V$1),"OUI",""),"")</f>
        <v/>
      </c>
      <c r="AA211" s="68" t="str">
        <f>+IF(OR(Z211&lt;&gt;"OUI",X211="OUI",R211&lt;&gt;"-"),"OUI","")</f>
        <v>OUI</v>
      </c>
      <c r="AB211" s="69">
        <f>+IF(AA211&lt;&gt;"OUI","-",IF(R211="-",IF(W211&lt;=3,"-",MAX(N211,K211*(1-$T$1))),IF(W211&lt;=3,R211,IF(T211&gt;$V$6,MAX(N211,K211*$T$6),IF(T211&gt;$V$5,MAX(R211,N211,K211*(1-$T$2),K211*(1-$T$5)),IF(T211&gt;$V$4,MAX(R211,N211,K211*(1-$T$2),K211*(1-$T$4)),IF(T211&gt;$V$3,MAX(R211,N211,K211*(1-$T$2),K211*(1-$T$3)),IF(T211&gt;$V$1,MAX(N211,K211*(1-$T$2)),MAX(N211,R211)))))))))</f>
        <v>101.898</v>
      </c>
      <c r="AC211" s="70">
        <f>+IF(AB211="-","-",IF(ABS(K211-AB211)&lt;0.1,1,-1*(AB211-K211)/K211))</f>
        <v>0.10000000000000002</v>
      </c>
      <c r="AD211" s="66">
        <f>+IF(AB211&lt;&gt;"-",IF(AB211&lt;K211,(K211-AB211)*C211,AB211*C211),"")</f>
        <v>11.322000000000003</v>
      </c>
      <c r="AE211" s="68" t="str">
        <f>+IF(AB211&lt;&gt;"-",IF(R211&lt;&gt;"-",IF(Z211&lt;&gt;"OUI","OLD","FAUX"),IF(Z211&lt;&gt;"OUI","NEW","FAUX")),"")</f>
        <v>NEW</v>
      </c>
      <c r="AF211" s="68"/>
      <c r="AG211" s="68"/>
      <c r="AH211" s="53" t="str">
        <f t="shared" si="3"/>
        <v/>
      </c>
    </row>
    <row r="212" spans="1:34" ht="17">
      <c r="A212" s="53" t="s">
        <v>3362</v>
      </c>
      <c r="B212" s="53" t="s">
        <v>3363</v>
      </c>
      <c r="C212" s="54">
        <v>2</v>
      </c>
      <c r="D212" s="55" t="s">
        <v>80</v>
      </c>
      <c r="E212" s="55"/>
      <c r="F212" s="56" t="s">
        <v>49</v>
      </c>
      <c r="G212" s="56" t="s">
        <v>49</v>
      </c>
      <c r="H212" s="56"/>
      <c r="I212" s="56"/>
      <c r="J212" s="56"/>
      <c r="K212" s="57">
        <v>112.1</v>
      </c>
      <c r="L212" s="58">
        <v>45573</v>
      </c>
      <c r="M212" s="58"/>
      <c r="N212" s="59"/>
      <c r="O212" s="56"/>
      <c r="P212" s="56"/>
      <c r="Q212" s="56">
        <v>2</v>
      </c>
      <c r="R212" s="60" t="s">
        <v>1139</v>
      </c>
      <c r="S212" s="61">
        <f>O212+P212</f>
        <v>0</v>
      </c>
      <c r="T212" s="62">
        <f>+IF(L212&lt;&gt;"",IF(DAYS360(L212,$A$2)&lt;0,0,IF(AND(MONTH(L212)=MONTH($A$2),YEAR(L212)&lt;YEAR($A$2)),(DAYS360(L212,$A$2)/30)-1,DAYS360(L212,$A$2)/30)),0)</f>
        <v>5.6</v>
      </c>
      <c r="U212" s="62">
        <f>+IF(M212&lt;&gt;"",IF(DAYS360(M212,$A$2)&lt;0,0,IF(AND(MONTH(M212)=MONTH($A$2),YEAR(M212)&lt;YEAR($A$2)),(DAYS360(M212,$A$2)/30)-1,DAYS360(M212,$A$2)/30)),0)</f>
        <v>0</v>
      </c>
      <c r="V212" s="63">
        <f>S212/((C212+Q212)/2)</f>
        <v>0</v>
      </c>
      <c r="W212" s="64">
        <f>+IF(V212&gt;0,1/V212,999)</f>
        <v>999</v>
      </c>
      <c r="X212" s="65" t="str">
        <f>+IF(N212&lt;&gt;"",IF(INT(N212)&lt;&gt;INT(K212),"OUI",""),"")</f>
        <v/>
      </c>
      <c r="Y212" s="66">
        <f>+IF(F212="OUI",0,C212*K212)</f>
        <v>224.2</v>
      </c>
      <c r="Z212" s="67" t="str">
        <f>+IF(R212="-",IF(OR(F212="OUI",AND(G212="OUI",T212&lt;=$V$1),H212="OUI",I212="OUI",J212="OUI",T212&lt;=$V$1),"OUI",""),"")</f>
        <v>OUI</v>
      </c>
      <c r="AA212" s="68" t="str">
        <f>+IF(OR(Z212&lt;&gt;"OUI",X212="OUI",R212&lt;&gt;"-"),"OUI","")</f>
        <v/>
      </c>
      <c r="AB212" s="69" t="str">
        <f>+IF(AA212&lt;&gt;"OUI","-",IF(R212="-",IF(W212&lt;=3,"-",MAX(N212,K212*(1-$T$1))),IF(W212&lt;=3,R212,IF(T212&gt;$V$6,MAX(N212,K212*$T$6),IF(T212&gt;$V$5,MAX(R212,N212,K212*(1-$T$2),K212*(1-$T$5)),IF(T212&gt;$V$4,MAX(R212,N212,K212*(1-$T$2),K212*(1-$T$4)),IF(T212&gt;$V$3,MAX(R212,N212,K212*(1-$T$2),K212*(1-$T$3)),IF(T212&gt;$V$1,MAX(N212,K212*(1-$T$2)),MAX(N212,R212)))))))))</f>
        <v>-</v>
      </c>
      <c r="AC212" s="70" t="str">
        <f>+IF(AB212="-","-",IF(ABS(K212-AB212)&lt;0.1,1,-1*(AB212-K212)/K212))</f>
        <v>-</v>
      </c>
      <c r="AD212" s="66" t="str">
        <f>+IF(AB212&lt;&gt;"-",IF(AB212&lt;K212,(K212-AB212)*C212,AB212*C212),"")</f>
        <v/>
      </c>
      <c r="AE212" s="68" t="str">
        <f>+IF(AB212&lt;&gt;"-",IF(R212&lt;&gt;"-",IF(Z212&lt;&gt;"OUI","OLD","FAUX"),IF(Z212&lt;&gt;"OUI","NEW","FAUX")),"")</f>
        <v/>
      </c>
      <c r="AF212" s="68"/>
      <c r="AG212" s="68"/>
      <c r="AH212" s="53" t="str">
        <f t="shared" si="3"/>
        <v/>
      </c>
    </row>
    <row r="213" spans="1:34" ht="17">
      <c r="A213" s="53" t="s">
        <v>2578</v>
      </c>
      <c r="B213" s="53" t="s">
        <v>2579</v>
      </c>
      <c r="C213" s="54">
        <v>5</v>
      </c>
      <c r="D213" s="55" t="s">
        <v>791</v>
      </c>
      <c r="E213" s="55"/>
      <c r="F213" s="56" t="s">
        <v>49</v>
      </c>
      <c r="G213" s="56" t="s">
        <v>49</v>
      </c>
      <c r="H213" s="56"/>
      <c r="I213" s="56"/>
      <c r="J213" s="56"/>
      <c r="K213" s="57">
        <v>110.76</v>
      </c>
      <c r="L213" s="58">
        <v>45453</v>
      </c>
      <c r="M213" s="58"/>
      <c r="N213" s="59"/>
      <c r="O213" s="56"/>
      <c r="P213" s="56"/>
      <c r="Q213" s="56">
        <v>5</v>
      </c>
      <c r="R213" s="60" t="s">
        <v>1139</v>
      </c>
      <c r="S213" s="61">
        <f>O213+P213</f>
        <v>0</v>
      </c>
      <c r="T213" s="62">
        <f>+IF(L213&lt;&gt;"",IF(DAYS360(L213,$A$2)&lt;0,0,IF(AND(MONTH(L213)=MONTH($A$2),YEAR(L213)&lt;YEAR($A$2)),(DAYS360(L213,$A$2)/30)-1,DAYS360(L213,$A$2)/30)),0)</f>
        <v>9.5333333333333332</v>
      </c>
      <c r="U213" s="62">
        <f>+IF(M213&lt;&gt;"",IF(DAYS360(M213,$A$2)&lt;0,0,IF(AND(MONTH(M213)=MONTH($A$2),YEAR(M213)&lt;YEAR($A$2)),(DAYS360(M213,$A$2)/30)-1,DAYS360(M213,$A$2)/30)),0)</f>
        <v>0</v>
      </c>
      <c r="V213" s="63">
        <f>S213/((C213+Q213)/2)</f>
        <v>0</v>
      </c>
      <c r="W213" s="64">
        <f>+IF(V213&gt;0,1/V213,999)</f>
        <v>999</v>
      </c>
      <c r="X213" s="65" t="str">
        <f>+IF(N213&lt;&gt;"",IF(INT(N213)&lt;&gt;INT(K213),"OUI",""),"")</f>
        <v/>
      </c>
      <c r="Y213" s="66">
        <f>+IF(F213="OUI",0,C213*K213)</f>
        <v>553.80000000000007</v>
      </c>
      <c r="Z213" s="67" t="str">
        <f>+IF(R213="-",IF(OR(F213="OUI",AND(G213="OUI",T213&lt;=$V$1),H213="OUI",I213="OUI",J213="OUI",T213&lt;=$V$1),"OUI",""),"")</f>
        <v>OUI</v>
      </c>
      <c r="AA213" s="68" t="str">
        <f>+IF(OR(Z213&lt;&gt;"OUI",X213="OUI",R213&lt;&gt;"-"),"OUI","")</f>
        <v/>
      </c>
      <c r="AB213" s="69" t="str">
        <f>+IF(AA213&lt;&gt;"OUI","-",IF(R213="-",IF(W213&lt;=3,"-",MAX(N213,K213*(1-$T$1))),IF(W213&lt;=3,R213,IF(T213&gt;$V$6,MAX(N213,K213*$T$6),IF(T213&gt;$V$5,MAX(R213,N213,K213*(1-$T$2),K213*(1-$T$5)),IF(T213&gt;$V$4,MAX(R213,N213,K213*(1-$T$2),K213*(1-$T$4)),IF(T213&gt;$V$3,MAX(R213,N213,K213*(1-$T$2),K213*(1-$T$3)),IF(T213&gt;$V$1,MAX(N213,K213*(1-$T$2)),MAX(N213,R213)))))))))</f>
        <v>-</v>
      </c>
      <c r="AC213" s="70" t="str">
        <f>+IF(AB213="-","-",IF(ABS(K213-AB213)&lt;0.1,1,-1*(AB213-K213)/K213))</f>
        <v>-</v>
      </c>
      <c r="AD213" s="66" t="str">
        <f>+IF(AB213&lt;&gt;"-",IF(AB213&lt;K213,(K213-AB213)*C213,AB213*C213),"")</f>
        <v/>
      </c>
      <c r="AE213" s="68" t="str">
        <f>+IF(AB213&lt;&gt;"-",IF(R213&lt;&gt;"-",IF(Z213&lt;&gt;"OUI","OLD","FAUX"),IF(Z213&lt;&gt;"OUI","NEW","FAUX")),"")</f>
        <v/>
      </c>
      <c r="AF213" s="68"/>
      <c r="AG213" s="68"/>
      <c r="AH213" s="53" t="str">
        <f t="shared" si="3"/>
        <v/>
      </c>
    </row>
    <row r="214" spans="1:34" ht="17">
      <c r="A214" s="53" t="s">
        <v>747</v>
      </c>
      <c r="B214" s="53" t="s">
        <v>748</v>
      </c>
      <c r="C214" s="54">
        <v>5</v>
      </c>
      <c r="D214" s="55" t="s">
        <v>749</v>
      </c>
      <c r="E214" s="55"/>
      <c r="F214" s="56" t="s">
        <v>49</v>
      </c>
      <c r="G214" s="56" t="s">
        <v>49</v>
      </c>
      <c r="H214" s="56">
        <v>0</v>
      </c>
      <c r="I214" s="56"/>
      <c r="J214" s="56"/>
      <c r="K214" s="57">
        <v>110.25</v>
      </c>
      <c r="L214" s="58">
        <v>44371</v>
      </c>
      <c r="M214" s="58">
        <v>45569</v>
      </c>
      <c r="N214" s="59"/>
      <c r="O214" s="56"/>
      <c r="P214" s="56"/>
      <c r="Q214" s="56">
        <v>5</v>
      </c>
      <c r="R214" s="60">
        <v>86.209374999999994</v>
      </c>
      <c r="S214" s="61">
        <f>O214+P214</f>
        <v>0</v>
      </c>
      <c r="T214" s="62">
        <f>+IF(L214&lt;&gt;"",IF(DAYS360(L214,$A$2)&lt;0,0,IF(AND(MONTH(L214)=MONTH($A$2),YEAR(L214)&lt;YEAR($A$2)),(DAYS360(L214,$A$2)/30)-1,DAYS360(L214,$A$2)/30)),0)</f>
        <v>45.06666666666667</v>
      </c>
      <c r="U214" s="62">
        <f>+IF(M214&lt;&gt;"",IF(DAYS360(M214,$A$2)&lt;0,0,IF(AND(MONTH(M214)=MONTH($A$2),YEAR(M214)&lt;YEAR($A$2)),(DAYS360(M214,$A$2)/30)-1,DAYS360(M214,$A$2)/30)),0)</f>
        <v>5.7333333333333334</v>
      </c>
      <c r="V214" s="63">
        <f>S214/((C214+Q214)/2)</f>
        <v>0</v>
      </c>
      <c r="W214" s="64">
        <f>+IF(V214&gt;0,1/V214,999)</f>
        <v>999</v>
      </c>
      <c r="X214" s="65" t="str">
        <f>+IF(N214&lt;&gt;"",IF(INT(N214)&lt;&gt;INT(K214),"OUI",""),"")</f>
        <v/>
      </c>
      <c r="Y214" s="66">
        <f>+IF(F214="OUI",0,C214*K214)</f>
        <v>551.25</v>
      </c>
      <c r="Z214" s="67" t="str">
        <f>+IF(R214="-",IF(OR(F214="OUI",AND(G214="OUI",T214&lt;=$V$1),H214="OUI",I214="OUI",J214="OUI",T214&lt;=$V$1),"OUI",""),"")</f>
        <v/>
      </c>
      <c r="AA214" s="68" t="str">
        <f>+IF(OR(Z214&lt;&gt;"OUI",X214="OUI",R214&lt;&gt;"-"),"OUI","")</f>
        <v>OUI</v>
      </c>
      <c r="AB214" s="69">
        <f>+IF(AA214&lt;&gt;"OUI","-",IF(R214="-",IF(W214&lt;=3,"-",MAX(N214,K214*(1-$T$1))),IF(W214&lt;=3,R214,IF(T214&gt;$V$6,MAX(N214,K214*$T$6),IF(T214&gt;$V$5,MAX(R214,N214,K214*(1-$T$2),K214*(1-$T$5)),IF(T214&gt;$V$4,MAX(R214,N214,K214*(1-$T$2),K214*(1-$T$4)),IF(T214&gt;$V$3,MAX(R214,N214,K214*(1-$T$2),K214*(1-$T$3)),IF(T214&gt;$V$1,MAX(N214,K214*(1-$T$2)),MAX(N214,R214)))))))))</f>
        <v>99.225000000000009</v>
      </c>
      <c r="AC214" s="70">
        <f>+IF(AB214="-","-",IF(ABS(K214-AB214)&lt;0.1,1,-1*(AB214-K214)/K214))</f>
        <v>9.9999999999999922E-2</v>
      </c>
      <c r="AD214" s="66">
        <f>+IF(AB214&lt;&gt;"-",IF(AB214&lt;K214,(K214-AB214)*C214,AB214*C214),"")</f>
        <v>55.124999999999957</v>
      </c>
      <c r="AE214" s="68" t="str">
        <f>+IF(AB214&lt;&gt;"-",IF(R214&lt;&gt;"-",IF(Z214&lt;&gt;"OUI","OLD","FAUX"),IF(Z214&lt;&gt;"OUI","NEW","FAUX")),"")</f>
        <v>OLD</v>
      </c>
      <c r="AF214" s="68"/>
      <c r="AG214" s="68"/>
      <c r="AH214" s="53" t="str">
        <f t="shared" si="3"/>
        <v/>
      </c>
    </row>
    <row r="215" spans="1:34" ht="17">
      <c r="A215" s="53" t="s">
        <v>1433</v>
      </c>
      <c r="B215" s="53" t="s">
        <v>1434</v>
      </c>
      <c r="C215" s="54">
        <v>5</v>
      </c>
      <c r="D215" s="55" t="s">
        <v>103</v>
      </c>
      <c r="E215" s="55" t="s">
        <v>103</v>
      </c>
      <c r="F215" s="56" t="s">
        <v>49</v>
      </c>
      <c r="G215" s="56" t="s">
        <v>49</v>
      </c>
      <c r="H215" s="56"/>
      <c r="I215" s="56"/>
      <c r="J215" s="56" t="s">
        <v>49</v>
      </c>
      <c r="K215" s="57">
        <v>110</v>
      </c>
      <c r="L215" s="58">
        <v>44791</v>
      </c>
      <c r="M215" s="58">
        <v>44918</v>
      </c>
      <c r="N215" s="59"/>
      <c r="O215" s="56"/>
      <c r="P215" s="56"/>
      <c r="Q215" s="56">
        <v>5</v>
      </c>
      <c r="R215" s="60">
        <v>99</v>
      </c>
      <c r="S215" s="61">
        <f>O215+P215</f>
        <v>0</v>
      </c>
      <c r="T215" s="62">
        <f>+IF(L215&lt;&gt;"",IF(DAYS360(L215,$A$2)&lt;0,0,IF(AND(MONTH(L215)=MONTH($A$2),YEAR(L215)&lt;YEAR($A$2)),(DAYS360(L215,$A$2)/30)-1,DAYS360(L215,$A$2)/30)),0)</f>
        <v>31.266666666666666</v>
      </c>
      <c r="U215" s="62">
        <f>+IF(M215&lt;&gt;"",IF(DAYS360(M215,$A$2)&lt;0,0,IF(AND(MONTH(M215)=MONTH($A$2),YEAR(M215)&lt;YEAR($A$2)),(DAYS360(M215,$A$2)/30)-1,DAYS360(M215,$A$2)/30)),0)</f>
        <v>27.1</v>
      </c>
      <c r="V215" s="63">
        <f>S215/((C215+Q215)/2)</f>
        <v>0</v>
      </c>
      <c r="W215" s="64">
        <f>+IF(V215&gt;0,1/V215,999)</f>
        <v>999</v>
      </c>
      <c r="X215" s="65" t="str">
        <f>+IF(N215&lt;&gt;"",IF(INT(N215)&lt;&gt;INT(K215),"OUI",""),"")</f>
        <v/>
      </c>
      <c r="Y215" s="66">
        <f>+IF(F215="OUI",0,C215*K215)</f>
        <v>550</v>
      </c>
      <c r="Z215" s="67" t="str">
        <f>+IF(R215="-",IF(OR(F215="OUI",AND(G215="OUI",T215&lt;=$V$1),H215="OUI",I215="OUI",J215="OUI",T215&lt;=$V$1),"OUI",""),"")</f>
        <v/>
      </c>
      <c r="AA215" s="68" t="str">
        <f>+IF(OR(Z215&lt;&gt;"OUI",X215="OUI",R215&lt;&gt;"-"),"OUI","")</f>
        <v>OUI</v>
      </c>
      <c r="AB215" s="69">
        <f>+IF(AA215&lt;&gt;"OUI","-",IF(R215="-",IF(W215&lt;=3,"-",MAX(N215,K215*(1-$T$1))),IF(W215&lt;=3,R215,IF(T215&gt;$V$6,MAX(N215,K215*$T$6),IF(T215&gt;$V$5,MAX(R215,N215,K215*(1-$T$2),K215*(1-$T$5)),IF(T215&gt;$V$4,MAX(R215,N215,K215*(1-$T$2),K215*(1-$T$4)),IF(T215&gt;$V$3,MAX(R215,N215,K215*(1-$T$2),K215*(1-$T$3)),IF(T215&gt;$V$1,MAX(N215,K215*(1-$T$2)),MAX(N215,R215)))))))))</f>
        <v>99</v>
      </c>
      <c r="AC215" s="70">
        <f>+IF(AB215="-","-",IF(ABS(K215-AB215)&lt;0.1,1,-1*(AB215-K215)/K215))</f>
        <v>0.1</v>
      </c>
      <c r="AD215" s="66">
        <f>+IF(AB215&lt;&gt;"-",IF(AB215&lt;K215,(K215-AB215)*C215,AB215*C215),"")</f>
        <v>55</v>
      </c>
      <c r="AE215" s="68" t="str">
        <f>+IF(AB215&lt;&gt;"-",IF(R215&lt;&gt;"-",IF(Z215&lt;&gt;"OUI","OLD","FAUX"),IF(Z215&lt;&gt;"OUI","NEW","FAUX")),"")</f>
        <v>OLD</v>
      </c>
      <c r="AF215" s="68"/>
      <c r="AG215" s="68"/>
      <c r="AH215" s="53" t="str">
        <f t="shared" si="3"/>
        <v/>
      </c>
    </row>
    <row r="216" spans="1:34" ht="17">
      <c r="A216" s="53" t="s">
        <v>3240</v>
      </c>
      <c r="B216" s="53" t="s">
        <v>3241</v>
      </c>
      <c r="C216" s="54">
        <v>3</v>
      </c>
      <c r="D216" s="55" t="s">
        <v>80</v>
      </c>
      <c r="E216" s="55" t="s">
        <v>737</v>
      </c>
      <c r="F216" s="56" t="s">
        <v>49</v>
      </c>
      <c r="G216" s="56" t="s">
        <v>49</v>
      </c>
      <c r="H216" s="56"/>
      <c r="I216" s="56"/>
      <c r="J216" s="56" t="s">
        <v>49</v>
      </c>
      <c r="K216" s="57">
        <v>109</v>
      </c>
      <c r="L216" s="58">
        <v>45510</v>
      </c>
      <c r="M216" s="58">
        <v>45705</v>
      </c>
      <c r="N216" s="59"/>
      <c r="O216" s="56">
        <v>5</v>
      </c>
      <c r="P216" s="56"/>
      <c r="Q216" s="56">
        <v>8</v>
      </c>
      <c r="R216" s="60" t="s">
        <v>1139</v>
      </c>
      <c r="S216" s="61">
        <f>O216+P216</f>
        <v>5</v>
      </c>
      <c r="T216" s="62">
        <f>+IF(L216&lt;&gt;"",IF(DAYS360(L216,$A$2)&lt;0,0,IF(AND(MONTH(L216)=MONTH($A$2),YEAR(L216)&lt;YEAR($A$2)),(DAYS360(L216,$A$2)/30)-1,DAYS360(L216,$A$2)/30)),0)</f>
        <v>7.666666666666667</v>
      </c>
      <c r="U216" s="62">
        <f>+IF(M216&lt;&gt;"",IF(DAYS360(M216,$A$2)&lt;0,0,IF(AND(MONTH(M216)=MONTH($A$2),YEAR(M216)&lt;YEAR($A$2)),(DAYS360(M216,$A$2)/30)-1,DAYS360(M216,$A$2)/30)),0)</f>
        <v>1.3</v>
      </c>
      <c r="V216" s="63">
        <f>S216/((C216+Q216)/2)</f>
        <v>0.90909090909090906</v>
      </c>
      <c r="W216" s="64">
        <f>+IF(V216&gt;0,1/V216,999)</f>
        <v>1.1000000000000001</v>
      </c>
      <c r="X216" s="65" t="str">
        <f>+IF(N216&lt;&gt;"",IF(INT(N216)&lt;&gt;INT(K216),"OUI",""),"")</f>
        <v/>
      </c>
      <c r="Y216" s="66">
        <f>+IF(F216="OUI",0,C216*K216)</f>
        <v>327</v>
      </c>
      <c r="Z216" s="67" t="str">
        <f>+IF(R216="-",IF(OR(F216="OUI",AND(G216="OUI",T216&lt;=$V$1),H216="OUI",I216="OUI",J216="OUI",T216&lt;=$V$1),"OUI",""),"")</f>
        <v>OUI</v>
      </c>
      <c r="AA216" s="68" t="str">
        <f>+IF(OR(Z216&lt;&gt;"OUI",X216="OUI",R216&lt;&gt;"-"),"OUI","")</f>
        <v/>
      </c>
      <c r="AB216" s="69" t="str">
        <f>+IF(AA216&lt;&gt;"OUI","-",IF(R216="-",IF(W216&lt;=3,"-",MAX(N216,K216*(1-$T$1))),IF(W216&lt;=3,R216,IF(T216&gt;$V$6,MAX(N216,K216*$T$6),IF(T216&gt;$V$5,MAX(R216,N216,K216*(1-$T$2),K216*(1-$T$5)),IF(T216&gt;$V$4,MAX(R216,N216,K216*(1-$T$2),K216*(1-$T$4)),IF(T216&gt;$V$3,MAX(R216,N216,K216*(1-$T$2),K216*(1-$T$3)),IF(T216&gt;$V$1,MAX(N216,K216*(1-$T$2)),MAX(N216,R216)))))))))</f>
        <v>-</v>
      </c>
      <c r="AC216" s="70" t="str">
        <f>+IF(AB216="-","-",IF(ABS(K216-AB216)&lt;0.1,1,-1*(AB216-K216)/K216))</f>
        <v>-</v>
      </c>
      <c r="AD216" s="66" t="str">
        <f>+IF(AB216&lt;&gt;"-",IF(AB216&lt;K216,(K216-AB216)*C216,AB216*C216),"")</f>
        <v/>
      </c>
      <c r="AE216" s="68" t="str">
        <f>+IF(AB216&lt;&gt;"-",IF(R216&lt;&gt;"-",IF(Z216&lt;&gt;"OUI","OLD","FAUX"),IF(Z216&lt;&gt;"OUI","NEW","FAUX")),"")</f>
        <v/>
      </c>
      <c r="AF216" s="68"/>
      <c r="AG216" s="68"/>
      <c r="AH216" s="53" t="str">
        <f t="shared" si="3"/>
        <v/>
      </c>
    </row>
    <row r="217" spans="1:34" ht="17">
      <c r="A217" s="53" t="s">
        <v>2345</v>
      </c>
      <c r="B217" s="53" t="s">
        <v>2346</v>
      </c>
      <c r="C217" s="54">
        <v>1</v>
      </c>
      <c r="D217" s="55" t="s">
        <v>116</v>
      </c>
      <c r="E217" s="55" t="s">
        <v>141</v>
      </c>
      <c r="F217" s="56" t="s">
        <v>49</v>
      </c>
      <c r="G217" s="56" t="s">
        <v>49</v>
      </c>
      <c r="H217" s="56"/>
      <c r="I217" s="56"/>
      <c r="J217" s="56"/>
      <c r="K217" s="57">
        <v>108.84</v>
      </c>
      <c r="L217" s="58">
        <v>45720</v>
      </c>
      <c r="M217" s="58">
        <v>45699</v>
      </c>
      <c r="N217" s="59"/>
      <c r="O217" s="56">
        <v>4</v>
      </c>
      <c r="P217" s="56"/>
      <c r="Q217" s="56">
        <v>1</v>
      </c>
      <c r="R217" s="60" t="s">
        <v>1139</v>
      </c>
      <c r="S217" s="61">
        <f>O217+P217</f>
        <v>4</v>
      </c>
      <c r="T217" s="62">
        <f>+IF(L217&lt;&gt;"",IF(DAYS360(L217,$A$2)&lt;0,0,IF(AND(MONTH(L217)=MONTH($A$2),YEAR(L217)&lt;YEAR($A$2)),(DAYS360(L217,$A$2)/30)-1,DAYS360(L217,$A$2)/30)),0)</f>
        <v>0.73333333333333328</v>
      </c>
      <c r="U217" s="62">
        <f>+IF(M217&lt;&gt;"",IF(DAYS360(M217,$A$2)&lt;0,0,IF(AND(MONTH(M217)=MONTH($A$2),YEAR(M217)&lt;YEAR($A$2)),(DAYS360(M217,$A$2)/30)-1,DAYS360(M217,$A$2)/30)),0)</f>
        <v>1.5</v>
      </c>
      <c r="V217" s="63">
        <f>S217/((C217+Q217)/2)</f>
        <v>4</v>
      </c>
      <c r="W217" s="64">
        <f>+IF(V217&gt;0,1/V217,999)</f>
        <v>0.25</v>
      </c>
      <c r="X217" s="65" t="str">
        <f>+IF(N217&lt;&gt;"",IF(INT(N217)&lt;&gt;INT(K217),"OUI",""),"")</f>
        <v/>
      </c>
      <c r="Y217" s="66">
        <f>+IF(F217="OUI",0,C217*K217)</f>
        <v>108.84</v>
      </c>
      <c r="Z217" s="67" t="str">
        <f>+IF(R217="-",IF(OR(F217="OUI",AND(G217="OUI",T217&lt;=$V$1),H217="OUI",I217="OUI",J217="OUI",T217&lt;=$V$1),"OUI",""),"")</f>
        <v>OUI</v>
      </c>
      <c r="AA217" s="68" t="str">
        <f>+IF(OR(Z217&lt;&gt;"OUI",X217="OUI",R217&lt;&gt;"-"),"OUI","")</f>
        <v/>
      </c>
      <c r="AB217" s="69" t="str">
        <f>+IF(AA217&lt;&gt;"OUI","-",IF(R217="-",IF(W217&lt;=3,"-",MAX(N217,K217*(1-$T$1))),IF(W217&lt;=3,R217,IF(T217&gt;$V$6,MAX(N217,K217*$T$6),IF(T217&gt;$V$5,MAX(R217,N217,K217*(1-$T$2),K217*(1-$T$5)),IF(T217&gt;$V$4,MAX(R217,N217,K217*(1-$T$2),K217*(1-$T$4)),IF(T217&gt;$V$3,MAX(R217,N217,K217*(1-$T$2),K217*(1-$T$3)),IF(T217&gt;$V$1,MAX(N217,K217*(1-$T$2)),MAX(N217,R217)))))))))</f>
        <v>-</v>
      </c>
      <c r="AC217" s="70" t="str">
        <f>+IF(AB217="-","-",IF(ABS(K217-AB217)&lt;0.1,1,-1*(AB217-K217)/K217))</f>
        <v>-</v>
      </c>
      <c r="AD217" s="66" t="str">
        <f>+IF(AB217&lt;&gt;"-",IF(AB217&lt;K217,(K217-AB217)*C217,AB217*C217),"")</f>
        <v/>
      </c>
      <c r="AE217" s="68" t="str">
        <f>+IF(AB217&lt;&gt;"-",IF(R217&lt;&gt;"-",IF(Z217&lt;&gt;"OUI","OLD","FAUX"),IF(Z217&lt;&gt;"OUI","NEW","FAUX")),"")</f>
        <v/>
      </c>
      <c r="AF217" s="68"/>
      <c r="AG217" s="68"/>
      <c r="AH217" s="53" t="str">
        <f t="shared" si="3"/>
        <v/>
      </c>
    </row>
    <row r="218" spans="1:34" ht="17">
      <c r="A218" s="53" t="s">
        <v>1546</v>
      </c>
      <c r="B218" s="53" t="s">
        <v>1547</v>
      </c>
      <c r="C218" s="54">
        <v>2</v>
      </c>
      <c r="D218" s="55" t="s">
        <v>745</v>
      </c>
      <c r="E218" s="55"/>
      <c r="F218" s="56" t="s">
        <v>49</v>
      </c>
      <c r="G218" s="56" t="s">
        <v>49</v>
      </c>
      <c r="H218" s="56"/>
      <c r="I218" s="56"/>
      <c r="J218" s="56"/>
      <c r="K218" s="57">
        <v>108.334</v>
      </c>
      <c r="L218" s="58">
        <v>44447</v>
      </c>
      <c r="M218" s="58"/>
      <c r="N218" s="59"/>
      <c r="O218" s="56"/>
      <c r="P218" s="56"/>
      <c r="Q218" s="56">
        <v>2</v>
      </c>
      <c r="R218" s="60">
        <v>97.500600000000006</v>
      </c>
      <c r="S218" s="61">
        <f>O218+P218</f>
        <v>0</v>
      </c>
      <c r="T218" s="62">
        <f>+IF(L218&lt;&gt;"",IF(DAYS360(L218,$A$2)&lt;0,0,IF(AND(MONTH(L218)=MONTH($A$2),YEAR(L218)&lt;YEAR($A$2)),(DAYS360(L218,$A$2)/30)-1,DAYS360(L218,$A$2)/30)),0)</f>
        <v>42.6</v>
      </c>
      <c r="U218" s="62">
        <f>+IF(M218&lt;&gt;"",IF(DAYS360(M218,$A$2)&lt;0,0,IF(AND(MONTH(M218)=MONTH($A$2),YEAR(M218)&lt;YEAR($A$2)),(DAYS360(M218,$A$2)/30)-1,DAYS360(M218,$A$2)/30)),0)</f>
        <v>0</v>
      </c>
      <c r="V218" s="63">
        <f>S218/((C218+Q218)/2)</f>
        <v>0</v>
      </c>
      <c r="W218" s="64">
        <f>+IF(V218&gt;0,1/V218,999)</f>
        <v>999</v>
      </c>
      <c r="X218" s="65" t="str">
        <f>+IF(N218&lt;&gt;"",IF(INT(N218)&lt;&gt;INT(K218),"OUI",""),"")</f>
        <v/>
      </c>
      <c r="Y218" s="66">
        <f>+IF(F218="OUI",0,C218*K218)</f>
        <v>216.66800000000001</v>
      </c>
      <c r="Z218" s="67" t="str">
        <f>+IF(R218="-",IF(OR(F218="OUI",AND(G218="OUI",T218&lt;=$V$1),H218="OUI",I218="OUI",J218="OUI",T218&lt;=$V$1),"OUI",""),"")</f>
        <v/>
      </c>
      <c r="AA218" s="68" t="str">
        <f>+IF(OR(Z218&lt;&gt;"OUI",X218="OUI",R218&lt;&gt;"-"),"OUI","")</f>
        <v>OUI</v>
      </c>
      <c r="AB218" s="69">
        <f>+IF(AA218&lt;&gt;"OUI","-",IF(R218="-",IF(W218&lt;=3,"-",MAX(N218,K218*(1-$T$1))),IF(W218&lt;=3,R218,IF(T218&gt;$V$6,MAX(N218,K218*$T$6),IF(T218&gt;$V$5,MAX(R218,N218,K218*(1-$T$2),K218*(1-$T$5)),IF(T218&gt;$V$4,MAX(R218,N218,K218*(1-$T$2),K218*(1-$T$4)),IF(T218&gt;$V$3,MAX(R218,N218,K218*(1-$T$2),K218*(1-$T$3)),IF(T218&gt;$V$1,MAX(N218,K218*(1-$T$2)),MAX(N218,R218)))))))))</f>
        <v>97.500600000000006</v>
      </c>
      <c r="AC218" s="70">
        <f>+IF(AB218="-","-",IF(ABS(K218-AB218)&lt;0.1,1,-1*(AB218-K218)/K218))</f>
        <v>9.9999999999999978E-2</v>
      </c>
      <c r="AD218" s="66">
        <f>+IF(AB218&lt;&gt;"-",IF(AB218&lt;K218,(K218-AB218)*C218,AB218*C218),"")</f>
        <v>21.666799999999995</v>
      </c>
      <c r="AE218" s="68" t="str">
        <f>+IF(AB218&lt;&gt;"-",IF(R218&lt;&gt;"-",IF(Z218&lt;&gt;"OUI","OLD","FAUX"),IF(Z218&lt;&gt;"OUI","NEW","FAUX")),"")</f>
        <v>OLD</v>
      </c>
      <c r="AF218" s="68"/>
      <c r="AG218" s="68"/>
      <c r="AH218" s="53" t="str">
        <f t="shared" si="3"/>
        <v/>
      </c>
    </row>
    <row r="219" spans="1:34" ht="17">
      <c r="A219" s="53" t="s">
        <v>892</v>
      </c>
      <c r="B219" s="53" t="s">
        <v>893</v>
      </c>
      <c r="C219" s="54">
        <v>1</v>
      </c>
      <c r="D219" s="55" t="s">
        <v>894</v>
      </c>
      <c r="E219" s="55"/>
      <c r="F219" s="56" t="s">
        <v>49</v>
      </c>
      <c r="G219" s="56" t="s">
        <v>49</v>
      </c>
      <c r="H219" s="56"/>
      <c r="I219" s="56"/>
      <c r="J219" s="56"/>
      <c r="K219" s="57">
        <v>106.8</v>
      </c>
      <c r="L219" s="58">
        <v>44922</v>
      </c>
      <c r="M219" s="58">
        <v>44897</v>
      </c>
      <c r="N219" s="59"/>
      <c r="O219" s="56"/>
      <c r="P219" s="56"/>
      <c r="Q219" s="56">
        <v>1</v>
      </c>
      <c r="R219" s="60">
        <v>96.12</v>
      </c>
      <c r="S219" s="61">
        <f>O219+P219</f>
        <v>0</v>
      </c>
      <c r="T219" s="62">
        <f>+IF(L219&lt;&gt;"",IF(DAYS360(L219,$A$2)&lt;0,0,IF(AND(MONTH(L219)=MONTH($A$2),YEAR(L219)&lt;YEAR($A$2)),(DAYS360(L219,$A$2)/30)-1,DAYS360(L219,$A$2)/30)),0)</f>
        <v>26.966666666666665</v>
      </c>
      <c r="U219" s="62">
        <f>+IF(M219&lt;&gt;"",IF(DAYS360(M219,$A$2)&lt;0,0,IF(AND(MONTH(M219)=MONTH($A$2),YEAR(M219)&lt;YEAR($A$2)),(DAYS360(M219,$A$2)/30)-1,DAYS360(M219,$A$2)/30)),0)</f>
        <v>27.8</v>
      </c>
      <c r="V219" s="63">
        <f>S219/((C219+Q219)/2)</f>
        <v>0</v>
      </c>
      <c r="W219" s="64">
        <f>+IF(V219&gt;0,1/V219,999)</f>
        <v>999</v>
      </c>
      <c r="X219" s="65" t="str">
        <f>+IF(N219&lt;&gt;"",IF(INT(N219)&lt;&gt;INT(K219),"OUI",""),"")</f>
        <v/>
      </c>
      <c r="Y219" s="66">
        <f>+IF(F219="OUI",0,C219*K219)</f>
        <v>106.8</v>
      </c>
      <c r="Z219" s="67" t="str">
        <f>+IF(R219="-",IF(OR(F219="OUI",AND(G219="OUI",T219&lt;=$V$1),H219="OUI",I219="OUI",J219="OUI",T219&lt;=$V$1),"OUI",""),"")</f>
        <v/>
      </c>
      <c r="AA219" s="68" t="str">
        <f>+IF(OR(Z219&lt;&gt;"OUI",X219="OUI",R219&lt;&gt;"-"),"OUI","")</f>
        <v>OUI</v>
      </c>
      <c r="AB219" s="69">
        <f>+IF(AA219&lt;&gt;"OUI","-",IF(R219="-",IF(W219&lt;=3,"-",MAX(N219,K219*(1-$T$1))),IF(W219&lt;=3,R219,IF(T219&gt;$V$6,MAX(N219,K219*$T$6),IF(T219&gt;$V$5,MAX(R219,N219,K219*(1-$T$2),K219*(1-$T$5)),IF(T219&gt;$V$4,MAX(R219,N219,K219*(1-$T$2),K219*(1-$T$4)),IF(T219&gt;$V$3,MAX(R219,N219,K219*(1-$T$2),K219*(1-$T$3)),IF(T219&gt;$V$1,MAX(N219,K219*(1-$T$2)),MAX(N219,R219)))))))))</f>
        <v>96.12</v>
      </c>
      <c r="AC219" s="70">
        <f>+IF(AB219="-","-",IF(ABS(K219-AB219)&lt;0.1,1,-1*(AB219-K219)/K219))</f>
        <v>9.9999999999999936E-2</v>
      </c>
      <c r="AD219" s="66">
        <f>+IF(AB219&lt;&gt;"-",IF(AB219&lt;K219,(K219-AB219)*C219,AB219*C219),"")</f>
        <v>10.679999999999993</v>
      </c>
      <c r="AE219" s="68" t="str">
        <f>+IF(AB219&lt;&gt;"-",IF(R219&lt;&gt;"-",IF(Z219&lt;&gt;"OUI","OLD","FAUX"),IF(Z219&lt;&gt;"OUI","NEW","FAUX")),"")</f>
        <v>OLD</v>
      </c>
      <c r="AF219" s="68"/>
      <c r="AG219" s="68"/>
      <c r="AH219" s="53" t="str">
        <f t="shared" si="3"/>
        <v/>
      </c>
    </row>
    <row r="220" spans="1:34" ht="17">
      <c r="A220" s="53" t="s">
        <v>2974</v>
      </c>
      <c r="B220" s="53" t="s">
        <v>2975</v>
      </c>
      <c r="C220" s="54">
        <v>1</v>
      </c>
      <c r="D220" s="55" t="s">
        <v>429</v>
      </c>
      <c r="E220" s="55"/>
      <c r="F220" s="56" t="s">
        <v>49</v>
      </c>
      <c r="G220" s="56" t="s">
        <v>49</v>
      </c>
      <c r="H220" s="56"/>
      <c r="I220" s="56"/>
      <c r="J220" s="56"/>
      <c r="K220" s="57">
        <v>105.49</v>
      </c>
      <c r="L220" s="58">
        <v>45636</v>
      </c>
      <c r="M220" s="58">
        <v>45636</v>
      </c>
      <c r="N220" s="59"/>
      <c r="O220" s="56"/>
      <c r="P220" s="56"/>
      <c r="Q220" s="56">
        <v>1</v>
      </c>
      <c r="R220" s="60" t="s">
        <v>1139</v>
      </c>
      <c r="S220" s="61">
        <f>O220+P220</f>
        <v>0</v>
      </c>
      <c r="T220" s="62">
        <f>+IF(L220&lt;&gt;"",IF(DAYS360(L220,$A$2)&lt;0,0,IF(AND(MONTH(L220)=MONTH($A$2),YEAR(L220)&lt;YEAR($A$2)),(DAYS360(L220,$A$2)/30)-1,DAYS360(L220,$A$2)/30)),0)</f>
        <v>3.5333333333333332</v>
      </c>
      <c r="U220" s="62">
        <f>+IF(M220&lt;&gt;"",IF(DAYS360(M220,$A$2)&lt;0,0,IF(AND(MONTH(M220)=MONTH($A$2),YEAR(M220)&lt;YEAR($A$2)),(DAYS360(M220,$A$2)/30)-1,DAYS360(M220,$A$2)/30)),0)</f>
        <v>3.5333333333333332</v>
      </c>
      <c r="V220" s="63">
        <f>S220/((C220+Q220)/2)</f>
        <v>0</v>
      </c>
      <c r="W220" s="64">
        <f>+IF(V220&gt;0,1/V220,999)</f>
        <v>999</v>
      </c>
      <c r="X220" s="65" t="str">
        <f>+IF(N220&lt;&gt;"",IF(INT(N220)&lt;&gt;INT(K220),"OUI",""),"")</f>
        <v/>
      </c>
      <c r="Y220" s="66">
        <f>+IF(F220="OUI",0,C220*K220)</f>
        <v>105.49</v>
      </c>
      <c r="Z220" s="67" t="str">
        <f>+IF(R220="-",IF(OR(F220="OUI",AND(G220="OUI",T220&lt;=$V$1),H220="OUI",I220="OUI",J220="OUI",T220&lt;=$V$1),"OUI",""),"")</f>
        <v>OUI</v>
      </c>
      <c r="AA220" s="68" t="str">
        <f>+IF(OR(Z220&lt;&gt;"OUI",X220="OUI",R220&lt;&gt;"-"),"OUI","")</f>
        <v/>
      </c>
      <c r="AB220" s="69" t="str">
        <f>+IF(AA220&lt;&gt;"OUI","-",IF(R220="-",IF(W220&lt;=3,"-",MAX(N220,K220*(1-$T$1))),IF(W220&lt;=3,R220,IF(T220&gt;$V$6,MAX(N220,K220*$T$6),IF(T220&gt;$V$5,MAX(R220,N220,K220*(1-$T$2),K220*(1-$T$5)),IF(T220&gt;$V$4,MAX(R220,N220,K220*(1-$T$2),K220*(1-$T$4)),IF(T220&gt;$V$3,MAX(R220,N220,K220*(1-$T$2),K220*(1-$T$3)),IF(T220&gt;$V$1,MAX(N220,K220*(1-$T$2)),MAX(N220,R220)))))))))</f>
        <v>-</v>
      </c>
      <c r="AC220" s="70" t="str">
        <f>+IF(AB220="-","-",IF(ABS(K220-AB220)&lt;0.1,1,-1*(AB220-K220)/K220))</f>
        <v>-</v>
      </c>
      <c r="AD220" s="66" t="str">
        <f>+IF(AB220&lt;&gt;"-",IF(AB220&lt;K220,(K220-AB220)*C220,AB220*C220),"")</f>
        <v/>
      </c>
      <c r="AE220" s="68" t="str">
        <f>+IF(AB220&lt;&gt;"-",IF(R220&lt;&gt;"-",IF(Z220&lt;&gt;"OUI","OLD","FAUX"),IF(Z220&lt;&gt;"OUI","NEW","FAUX")),"")</f>
        <v/>
      </c>
      <c r="AF220" s="68"/>
      <c r="AG220" s="68"/>
      <c r="AH220" s="53" t="str">
        <f t="shared" si="3"/>
        <v/>
      </c>
    </row>
    <row r="221" spans="1:34" ht="17">
      <c r="A221" s="53" t="s">
        <v>498</v>
      </c>
      <c r="B221" s="53" t="s">
        <v>499</v>
      </c>
      <c r="C221" s="54">
        <v>1</v>
      </c>
      <c r="D221" s="55" t="s">
        <v>116</v>
      </c>
      <c r="E221" s="55" t="s">
        <v>500</v>
      </c>
      <c r="F221" s="56" t="s">
        <v>49</v>
      </c>
      <c r="G221" s="56" t="s">
        <v>49</v>
      </c>
      <c r="H221" s="56"/>
      <c r="I221" s="56"/>
      <c r="J221" s="56" t="s">
        <v>49</v>
      </c>
      <c r="K221" s="57">
        <v>105.46</v>
      </c>
      <c r="L221" s="58">
        <v>44494</v>
      </c>
      <c r="M221" s="58">
        <v>45356</v>
      </c>
      <c r="N221" s="59"/>
      <c r="O221" s="56"/>
      <c r="P221" s="56"/>
      <c r="Q221" s="56">
        <v>1</v>
      </c>
      <c r="R221" s="60">
        <v>100.187</v>
      </c>
      <c r="S221" s="61">
        <f>O221+P221</f>
        <v>0</v>
      </c>
      <c r="T221" s="62">
        <f>+IF(L221&lt;&gt;"",IF(DAYS360(L221,$A$2)&lt;0,0,IF(AND(MONTH(L221)=MONTH($A$2),YEAR(L221)&lt;YEAR($A$2)),(DAYS360(L221,$A$2)/30)-1,DAYS360(L221,$A$2)/30)),0)</f>
        <v>41.033333333333331</v>
      </c>
      <c r="U221" s="62">
        <f>+IF(M221&lt;&gt;"",IF(DAYS360(M221,$A$2)&lt;0,0,IF(AND(MONTH(M221)=MONTH($A$2),YEAR(M221)&lt;YEAR($A$2)),(DAYS360(M221,$A$2)/30)-1,DAYS360(M221,$A$2)/30)),0)</f>
        <v>11.7</v>
      </c>
      <c r="V221" s="63">
        <f>S221/((C221+Q221)/2)</f>
        <v>0</v>
      </c>
      <c r="W221" s="64">
        <f>+IF(V221&gt;0,1/V221,999)</f>
        <v>999</v>
      </c>
      <c r="X221" s="65" t="str">
        <f>+IF(N221&lt;&gt;"",IF(INT(N221)&lt;&gt;INT(K221),"OUI",""),"")</f>
        <v/>
      </c>
      <c r="Y221" s="66">
        <f>+IF(F221="OUI",0,C221*K221)</f>
        <v>105.46</v>
      </c>
      <c r="Z221" s="67" t="str">
        <f>+IF(R221="-",IF(OR(F221="OUI",AND(G221="OUI",T221&lt;=$V$1),H221="OUI",I221="OUI",J221="OUI",T221&lt;=$V$1),"OUI",""),"")</f>
        <v/>
      </c>
      <c r="AA221" s="68" t="str">
        <f>+IF(OR(Z221&lt;&gt;"OUI",X221="OUI",R221&lt;&gt;"-"),"OUI","")</f>
        <v>OUI</v>
      </c>
      <c r="AB221" s="69">
        <f>+IF(AA221&lt;&gt;"OUI","-",IF(R221="-",IF(W221&lt;=3,"-",MAX(N221,K221*(1-$T$1))),IF(W221&lt;=3,R221,IF(T221&gt;$V$6,MAX(N221,K221*$T$6),IF(T221&gt;$V$5,MAX(R221,N221,K221*(1-$T$2),K221*(1-$T$5)),IF(T221&gt;$V$4,MAX(R221,N221,K221*(1-$T$2),K221*(1-$T$4)),IF(T221&gt;$V$3,MAX(R221,N221,K221*(1-$T$2),K221*(1-$T$3)),IF(T221&gt;$V$1,MAX(N221,K221*(1-$T$2)),MAX(N221,R221)))))))))</f>
        <v>100.187</v>
      </c>
      <c r="AC221" s="70">
        <f>+IF(AB221="-","-",IF(ABS(K221-AB221)&lt;0.1,1,-1*(AB221-K221)/K221))</f>
        <v>4.9999999999999968E-2</v>
      </c>
      <c r="AD221" s="66">
        <f>+IF(AB221&lt;&gt;"-",IF(AB221&lt;K221,(K221-AB221)*C221,AB221*C221),"")</f>
        <v>5.2729999999999961</v>
      </c>
      <c r="AE221" s="68" t="str">
        <f>+IF(AB221&lt;&gt;"-",IF(R221&lt;&gt;"-",IF(Z221&lt;&gt;"OUI","OLD","FAUX"),IF(Z221&lt;&gt;"OUI","NEW","FAUX")),"")</f>
        <v>OLD</v>
      </c>
      <c r="AF221" s="68"/>
      <c r="AG221" s="68"/>
      <c r="AH221" s="53" t="str">
        <f t="shared" si="3"/>
        <v/>
      </c>
    </row>
    <row r="222" spans="1:34" ht="17">
      <c r="A222" s="53" t="s">
        <v>2939</v>
      </c>
      <c r="B222" s="53" t="s">
        <v>2940</v>
      </c>
      <c r="C222" s="54">
        <v>1</v>
      </c>
      <c r="D222" s="55" t="s">
        <v>116</v>
      </c>
      <c r="E222" s="55"/>
      <c r="F222" s="56" t="s">
        <v>49</v>
      </c>
      <c r="G222" s="56" t="s">
        <v>49</v>
      </c>
      <c r="H222" s="56"/>
      <c r="I222" s="56"/>
      <c r="J222" s="56"/>
      <c r="K222" s="57">
        <v>105.26</v>
      </c>
      <c r="L222" s="58">
        <v>45684</v>
      </c>
      <c r="M222" s="58">
        <v>45716</v>
      </c>
      <c r="N222" s="59"/>
      <c r="O222" s="56">
        <v>2</v>
      </c>
      <c r="P222" s="56"/>
      <c r="Q222" s="56">
        <v>3</v>
      </c>
      <c r="R222" s="60" t="s">
        <v>1139</v>
      </c>
      <c r="S222" s="61">
        <f>O222+P222</f>
        <v>2</v>
      </c>
      <c r="T222" s="62">
        <f>+IF(L222&lt;&gt;"",IF(DAYS360(L222,$A$2)&lt;0,0,IF(AND(MONTH(L222)=MONTH($A$2),YEAR(L222)&lt;YEAR($A$2)),(DAYS360(L222,$A$2)/30)-1,DAYS360(L222,$A$2)/30)),0)</f>
        <v>1.9666666666666666</v>
      </c>
      <c r="U222" s="62">
        <f>+IF(M222&lt;&gt;"",IF(DAYS360(M222,$A$2)&lt;0,0,IF(AND(MONTH(M222)=MONTH($A$2),YEAR(M222)&lt;YEAR($A$2)),(DAYS360(M222,$A$2)/30)-1,DAYS360(M222,$A$2)/30)),0)</f>
        <v>0.8666666666666667</v>
      </c>
      <c r="V222" s="63">
        <f>S222/((C222+Q222)/2)</f>
        <v>1</v>
      </c>
      <c r="W222" s="64">
        <f>+IF(V222&gt;0,1/V222,999)</f>
        <v>1</v>
      </c>
      <c r="X222" s="65" t="str">
        <f>+IF(N222&lt;&gt;"",IF(INT(N222)&lt;&gt;INT(K222),"OUI",""),"")</f>
        <v/>
      </c>
      <c r="Y222" s="66">
        <f>+IF(F222="OUI",0,C222*K222)</f>
        <v>105.26</v>
      </c>
      <c r="Z222" s="67" t="str">
        <f>+IF(R222="-",IF(OR(F222="OUI",AND(G222="OUI",T222&lt;=$V$1),H222="OUI",I222="OUI",J222="OUI",T222&lt;=$V$1),"OUI",""),"")</f>
        <v>OUI</v>
      </c>
      <c r="AA222" s="68" t="str">
        <f>+IF(OR(Z222&lt;&gt;"OUI",X222="OUI",R222&lt;&gt;"-"),"OUI","")</f>
        <v/>
      </c>
      <c r="AB222" s="69" t="str">
        <f>+IF(AA222&lt;&gt;"OUI","-",IF(R222="-",IF(W222&lt;=3,"-",MAX(N222,K222*(1-$T$1))),IF(W222&lt;=3,R222,IF(T222&gt;$V$6,MAX(N222,K222*$T$6),IF(T222&gt;$V$5,MAX(R222,N222,K222*(1-$T$2),K222*(1-$T$5)),IF(T222&gt;$V$4,MAX(R222,N222,K222*(1-$T$2),K222*(1-$T$4)),IF(T222&gt;$V$3,MAX(R222,N222,K222*(1-$T$2),K222*(1-$T$3)),IF(T222&gt;$V$1,MAX(N222,K222*(1-$T$2)),MAX(N222,R222)))))))))</f>
        <v>-</v>
      </c>
      <c r="AC222" s="70" t="str">
        <f>+IF(AB222="-","-",IF(ABS(K222-AB222)&lt;0.1,1,-1*(AB222-K222)/K222))</f>
        <v>-</v>
      </c>
      <c r="AD222" s="66" t="str">
        <f>+IF(AB222&lt;&gt;"-",IF(AB222&lt;K222,(K222-AB222)*C222,AB222*C222),"")</f>
        <v/>
      </c>
      <c r="AE222" s="68" t="str">
        <f>+IF(AB222&lt;&gt;"-",IF(R222&lt;&gt;"-",IF(Z222&lt;&gt;"OUI","OLD","FAUX"),IF(Z222&lt;&gt;"OUI","NEW","FAUX")),"")</f>
        <v/>
      </c>
      <c r="AF222" s="68"/>
      <c r="AG222" s="68"/>
      <c r="AH222" s="53" t="str">
        <f t="shared" si="3"/>
        <v/>
      </c>
    </row>
    <row r="223" spans="1:34" ht="17">
      <c r="A223" s="53" t="s">
        <v>3612</v>
      </c>
      <c r="B223" s="53" t="s">
        <v>3613</v>
      </c>
      <c r="C223" s="54">
        <v>1</v>
      </c>
      <c r="D223" s="55" t="s">
        <v>894</v>
      </c>
      <c r="E223" s="55" t="s">
        <v>1188</v>
      </c>
      <c r="F223" s="56" t="s">
        <v>49</v>
      </c>
      <c r="G223" s="56" t="s">
        <v>49</v>
      </c>
      <c r="H223" s="56"/>
      <c r="I223" s="56"/>
      <c r="J223" s="56" t="s">
        <v>49</v>
      </c>
      <c r="K223" s="57">
        <v>105.23</v>
      </c>
      <c r="L223" s="58">
        <v>45470</v>
      </c>
      <c r="M223" s="58">
        <v>45628</v>
      </c>
      <c r="N223" s="59"/>
      <c r="O223" s="56"/>
      <c r="P223" s="56"/>
      <c r="Q223" s="56">
        <v>1</v>
      </c>
      <c r="R223" s="60" t="s">
        <v>1139</v>
      </c>
      <c r="S223" s="61">
        <f>O223+P223</f>
        <v>0</v>
      </c>
      <c r="T223" s="62">
        <f>+IF(L223&lt;&gt;"",IF(DAYS360(L223,$A$2)&lt;0,0,IF(AND(MONTH(L223)=MONTH($A$2),YEAR(L223)&lt;YEAR($A$2)),(DAYS360(L223,$A$2)/30)-1,DAYS360(L223,$A$2)/30)),0)</f>
        <v>8.9666666666666668</v>
      </c>
      <c r="U223" s="62">
        <f>+IF(M223&lt;&gt;"",IF(DAYS360(M223,$A$2)&lt;0,0,IF(AND(MONTH(M223)=MONTH($A$2),YEAR(M223)&lt;YEAR($A$2)),(DAYS360(M223,$A$2)/30)-1,DAYS360(M223,$A$2)/30)),0)</f>
        <v>3.8</v>
      </c>
      <c r="V223" s="63">
        <f>S223/((C223+Q223)/2)</f>
        <v>0</v>
      </c>
      <c r="W223" s="64">
        <f>+IF(V223&gt;0,1/V223,999)</f>
        <v>999</v>
      </c>
      <c r="X223" s="65" t="str">
        <f>+IF(N223&lt;&gt;"",IF(INT(N223)&lt;&gt;INT(K223),"OUI",""),"")</f>
        <v/>
      </c>
      <c r="Y223" s="66">
        <f>+IF(F223="OUI",0,C223*K223)</f>
        <v>105.23</v>
      </c>
      <c r="Z223" s="67" t="str">
        <f>+IF(R223="-",IF(OR(F223="OUI",AND(G223="OUI",T223&lt;=$V$1),H223="OUI",I223="OUI",J223="OUI",T223&lt;=$V$1),"OUI",""),"")</f>
        <v>OUI</v>
      </c>
      <c r="AA223" s="68" t="str">
        <f>+IF(OR(Z223&lt;&gt;"OUI",X223="OUI",R223&lt;&gt;"-"),"OUI","")</f>
        <v/>
      </c>
      <c r="AB223" s="69" t="str">
        <f>+IF(AA223&lt;&gt;"OUI","-",IF(R223="-",IF(W223&lt;=3,"-",MAX(N223,K223*(1-$T$1))),IF(W223&lt;=3,R223,IF(T223&gt;$V$6,MAX(N223,K223*$T$6),IF(T223&gt;$V$5,MAX(R223,N223,K223*(1-$T$2),K223*(1-$T$5)),IF(T223&gt;$V$4,MAX(R223,N223,K223*(1-$T$2),K223*(1-$T$4)),IF(T223&gt;$V$3,MAX(R223,N223,K223*(1-$T$2),K223*(1-$T$3)),IF(T223&gt;$V$1,MAX(N223,K223*(1-$T$2)),MAX(N223,R223)))))))))</f>
        <v>-</v>
      </c>
      <c r="AC223" s="70" t="str">
        <f>+IF(AB223="-","-",IF(ABS(K223-AB223)&lt;0.1,1,-1*(AB223-K223)/K223))</f>
        <v>-</v>
      </c>
      <c r="AD223" s="66" t="str">
        <f>+IF(AB223&lt;&gt;"-",IF(AB223&lt;K223,(K223-AB223)*C223,AB223*C223),"")</f>
        <v/>
      </c>
      <c r="AE223" s="68" t="str">
        <f>+IF(AB223&lt;&gt;"-",IF(R223&lt;&gt;"-",IF(Z223&lt;&gt;"OUI","OLD","FAUX"),IF(Z223&lt;&gt;"OUI","NEW","FAUX")),"")</f>
        <v/>
      </c>
      <c r="AF223" s="68"/>
      <c r="AG223" s="68"/>
      <c r="AH223" s="53" t="str">
        <f t="shared" si="3"/>
        <v/>
      </c>
    </row>
    <row r="224" spans="1:34" ht="17">
      <c r="A224" s="53" t="s">
        <v>2899</v>
      </c>
      <c r="B224" s="53" t="s">
        <v>2900</v>
      </c>
      <c r="C224" s="54">
        <v>1</v>
      </c>
      <c r="D224" s="55" t="s">
        <v>1163</v>
      </c>
      <c r="E224" s="55"/>
      <c r="F224" s="56"/>
      <c r="G224" s="56"/>
      <c r="H224" s="56"/>
      <c r="I224" s="56"/>
      <c r="J224" s="56"/>
      <c r="K224" s="57">
        <v>104.71</v>
      </c>
      <c r="L224" s="58">
        <v>45680</v>
      </c>
      <c r="M224" s="58">
        <v>45726</v>
      </c>
      <c r="N224" s="59"/>
      <c r="O224" s="56">
        <v>2</v>
      </c>
      <c r="P224" s="56"/>
      <c r="Q224" s="56"/>
      <c r="R224" s="60" t="s">
        <v>1139</v>
      </c>
      <c r="S224" s="61">
        <f>O224+P224</f>
        <v>2</v>
      </c>
      <c r="T224" s="62">
        <f>+IF(L224&lt;&gt;"",IF(DAYS360(L224,$A$2)&lt;0,0,IF(AND(MONTH(L224)=MONTH($A$2),YEAR(L224)&lt;YEAR($A$2)),(DAYS360(L224,$A$2)/30)-1,DAYS360(L224,$A$2)/30)),0)</f>
        <v>2.1</v>
      </c>
      <c r="U224" s="62">
        <f>+IF(M224&lt;&gt;"",IF(DAYS360(M224,$A$2)&lt;0,0,IF(AND(MONTH(M224)=MONTH($A$2),YEAR(M224)&lt;YEAR($A$2)),(DAYS360(M224,$A$2)/30)-1,DAYS360(M224,$A$2)/30)),0)</f>
        <v>0.53333333333333333</v>
      </c>
      <c r="V224" s="63">
        <f>S224/((C224+Q224)/2)</f>
        <v>4</v>
      </c>
      <c r="W224" s="64">
        <f>+IF(V224&gt;0,1/V224,999)</f>
        <v>0.25</v>
      </c>
      <c r="X224" s="65" t="str">
        <f>+IF(N224&lt;&gt;"",IF(INT(N224)&lt;&gt;INT(K224),"OUI",""),"")</f>
        <v/>
      </c>
      <c r="Y224" s="66">
        <f>+IF(F224="OUI",0,C224*K224)</f>
        <v>104.71</v>
      </c>
      <c r="Z224" s="67" t="str">
        <f>+IF(R224="-",IF(OR(F224="OUI",AND(G224="OUI",T224&lt;=$V$1),H224="OUI",I224="OUI",J224="OUI",T224&lt;=$V$1),"OUI",""),"")</f>
        <v>OUI</v>
      </c>
      <c r="AA224" s="68" t="str">
        <f>+IF(OR(Z224&lt;&gt;"OUI",X224="OUI",R224&lt;&gt;"-"),"OUI","")</f>
        <v/>
      </c>
      <c r="AB224" s="69" t="str">
        <f>+IF(AA224&lt;&gt;"OUI","-",IF(R224="-",IF(W224&lt;=3,"-",MAX(N224,K224*(1-$T$1))),IF(W224&lt;=3,R224,IF(T224&gt;$V$6,MAX(N224,K224*$T$6),IF(T224&gt;$V$5,MAX(R224,N224,K224*(1-$T$2),K224*(1-$T$5)),IF(T224&gt;$V$4,MAX(R224,N224,K224*(1-$T$2),K224*(1-$T$4)),IF(T224&gt;$V$3,MAX(R224,N224,K224*(1-$T$2),K224*(1-$T$3)),IF(T224&gt;$V$1,MAX(N224,K224*(1-$T$2)),MAX(N224,R224)))))))))</f>
        <v>-</v>
      </c>
      <c r="AC224" s="70" t="str">
        <f>+IF(AB224="-","-",IF(ABS(K224-AB224)&lt;0.1,1,-1*(AB224-K224)/K224))</f>
        <v>-</v>
      </c>
      <c r="AD224" s="66" t="str">
        <f>+IF(AB224&lt;&gt;"-",IF(AB224&lt;K224,(K224-AB224)*C224,AB224*C224),"")</f>
        <v/>
      </c>
      <c r="AE224" s="68" t="str">
        <f>+IF(AB224&lt;&gt;"-",IF(R224&lt;&gt;"-",IF(Z224&lt;&gt;"OUI","OLD","FAUX"),IF(Z224&lt;&gt;"OUI","NEW","FAUX")),"")</f>
        <v/>
      </c>
      <c r="AF224" s="68"/>
      <c r="AG224" s="68"/>
      <c r="AH224" s="53" t="str">
        <f t="shared" si="3"/>
        <v/>
      </c>
    </row>
    <row r="225" spans="1:34" ht="17">
      <c r="A225" s="53" t="s">
        <v>2882</v>
      </c>
      <c r="B225" s="53" t="s">
        <v>2883</v>
      </c>
      <c r="C225" s="54">
        <v>2</v>
      </c>
      <c r="D225" s="55" t="s">
        <v>1163</v>
      </c>
      <c r="E225" s="55" t="s">
        <v>500</v>
      </c>
      <c r="F225" s="56" t="s">
        <v>49</v>
      </c>
      <c r="G225" s="56" t="s">
        <v>49</v>
      </c>
      <c r="H225" s="56"/>
      <c r="I225" s="56"/>
      <c r="J225" s="56" t="s">
        <v>49</v>
      </c>
      <c r="K225" s="57">
        <v>103.68</v>
      </c>
      <c r="L225" s="58">
        <v>45645</v>
      </c>
      <c r="M225" s="58">
        <v>45653</v>
      </c>
      <c r="N225" s="59"/>
      <c r="O225" s="56"/>
      <c r="P225" s="56"/>
      <c r="Q225" s="56">
        <v>2</v>
      </c>
      <c r="R225" s="60" t="s">
        <v>1139</v>
      </c>
      <c r="S225" s="61">
        <f>O225+P225</f>
        <v>0</v>
      </c>
      <c r="T225" s="62">
        <f>+IF(L225&lt;&gt;"",IF(DAYS360(L225,$A$2)&lt;0,0,IF(AND(MONTH(L225)=MONTH($A$2),YEAR(L225)&lt;YEAR($A$2)),(DAYS360(L225,$A$2)/30)-1,DAYS360(L225,$A$2)/30)),0)</f>
        <v>3.2333333333333334</v>
      </c>
      <c r="U225" s="62">
        <f>+IF(M225&lt;&gt;"",IF(DAYS360(M225,$A$2)&lt;0,0,IF(AND(MONTH(M225)=MONTH($A$2),YEAR(M225)&lt;YEAR($A$2)),(DAYS360(M225,$A$2)/30)-1,DAYS360(M225,$A$2)/30)),0)</f>
        <v>2.9666666666666668</v>
      </c>
      <c r="V225" s="63">
        <f>S225/((C225+Q225)/2)</f>
        <v>0</v>
      </c>
      <c r="W225" s="64">
        <f>+IF(V225&gt;0,1/V225,999)</f>
        <v>999</v>
      </c>
      <c r="X225" s="65" t="str">
        <f>+IF(N225&lt;&gt;"",IF(INT(N225)&lt;&gt;INT(K225),"OUI",""),"")</f>
        <v/>
      </c>
      <c r="Y225" s="66">
        <f>+IF(F225="OUI",0,C225*K225)</f>
        <v>207.36</v>
      </c>
      <c r="Z225" s="67" t="str">
        <f>+IF(R225="-",IF(OR(F225="OUI",AND(G225="OUI",T225&lt;=$V$1),H225="OUI",I225="OUI",J225="OUI",T225&lt;=$V$1),"OUI",""),"")</f>
        <v>OUI</v>
      </c>
      <c r="AA225" s="68" t="str">
        <f>+IF(OR(Z225&lt;&gt;"OUI",X225="OUI",R225&lt;&gt;"-"),"OUI","")</f>
        <v/>
      </c>
      <c r="AB225" s="69" t="str">
        <f>+IF(AA225&lt;&gt;"OUI","-",IF(R225="-",IF(W225&lt;=3,"-",MAX(N225,K225*(1-$T$1))),IF(W225&lt;=3,R225,IF(T225&gt;$V$6,MAX(N225,K225*$T$6),IF(T225&gt;$V$5,MAX(R225,N225,K225*(1-$T$2),K225*(1-$T$5)),IF(T225&gt;$V$4,MAX(R225,N225,K225*(1-$T$2),K225*(1-$T$4)),IF(T225&gt;$V$3,MAX(R225,N225,K225*(1-$T$2),K225*(1-$T$3)),IF(T225&gt;$V$1,MAX(N225,K225*(1-$T$2)),MAX(N225,R225)))))))))</f>
        <v>-</v>
      </c>
      <c r="AC225" s="70" t="str">
        <f>+IF(AB225="-","-",IF(ABS(K225-AB225)&lt;0.1,1,-1*(AB225-K225)/K225))</f>
        <v>-</v>
      </c>
      <c r="AD225" s="66" t="str">
        <f>+IF(AB225&lt;&gt;"-",IF(AB225&lt;K225,(K225-AB225)*C225,AB225*C225),"")</f>
        <v/>
      </c>
      <c r="AE225" s="68" t="str">
        <f>+IF(AB225&lt;&gt;"-",IF(R225&lt;&gt;"-",IF(Z225&lt;&gt;"OUI","OLD","FAUX"),IF(Z225&lt;&gt;"OUI","NEW","FAUX")),"")</f>
        <v/>
      </c>
      <c r="AF225" s="68"/>
      <c r="AG225" s="68"/>
      <c r="AH225" s="53" t="str">
        <f t="shared" si="3"/>
        <v/>
      </c>
    </row>
    <row r="226" spans="1:34" ht="17">
      <c r="A226" s="53" t="s">
        <v>2546</v>
      </c>
      <c r="B226" s="53" t="s">
        <v>2547</v>
      </c>
      <c r="C226" s="54">
        <v>2</v>
      </c>
      <c r="D226" s="55" t="s">
        <v>614</v>
      </c>
      <c r="E226" s="55" t="s">
        <v>2545</v>
      </c>
      <c r="F226" s="56"/>
      <c r="G226" s="56"/>
      <c r="H226" s="56"/>
      <c r="I226" s="56"/>
      <c r="J226" s="56" t="s">
        <v>49</v>
      </c>
      <c r="K226" s="57">
        <v>103.58</v>
      </c>
      <c r="L226" s="58">
        <v>45694</v>
      </c>
      <c r="M226" s="58">
        <v>45698</v>
      </c>
      <c r="N226" s="59"/>
      <c r="O226" s="56">
        <v>2</v>
      </c>
      <c r="P226" s="56"/>
      <c r="Q226" s="56"/>
      <c r="R226" s="60" t="s">
        <v>1139</v>
      </c>
      <c r="S226" s="61">
        <f>O226+P226</f>
        <v>2</v>
      </c>
      <c r="T226" s="62">
        <f>+IF(L226&lt;&gt;"",IF(DAYS360(L226,$A$2)&lt;0,0,IF(AND(MONTH(L226)=MONTH($A$2),YEAR(L226)&lt;YEAR($A$2)),(DAYS360(L226,$A$2)/30)-1,DAYS360(L226,$A$2)/30)),0)</f>
        <v>1.6666666666666667</v>
      </c>
      <c r="U226" s="62">
        <f>+IF(M226&lt;&gt;"",IF(DAYS360(M226,$A$2)&lt;0,0,IF(AND(MONTH(M226)=MONTH($A$2),YEAR(M226)&lt;YEAR($A$2)),(DAYS360(M226,$A$2)/30)-1,DAYS360(M226,$A$2)/30)),0)</f>
        <v>1.5333333333333334</v>
      </c>
      <c r="V226" s="63">
        <f>S226/((C226+Q226)/2)</f>
        <v>2</v>
      </c>
      <c r="W226" s="64">
        <f>+IF(V226&gt;0,1/V226,999)</f>
        <v>0.5</v>
      </c>
      <c r="X226" s="65" t="str">
        <f>+IF(N226&lt;&gt;"",IF(INT(N226)&lt;&gt;INT(K226),"OUI",""),"")</f>
        <v/>
      </c>
      <c r="Y226" s="66">
        <f>+IF(F226="OUI",0,C226*K226)</f>
        <v>207.16</v>
      </c>
      <c r="Z226" s="67" t="str">
        <f>+IF(R226="-",IF(OR(F226="OUI",AND(G226="OUI",T226&lt;=$V$1),H226="OUI",I226="OUI",J226="OUI",T226&lt;=$V$1),"OUI",""),"")</f>
        <v>OUI</v>
      </c>
      <c r="AA226" s="68" t="str">
        <f>+IF(OR(Z226&lt;&gt;"OUI",X226="OUI",R226&lt;&gt;"-"),"OUI","")</f>
        <v/>
      </c>
      <c r="AB226" s="69" t="str">
        <f>+IF(AA226&lt;&gt;"OUI","-",IF(R226="-",IF(W226&lt;=3,"-",MAX(N226,K226*(1-$T$1))),IF(W226&lt;=3,R226,IF(T226&gt;$V$6,MAX(N226,K226*$T$6),IF(T226&gt;$V$5,MAX(R226,N226,K226*(1-$T$2),K226*(1-$T$5)),IF(T226&gt;$V$4,MAX(R226,N226,K226*(1-$T$2),K226*(1-$T$4)),IF(T226&gt;$V$3,MAX(R226,N226,K226*(1-$T$2),K226*(1-$T$3)),IF(T226&gt;$V$1,MAX(N226,K226*(1-$T$2)),MAX(N226,R226)))))))))</f>
        <v>-</v>
      </c>
      <c r="AC226" s="70" t="str">
        <f>+IF(AB226="-","-",IF(ABS(K226-AB226)&lt;0.1,1,-1*(AB226-K226)/K226))</f>
        <v>-</v>
      </c>
      <c r="AD226" s="66" t="str">
        <f>+IF(AB226&lt;&gt;"-",IF(AB226&lt;K226,(K226-AB226)*C226,AB226*C226),"")</f>
        <v/>
      </c>
      <c r="AE226" s="68" t="str">
        <f>+IF(AB226&lt;&gt;"-",IF(R226&lt;&gt;"-",IF(Z226&lt;&gt;"OUI","OLD","FAUX"),IF(Z226&lt;&gt;"OUI","NEW","FAUX")),"")</f>
        <v/>
      </c>
      <c r="AF226" s="68"/>
      <c r="AG226" s="68"/>
      <c r="AH226" s="53" t="str">
        <f t="shared" si="3"/>
        <v/>
      </c>
    </row>
    <row r="227" spans="1:34" ht="17">
      <c r="A227" s="53" t="s">
        <v>2106</v>
      </c>
      <c r="B227" s="53" t="s">
        <v>2107</v>
      </c>
      <c r="C227" s="54">
        <v>2</v>
      </c>
      <c r="D227" s="55" t="s">
        <v>116</v>
      </c>
      <c r="E227" s="55" t="s">
        <v>500</v>
      </c>
      <c r="F227" s="56" t="s">
        <v>49</v>
      </c>
      <c r="G227" s="56" t="s">
        <v>49</v>
      </c>
      <c r="H227" s="56"/>
      <c r="I227" s="56"/>
      <c r="J227" s="56" t="s">
        <v>49</v>
      </c>
      <c r="K227" s="57">
        <v>102.36</v>
      </c>
      <c r="L227" s="58">
        <v>45264</v>
      </c>
      <c r="M227" s="58">
        <v>45616</v>
      </c>
      <c r="N227" s="59"/>
      <c r="O227" s="56"/>
      <c r="P227" s="56"/>
      <c r="Q227" s="56">
        <v>2</v>
      </c>
      <c r="R227" s="60" t="s">
        <v>1139</v>
      </c>
      <c r="S227" s="61">
        <f>O227+P227</f>
        <v>0</v>
      </c>
      <c r="T227" s="62">
        <f>+IF(L227&lt;&gt;"",IF(DAYS360(L227,$A$2)&lt;0,0,IF(AND(MONTH(L227)=MONTH($A$2),YEAR(L227)&lt;YEAR($A$2)),(DAYS360(L227,$A$2)/30)-1,DAYS360(L227,$A$2)/30)),0)</f>
        <v>15.733333333333333</v>
      </c>
      <c r="U227" s="62">
        <f>+IF(M227&lt;&gt;"",IF(DAYS360(M227,$A$2)&lt;0,0,IF(AND(MONTH(M227)=MONTH($A$2),YEAR(M227)&lt;YEAR($A$2)),(DAYS360(M227,$A$2)/30)-1,DAYS360(M227,$A$2)/30)),0)</f>
        <v>4.2</v>
      </c>
      <c r="V227" s="63">
        <f>S227/((C227+Q227)/2)</f>
        <v>0</v>
      </c>
      <c r="W227" s="64">
        <f>+IF(V227&gt;0,1/V227,999)</f>
        <v>999</v>
      </c>
      <c r="X227" s="65" t="str">
        <f>+IF(N227&lt;&gt;"",IF(INT(N227)&lt;&gt;INT(K227),"OUI",""),"")</f>
        <v/>
      </c>
      <c r="Y227" s="66">
        <f>+IF(F227="OUI",0,C227*K227)</f>
        <v>204.72</v>
      </c>
      <c r="Z227" s="67" t="str">
        <f>+IF(R227="-",IF(OR(F227="OUI",AND(G227="OUI",T227&lt;=$V$1),H227="OUI",I227="OUI",J227="OUI",T227&lt;=$V$1),"OUI",""),"")</f>
        <v/>
      </c>
      <c r="AA227" s="68" t="str">
        <f>+IF(OR(Z227&lt;&gt;"OUI",X227="OUI",R227&lt;&gt;"-"),"OUI","")</f>
        <v>OUI</v>
      </c>
      <c r="AB227" s="69">
        <f>+IF(AA227&lt;&gt;"OUI","-",IF(R227="-",IF(W227&lt;=3,"-",MAX(N227,K227*(1-$T$1))),IF(W227&lt;=3,R227,IF(T227&gt;$V$6,MAX(N227,K227*$T$6),IF(T227&gt;$V$5,MAX(R227,N227,K227*(1-$T$2),K227*(1-$T$5)),IF(T227&gt;$V$4,MAX(R227,N227,K227*(1-$T$2),K227*(1-$T$4)),IF(T227&gt;$V$3,MAX(R227,N227,K227*(1-$T$2),K227*(1-$T$3)),IF(T227&gt;$V$1,MAX(N227,K227*(1-$T$2)),MAX(N227,R227)))))))))</f>
        <v>92.123999999999995</v>
      </c>
      <c r="AC227" s="70">
        <f>+IF(AB227="-","-",IF(ABS(K227-AB227)&lt;0.1,1,-1*(AB227-K227)/K227))</f>
        <v>0.10000000000000005</v>
      </c>
      <c r="AD227" s="66">
        <f>+IF(AB227&lt;&gt;"-",IF(AB227&lt;K227,(K227-AB227)*C227,AB227*C227),"")</f>
        <v>20.472000000000008</v>
      </c>
      <c r="AE227" s="68" t="str">
        <f>+IF(AB227&lt;&gt;"-",IF(R227&lt;&gt;"-",IF(Z227&lt;&gt;"OUI","OLD","FAUX"),IF(Z227&lt;&gt;"OUI","NEW","FAUX")),"")</f>
        <v>NEW</v>
      </c>
      <c r="AF227" s="68"/>
      <c r="AG227" s="68"/>
      <c r="AH227" s="53" t="str">
        <f t="shared" si="3"/>
        <v/>
      </c>
    </row>
    <row r="228" spans="1:34" ht="17">
      <c r="A228" s="53" t="s">
        <v>1408</v>
      </c>
      <c r="B228" s="53" t="s">
        <v>1409</v>
      </c>
      <c r="C228" s="54">
        <v>9</v>
      </c>
      <c r="D228" s="55" t="s">
        <v>93</v>
      </c>
      <c r="E228" s="55" t="s">
        <v>117</v>
      </c>
      <c r="F228" s="56" t="s">
        <v>49</v>
      </c>
      <c r="G228" s="56" t="s">
        <v>49</v>
      </c>
      <c r="H228" s="56"/>
      <c r="I228" s="56"/>
      <c r="J228" s="56" t="s">
        <v>49</v>
      </c>
      <c r="K228" s="57">
        <v>100.3</v>
      </c>
      <c r="L228" s="58">
        <v>44967</v>
      </c>
      <c r="M228" s="58">
        <v>45649</v>
      </c>
      <c r="N228" s="59"/>
      <c r="O228" s="56"/>
      <c r="P228" s="56"/>
      <c r="Q228" s="56">
        <v>9</v>
      </c>
      <c r="R228" s="60">
        <v>90.27</v>
      </c>
      <c r="S228" s="61">
        <f>O228+P228</f>
        <v>0</v>
      </c>
      <c r="T228" s="62">
        <f>+IF(L228&lt;&gt;"",IF(DAYS360(L228,$A$2)&lt;0,0,IF(AND(MONTH(L228)=MONTH($A$2),YEAR(L228)&lt;YEAR($A$2)),(DAYS360(L228,$A$2)/30)-1,DAYS360(L228,$A$2)/30)),0)</f>
        <v>25.533333333333335</v>
      </c>
      <c r="U228" s="62">
        <f>+IF(M228&lt;&gt;"",IF(DAYS360(M228,$A$2)&lt;0,0,IF(AND(MONTH(M228)=MONTH($A$2),YEAR(M228)&lt;YEAR($A$2)),(DAYS360(M228,$A$2)/30)-1,DAYS360(M228,$A$2)/30)),0)</f>
        <v>3.1</v>
      </c>
      <c r="V228" s="63">
        <f>S228/((C228+Q228)/2)</f>
        <v>0</v>
      </c>
      <c r="W228" s="64">
        <f>+IF(V228&gt;0,1/V228,999)</f>
        <v>999</v>
      </c>
      <c r="X228" s="65" t="str">
        <f>+IF(N228&lt;&gt;"",IF(INT(N228)&lt;&gt;INT(K228),"OUI",""),"")</f>
        <v/>
      </c>
      <c r="Y228" s="66">
        <f>+IF(F228="OUI",0,C228*K228)</f>
        <v>902.69999999999993</v>
      </c>
      <c r="Z228" s="67" t="str">
        <f>+IF(R228="-",IF(OR(F228="OUI",AND(G228="OUI",T228&lt;=$V$1),H228="OUI",I228="OUI",J228="OUI",T228&lt;=$V$1),"OUI",""),"")</f>
        <v/>
      </c>
      <c r="AA228" s="68" t="str">
        <f>+IF(OR(Z228&lt;&gt;"OUI",X228="OUI",R228&lt;&gt;"-"),"OUI","")</f>
        <v>OUI</v>
      </c>
      <c r="AB228" s="69">
        <f>+IF(AA228&lt;&gt;"OUI","-",IF(R228="-",IF(W228&lt;=3,"-",MAX(N228,K228*(1-$T$1))),IF(W228&lt;=3,R228,IF(T228&gt;$V$6,MAX(N228,K228*$T$6),IF(T228&gt;$V$5,MAX(R228,N228,K228*(1-$T$2),K228*(1-$T$5)),IF(T228&gt;$V$4,MAX(R228,N228,K228*(1-$T$2),K228*(1-$T$4)),IF(T228&gt;$V$3,MAX(R228,N228,K228*(1-$T$2),K228*(1-$T$3)),IF(T228&gt;$V$1,MAX(N228,K228*(1-$T$2)),MAX(N228,R228)))))))))</f>
        <v>90.27</v>
      </c>
      <c r="AC228" s="70">
        <f>+IF(AB228="-","-",IF(ABS(K228-AB228)&lt;0.1,1,-1*(AB228-K228)/K228))</f>
        <v>0.10000000000000002</v>
      </c>
      <c r="AD228" s="66">
        <f>+IF(AB228&lt;&gt;"-",IF(AB228&lt;K228,(K228-AB228)*C228,AB228*C228),"")</f>
        <v>90.27000000000001</v>
      </c>
      <c r="AE228" s="68" t="str">
        <f>+IF(AB228&lt;&gt;"-",IF(R228&lt;&gt;"-",IF(Z228&lt;&gt;"OUI","OLD","FAUX"),IF(Z228&lt;&gt;"OUI","NEW","FAUX")),"")</f>
        <v>OLD</v>
      </c>
      <c r="AF228" s="68"/>
      <c r="AG228" s="68"/>
      <c r="AH228" s="53" t="str">
        <f t="shared" si="3"/>
        <v/>
      </c>
    </row>
    <row r="229" spans="1:34" ht="17">
      <c r="A229" s="53" t="s">
        <v>1274</v>
      </c>
      <c r="B229" s="53" t="s">
        <v>1275</v>
      </c>
      <c r="C229" s="54">
        <v>1</v>
      </c>
      <c r="D229" s="55" t="s">
        <v>116</v>
      </c>
      <c r="E229" s="55"/>
      <c r="F229" s="56" t="s">
        <v>49</v>
      </c>
      <c r="G229" s="56" t="s">
        <v>49</v>
      </c>
      <c r="H229" s="56"/>
      <c r="I229" s="56"/>
      <c r="J229" s="56"/>
      <c r="K229" s="57">
        <v>99</v>
      </c>
      <c r="L229" s="58">
        <v>45169</v>
      </c>
      <c r="M229" s="58">
        <v>45567</v>
      </c>
      <c r="N229" s="59"/>
      <c r="O229" s="56"/>
      <c r="P229" s="56"/>
      <c r="Q229" s="56">
        <v>1</v>
      </c>
      <c r="R229" s="60" t="s">
        <v>1139</v>
      </c>
      <c r="S229" s="61">
        <f>O229+P229</f>
        <v>0</v>
      </c>
      <c r="T229" s="62">
        <f>+IF(L229&lt;&gt;"",IF(DAYS360(L229,$A$2)&lt;0,0,IF(AND(MONTH(L229)=MONTH($A$2),YEAR(L229)&lt;YEAR($A$2)),(DAYS360(L229,$A$2)/30)-1,DAYS360(L229,$A$2)/30)),0)</f>
        <v>18.866666666666667</v>
      </c>
      <c r="U229" s="62">
        <f>+IF(M229&lt;&gt;"",IF(DAYS360(M229,$A$2)&lt;0,0,IF(AND(MONTH(M229)=MONTH($A$2),YEAR(M229)&lt;YEAR($A$2)),(DAYS360(M229,$A$2)/30)-1,DAYS360(M229,$A$2)/30)),0)</f>
        <v>5.8</v>
      </c>
      <c r="V229" s="63">
        <f>S229/((C229+Q229)/2)</f>
        <v>0</v>
      </c>
      <c r="W229" s="64">
        <f>+IF(V229&gt;0,1/V229,999)</f>
        <v>999</v>
      </c>
      <c r="X229" s="65" t="str">
        <f>+IF(N229&lt;&gt;"",IF(INT(N229)&lt;&gt;INT(K229),"OUI",""),"")</f>
        <v/>
      </c>
      <c r="Y229" s="66">
        <f>+IF(F229="OUI",0,C229*K229)</f>
        <v>99</v>
      </c>
      <c r="Z229" s="67" t="str">
        <f>+IF(R229="-",IF(OR(F229="OUI",AND(G229="OUI",T229&lt;=$V$1),H229="OUI",I229="OUI",J229="OUI",T229&lt;=$V$1),"OUI",""),"")</f>
        <v/>
      </c>
      <c r="AA229" s="68" t="str">
        <f>+IF(OR(Z229&lt;&gt;"OUI",X229="OUI",R229&lt;&gt;"-"),"OUI","")</f>
        <v>OUI</v>
      </c>
      <c r="AB229" s="69">
        <f>+IF(AA229&lt;&gt;"OUI","-",IF(R229="-",IF(W229&lt;=3,"-",MAX(N229,K229*(1-$T$1))),IF(W229&lt;=3,R229,IF(T229&gt;$V$6,MAX(N229,K229*$T$6),IF(T229&gt;$V$5,MAX(R229,N229,K229*(1-$T$2),K229*(1-$T$5)),IF(T229&gt;$V$4,MAX(R229,N229,K229*(1-$T$2),K229*(1-$T$4)),IF(T229&gt;$V$3,MAX(R229,N229,K229*(1-$T$2),K229*(1-$T$3)),IF(T229&gt;$V$1,MAX(N229,K229*(1-$T$2)),MAX(N229,R229)))))))))</f>
        <v>89.100000000000009</v>
      </c>
      <c r="AC229" s="70">
        <f>+IF(AB229="-","-",IF(ABS(K229-AB229)&lt;0.1,1,-1*(AB229-K229)/K229))</f>
        <v>9.9999999999999908E-2</v>
      </c>
      <c r="AD229" s="66">
        <f>+IF(AB229&lt;&gt;"-",IF(AB229&lt;K229,(K229-AB229)*C229,AB229*C229),"")</f>
        <v>9.8999999999999915</v>
      </c>
      <c r="AE229" s="68" t="str">
        <f>+IF(AB229&lt;&gt;"-",IF(R229&lt;&gt;"-",IF(Z229&lt;&gt;"OUI","OLD","FAUX"),IF(Z229&lt;&gt;"OUI","NEW","FAUX")),"")</f>
        <v>NEW</v>
      </c>
      <c r="AF229" s="68"/>
      <c r="AG229" s="68"/>
      <c r="AH229" s="53" t="str">
        <f t="shared" si="3"/>
        <v/>
      </c>
    </row>
    <row r="230" spans="1:34" ht="17">
      <c r="A230" s="53" t="s">
        <v>1276</v>
      </c>
      <c r="B230" s="53" t="s">
        <v>1277</v>
      </c>
      <c r="C230" s="54">
        <v>1</v>
      </c>
      <c r="D230" s="55" t="s">
        <v>1156</v>
      </c>
      <c r="E230" s="55"/>
      <c r="F230" s="56" t="s">
        <v>49</v>
      </c>
      <c r="G230" s="56" t="s">
        <v>49</v>
      </c>
      <c r="H230" s="56"/>
      <c r="I230" s="56"/>
      <c r="J230" s="56"/>
      <c r="K230" s="57">
        <v>99</v>
      </c>
      <c r="L230" s="58">
        <v>44777</v>
      </c>
      <c r="M230" s="58">
        <v>45405</v>
      </c>
      <c r="N230" s="59"/>
      <c r="O230" s="56"/>
      <c r="P230" s="56"/>
      <c r="Q230" s="56">
        <v>1</v>
      </c>
      <c r="R230" s="60" t="s">
        <v>1139</v>
      </c>
      <c r="S230" s="61">
        <f>O230+P230</f>
        <v>0</v>
      </c>
      <c r="T230" s="62">
        <f>+IF(L230&lt;&gt;"",IF(DAYS360(L230,$A$2)&lt;0,0,IF(AND(MONTH(L230)=MONTH($A$2),YEAR(L230)&lt;YEAR($A$2)),(DAYS360(L230,$A$2)/30)-1,DAYS360(L230,$A$2)/30)),0)</f>
        <v>31.733333333333334</v>
      </c>
      <c r="U230" s="62">
        <f>+IF(M230&lt;&gt;"",IF(DAYS360(M230,$A$2)&lt;0,0,IF(AND(MONTH(M230)=MONTH($A$2),YEAR(M230)&lt;YEAR($A$2)),(DAYS360(M230,$A$2)/30)-1,DAYS360(M230,$A$2)/30)),0)</f>
        <v>11.1</v>
      </c>
      <c r="V230" s="63">
        <f>S230/((C230+Q230)/2)</f>
        <v>0</v>
      </c>
      <c r="W230" s="64">
        <f>+IF(V230&gt;0,1/V230,999)</f>
        <v>999</v>
      </c>
      <c r="X230" s="65" t="str">
        <f>+IF(N230&lt;&gt;"",IF(INT(N230)&lt;&gt;INT(K230),"OUI",""),"")</f>
        <v/>
      </c>
      <c r="Y230" s="66">
        <f>+IF(F230="OUI",0,C230*K230)</f>
        <v>99</v>
      </c>
      <c r="Z230" s="67" t="str">
        <f>+IF(R230="-",IF(OR(F230="OUI",AND(G230="OUI",T230&lt;=$V$1),H230="OUI",I230="OUI",J230="OUI",T230&lt;=$V$1),"OUI",""),"")</f>
        <v/>
      </c>
      <c r="AA230" s="68" t="str">
        <f>+IF(OR(Z230&lt;&gt;"OUI",X230="OUI",R230&lt;&gt;"-"),"OUI","")</f>
        <v>OUI</v>
      </c>
      <c r="AB230" s="69">
        <f>+IF(AA230&lt;&gt;"OUI","-",IF(R230="-",IF(W230&lt;=3,"-",MAX(N230,K230*(1-$T$1))),IF(W230&lt;=3,R230,IF(T230&gt;$V$6,MAX(N230,K230*$T$6),IF(T230&gt;$V$5,MAX(R230,N230,K230*(1-$T$2),K230*(1-$T$5)),IF(T230&gt;$V$4,MAX(R230,N230,K230*(1-$T$2),K230*(1-$T$4)),IF(T230&gt;$V$3,MAX(R230,N230,K230*(1-$T$2),K230*(1-$T$3)),IF(T230&gt;$V$1,MAX(N230,K230*(1-$T$2)),MAX(N230,R230)))))))))</f>
        <v>89.100000000000009</v>
      </c>
      <c r="AC230" s="70">
        <f>+IF(AB230="-","-",IF(ABS(K230-AB230)&lt;0.1,1,-1*(AB230-K230)/K230))</f>
        <v>9.9999999999999908E-2</v>
      </c>
      <c r="AD230" s="66">
        <f>+IF(AB230&lt;&gt;"-",IF(AB230&lt;K230,(K230-AB230)*C230,AB230*C230),"")</f>
        <v>9.8999999999999915</v>
      </c>
      <c r="AE230" s="68" t="str">
        <f>+IF(AB230&lt;&gt;"-",IF(R230&lt;&gt;"-",IF(Z230&lt;&gt;"OUI","OLD","FAUX"),IF(Z230&lt;&gt;"OUI","NEW","FAUX")),"")</f>
        <v>NEW</v>
      </c>
      <c r="AF230" s="68"/>
      <c r="AG230" s="68"/>
      <c r="AH230" s="53" t="str">
        <f t="shared" si="3"/>
        <v/>
      </c>
    </row>
    <row r="231" spans="1:34">
      <c r="A231" s="53" t="s">
        <v>3040</v>
      </c>
      <c r="B231" s="53" t="s">
        <v>3041</v>
      </c>
      <c r="C231" s="54">
        <v>2</v>
      </c>
      <c r="D231" s="55"/>
      <c r="E231" s="55"/>
      <c r="F231" s="56"/>
      <c r="G231" s="56"/>
      <c r="H231" s="56"/>
      <c r="I231" s="56"/>
      <c r="J231" s="56"/>
      <c r="K231" s="57">
        <v>98.71</v>
      </c>
      <c r="L231" s="58">
        <v>45726</v>
      </c>
      <c r="M231" s="58">
        <v>45712</v>
      </c>
      <c r="N231" s="59"/>
      <c r="O231" s="56">
        <v>1</v>
      </c>
      <c r="P231" s="56"/>
      <c r="Q231" s="56"/>
      <c r="R231" s="60" t="s">
        <v>1139</v>
      </c>
      <c r="S231" s="61">
        <f>O231+P231</f>
        <v>1</v>
      </c>
      <c r="T231" s="62">
        <f>+IF(L231&lt;&gt;"",IF(DAYS360(L231,$A$2)&lt;0,0,IF(AND(MONTH(L231)=MONTH($A$2),YEAR(L231)&lt;YEAR($A$2)),(DAYS360(L231,$A$2)/30)-1,DAYS360(L231,$A$2)/30)),0)</f>
        <v>0.53333333333333333</v>
      </c>
      <c r="U231" s="62">
        <f>+IF(M231&lt;&gt;"",IF(DAYS360(M231,$A$2)&lt;0,0,IF(AND(MONTH(M231)=MONTH($A$2),YEAR(M231)&lt;YEAR($A$2)),(DAYS360(M231,$A$2)/30)-1,DAYS360(M231,$A$2)/30)),0)</f>
        <v>1.0666666666666667</v>
      </c>
      <c r="V231" s="63">
        <f>S231/((C231+Q231)/2)</f>
        <v>1</v>
      </c>
      <c r="W231" s="64">
        <f>+IF(V231&gt;0,1/V231,999)</f>
        <v>1</v>
      </c>
      <c r="X231" s="65" t="str">
        <f>+IF(N231&lt;&gt;"",IF(INT(N231)&lt;&gt;INT(K231),"OUI",""),"")</f>
        <v/>
      </c>
      <c r="Y231" s="66">
        <f>+IF(F231="OUI",0,C231*K231)</f>
        <v>197.42</v>
      </c>
      <c r="Z231" s="67" t="str">
        <f>+IF(R231="-",IF(OR(F231="OUI",AND(G231="OUI",T231&lt;=$V$1),H231="OUI",I231="OUI",J231="OUI",T231&lt;=$V$1),"OUI",""),"")</f>
        <v>OUI</v>
      </c>
      <c r="AA231" s="68" t="str">
        <f>+IF(OR(Z231&lt;&gt;"OUI",X231="OUI",R231&lt;&gt;"-"),"OUI","")</f>
        <v/>
      </c>
      <c r="AB231" s="69" t="str">
        <f>+IF(AA231&lt;&gt;"OUI","-",IF(R231="-",IF(W231&lt;=3,"-",MAX(N231,K231*(1-$T$1))),IF(W231&lt;=3,R231,IF(T231&gt;$V$6,MAX(N231,K231*$T$6),IF(T231&gt;$V$5,MAX(R231,N231,K231*(1-$T$2),K231*(1-$T$5)),IF(T231&gt;$V$4,MAX(R231,N231,K231*(1-$T$2),K231*(1-$T$4)),IF(T231&gt;$V$3,MAX(R231,N231,K231*(1-$T$2),K231*(1-$T$3)),IF(T231&gt;$V$1,MAX(N231,K231*(1-$T$2)),MAX(N231,R231)))))))))</f>
        <v>-</v>
      </c>
      <c r="AC231" s="70" t="str">
        <f>+IF(AB231="-","-",IF(ABS(K231-AB231)&lt;0.1,1,-1*(AB231-K231)/K231))</f>
        <v>-</v>
      </c>
      <c r="AD231" s="66" t="str">
        <f>+IF(AB231&lt;&gt;"-",IF(AB231&lt;K231,(K231-AB231)*C231,AB231*C231),"")</f>
        <v/>
      </c>
      <c r="AE231" s="68" t="str">
        <f>+IF(AB231&lt;&gt;"-",IF(R231&lt;&gt;"-",IF(Z231&lt;&gt;"OUI","OLD","FAUX"),IF(Z231&lt;&gt;"OUI","NEW","FAUX")),"")</f>
        <v/>
      </c>
      <c r="AF231" s="68"/>
      <c r="AG231" s="68"/>
      <c r="AH231" s="53" t="str">
        <f t="shared" si="3"/>
        <v/>
      </c>
    </row>
    <row r="232" spans="1:34" ht="17">
      <c r="A232" s="53" t="s">
        <v>2907</v>
      </c>
      <c r="B232" s="53" t="s">
        <v>2908</v>
      </c>
      <c r="C232" s="54">
        <v>1</v>
      </c>
      <c r="D232" s="55" t="s">
        <v>116</v>
      </c>
      <c r="E232" s="55"/>
      <c r="F232" s="56"/>
      <c r="G232" s="56"/>
      <c r="H232" s="56"/>
      <c r="I232" s="56"/>
      <c r="J232" s="56"/>
      <c r="K232" s="57">
        <v>97.06</v>
      </c>
      <c r="L232" s="58">
        <v>45664</v>
      </c>
      <c r="M232" s="58">
        <v>45637</v>
      </c>
      <c r="N232" s="59"/>
      <c r="O232" s="56"/>
      <c r="P232" s="56"/>
      <c r="Q232" s="56"/>
      <c r="R232" s="60" t="s">
        <v>1139</v>
      </c>
      <c r="S232" s="61">
        <f>O232+P232</f>
        <v>0</v>
      </c>
      <c r="T232" s="62">
        <f>+IF(L232&lt;&gt;"",IF(DAYS360(L232,$A$2)&lt;0,0,IF(AND(MONTH(L232)=MONTH($A$2),YEAR(L232)&lt;YEAR($A$2)),(DAYS360(L232,$A$2)/30)-1,DAYS360(L232,$A$2)/30)),0)</f>
        <v>2.6333333333333333</v>
      </c>
      <c r="U232" s="62">
        <f>+IF(M232&lt;&gt;"",IF(DAYS360(M232,$A$2)&lt;0,0,IF(AND(MONTH(M232)=MONTH($A$2),YEAR(M232)&lt;YEAR($A$2)),(DAYS360(M232,$A$2)/30)-1,DAYS360(M232,$A$2)/30)),0)</f>
        <v>3.5</v>
      </c>
      <c r="V232" s="63">
        <f>S232/((C232+Q232)/2)</f>
        <v>0</v>
      </c>
      <c r="W232" s="64">
        <f>+IF(V232&gt;0,1/V232,999)</f>
        <v>999</v>
      </c>
      <c r="X232" s="65" t="str">
        <f>+IF(N232&lt;&gt;"",IF(INT(N232)&lt;&gt;INT(K232),"OUI",""),"")</f>
        <v/>
      </c>
      <c r="Y232" s="66">
        <f>+IF(F232="OUI",0,C232*K232)</f>
        <v>97.06</v>
      </c>
      <c r="Z232" s="67" t="str">
        <f>+IF(R232="-",IF(OR(F232="OUI",AND(G232="OUI",T232&lt;=$V$1),H232="OUI",I232="OUI",J232="OUI",T232&lt;=$V$1),"OUI",""),"")</f>
        <v>OUI</v>
      </c>
      <c r="AA232" s="68" t="str">
        <f>+IF(OR(Z232&lt;&gt;"OUI",X232="OUI",R232&lt;&gt;"-"),"OUI","")</f>
        <v/>
      </c>
      <c r="AB232" s="69" t="str">
        <f>+IF(AA232&lt;&gt;"OUI","-",IF(R232="-",IF(W232&lt;=3,"-",MAX(N232,K232*(1-$T$1))),IF(W232&lt;=3,R232,IF(T232&gt;$V$6,MAX(N232,K232*$T$6),IF(T232&gt;$V$5,MAX(R232,N232,K232*(1-$T$2),K232*(1-$T$5)),IF(T232&gt;$V$4,MAX(R232,N232,K232*(1-$T$2),K232*(1-$T$4)),IF(T232&gt;$V$3,MAX(R232,N232,K232*(1-$T$2),K232*(1-$T$3)),IF(T232&gt;$V$1,MAX(N232,K232*(1-$T$2)),MAX(N232,R232)))))))))</f>
        <v>-</v>
      </c>
      <c r="AC232" s="70" t="str">
        <f>+IF(AB232="-","-",IF(ABS(K232-AB232)&lt;0.1,1,-1*(AB232-K232)/K232))</f>
        <v>-</v>
      </c>
      <c r="AD232" s="66" t="str">
        <f>+IF(AB232&lt;&gt;"-",IF(AB232&lt;K232,(K232-AB232)*C232,AB232*C232),"")</f>
        <v/>
      </c>
      <c r="AE232" s="68" t="str">
        <f>+IF(AB232&lt;&gt;"-",IF(R232&lt;&gt;"-",IF(Z232&lt;&gt;"OUI","OLD","FAUX"),IF(Z232&lt;&gt;"OUI","NEW","FAUX")),"")</f>
        <v/>
      </c>
      <c r="AF232" s="68"/>
      <c r="AG232" s="68"/>
      <c r="AH232" s="53" t="str">
        <f t="shared" si="3"/>
        <v/>
      </c>
    </row>
    <row r="233" spans="1:34" ht="17">
      <c r="A233" s="53" t="s">
        <v>1571</v>
      </c>
      <c r="B233" s="53" t="s">
        <v>1572</v>
      </c>
      <c r="C233" s="54">
        <v>1</v>
      </c>
      <c r="D233" s="55" t="s">
        <v>116</v>
      </c>
      <c r="E233" s="55"/>
      <c r="F233" s="56" t="s">
        <v>49</v>
      </c>
      <c r="G233" s="56" t="s">
        <v>49</v>
      </c>
      <c r="H233" s="56"/>
      <c r="I233" s="56"/>
      <c r="J233" s="56"/>
      <c r="K233" s="57">
        <v>96.79</v>
      </c>
      <c r="L233" s="58">
        <v>45091</v>
      </c>
      <c r="M233" s="58">
        <v>45670</v>
      </c>
      <c r="N233" s="59"/>
      <c r="O233" s="56">
        <v>1</v>
      </c>
      <c r="P233" s="56"/>
      <c r="Q233" s="56">
        <v>3</v>
      </c>
      <c r="R233" s="60">
        <v>87.111000000000004</v>
      </c>
      <c r="S233" s="61">
        <f>O233+P233</f>
        <v>1</v>
      </c>
      <c r="T233" s="62">
        <f>+IF(L233&lt;&gt;"",IF(DAYS360(L233,$A$2)&lt;0,0,IF(AND(MONTH(L233)=MONTH($A$2),YEAR(L233)&lt;YEAR($A$2)),(DAYS360(L233,$A$2)/30)-1,DAYS360(L233,$A$2)/30)),0)</f>
        <v>21.4</v>
      </c>
      <c r="U233" s="62">
        <f>+IF(M233&lt;&gt;"",IF(DAYS360(M233,$A$2)&lt;0,0,IF(AND(MONTH(M233)=MONTH($A$2),YEAR(M233)&lt;YEAR($A$2)),(DAYS360(M233,$A$2)/30)-1,DAYS360(M233,$A$2)/30)),0)</f>
        <v>2.4333333333333331</v>
      </c>
      <c r="V233" s="63">
        <f>S233/((C233+Q233)/2)</f>
        <v>0.5</v>
      </c>
      <c r="W233" s="64">
        <f>+IF(V233&gt;0,1/V233,999)</f>
        <v>2</v>
      </c>
      <c r="X233" s="65" t="str">
        <f>+IF(N233&lt;&gt;"",IF(INT(N233)&lt;&gt;INT(K233),"OUI",""),"")</f>
        <v/>
      </c>
      <c r="Y233" s="66">
        <f>+IF(F233="OUI",0,C233*K233)</f>
        <v>96.79</v>
      </c>
      <c r="Z233" s="67" t="str">
        <f>+IF(R233="-",IF(OR(F233="OUI",AND(G233="OUI",T233&lt;=$V$1),H233="OUI",I233="OUI",J233="OUI",T233&lt;=$V$1),"OUI",""),"")</f>
        <v/>
      </c>
      <c r="AA233" s="68" t="str">
        <f>+IF(OR(Z233&lt;&gt;"OUI",X233="OUI",R233&lt;&gt;"-"),"OUI","")</f>
        <v>OUI</v>
      </c>
      <c r="AB233" s="69">
        <f>+IF(AA233&lt;&gt;"OUI","-",IF(R233="-",IF(W233&lt;=3,"-",MAX(N233,K233*(1-$T$1))),IF(W233&lt;=3,R233,IF(T233&gt;$V$6,MAX(N233,K233*$T$6),IF(T233&gt;$V$5,MAX(R233,N233,K233*(1-$T$2),K233*(1-$T$5)),IF(T233&gt;$V$4,MAX(R233,N233,K233*(1-$T$2),K233*(1-$T$4)),IF(T233&gt;$V$3,MAX(R233,N233,K233*(1-$T$2),K233*(1-$T$3)),IF(T233&gt;$V$1,MAX(N233,K233*(1-$T$2)),MAX(N233,R233)))))))))</f>
        <v>87.111000000000004</v>
      </c>
      <c r="AC233" s="70">
        <f>+IF(AB233="-","-",IF(ABS(K233-AB233)&lt;0.1,1,-1*(AB233-K233)/K233))</f>
        <v>0.10000000000000002</v>
      </c>
      <c r="AD233" s="66">
        <f>+IF(AB233&lt;&gt;"-",IF(AB233&lt;K233,(K233-AB233)*C233,AB233*C233),"")</f>
        <v>9.679000000000002</v>
      </c>
      <c r="AE233" s="68" t="str">
        <f>+IF(AB233&lt;&gt;"-",IF(R233&lt;&gt;"-",IF(Z233&lt;&gt;"OUI","OLD","FAUX"),IF(Z233&lt;&gt;"OUI","NEW","FAUX")),"")</f>
        <v>OLD</v>
      </c>
      <c r="AF233" s="68"/>
      <c r="AG233" s="68"/>
      <c r="AH233" s="53" t="str">
        <f t="shared" si="3"/>
        <v/>
      </c>
    </row>
    <row r="234" spans="1:34" ht="17">
      <c r="A234" s="53" t="s">
        <v>2558</v>
      </c>
      <c r="B234" s="53" t="s">
        <v>2559</v>
      </c>
      <c r="C234" s="54">
        <v>3</v>
      </c>
      <c r="D234" s="55" t="s">
        <v>614</v>
      </c>
      <c r="E234" s="55" t="s">
        <v>2545</v>
      </c>
      <c r="F234" s="56"/>
      <c r="G234" s="56"/>
      <c r="H234" s="56"/>
      <c r="I234" s="56"/>
      <c r="J234" s="56" t="s">
        <v>49</v>
      </c>
      <c r="K234" s="57">
        <v>96.42</v>
      </c>
      <c r="L234" s="58">
        <v>45673</v>
      </c>
      <c r="M234" s="58">
        <v>45650</v>
      </c>
      <c r="N234" s="59"/>
      <c r="O234" s="56"/>
      <c r="P234" s="56"/>
      <c r="Q234" s="56"/>
      <c r="R234" s="60" t="s">
        <v>1139</v>
      </c>
      <c r="S234" s="61">
        <f>O234+P234</f>
        <v>0</v>
      </c>
      <c r="T234" s="62">
        <f>+IF(L234&lt;&gt;"",IF(DAYS360(L234,$A$2)&lt;0,0,IF(AND(MONTH(L234)=MONTH($A$2),YEAR(L234)&lt;YEAR($A$2)),(DAYS360(L234,$A$2)/30)-1,DAYS360(L234,$A$2)/30)),0)</f>
        <v>2.3333333333333335</v>
      </c>
      <c r="U234" s="62">
        <f>+IF(M234&lt;&gt;"",IF(DAYS360(M234,$A$2)&lt;0,0,IF(AND(MONTH(M234)=MONTH($A$2),YEAR(M234)&lt;YEAR($A$2)),(DAYS360(M234,$A$2)/30)-1,DAYS360(M234,$A$2)/30)),0)</f>
        <v>3.0666666666666669</v>
      </c>
      <c r="V234" s="63">
        <f>S234/((C234+Q234)/2)</f>
        <v>0</v>
      </c>
      <c r="W234" s="64">
        <f>+IF(V234&gt;0,1/V234,999)</f>
        <v>999</v>
      </c>
      <c r="X234" s="65" t="str">
        <f>+IF(N234&lt;&gt;"",IF(INT(N234)&lt;&gt;INT(K234),"OUI",""),"")</f>
        <v/>
      </c>
      <c r="Y234" s="66">
        <f>+IF(F234="OUI",0,C234*K234)</f>
        <v>289.26</v>
      </c>
      <c r="Z234" s="67" t="str">
        <f>+IF(R234="-",IF(OR(F234="OUI",AND(G234="OUI",T234&lt;=$V$1),H234="OUI",I234="OUI",J234="OUI",T234&lt;=$V$1),"OUI",""),"")</f>
        <v>OUI</v>
      </c>
      <c r="AA234" s="68" t="str">
        <f>+IF(OR(Z234&lt;&gt;"OUI",X234="OUI",R234&lt;&gt;"-"),"OUI","")</f>
        <v/>
      </c>
      <c r="AB234" s="69" t="str">
        <f>+IF(AA234&lt;&gt;"OUI","-",IF(R234="-",IF(W234&lt;=3,"-",MAX(N234,K234*(1-$T$1))),IF(W234&lt;=3,R234,IF(T234&gt;$V$6,MAX(N234,K234*$T$6),IF(T234&gt;$V$5,MAX(R234,N234,K234*(1-$T$2),K234*(1-$T$5)),IF(T234&gt;$V$4,MAX(R234,N234,K234*(1-$T$2),K234*(1-$T$4)),IF(T234&gt;$V$3,MAX(R234,N234,K234*(1-$T$2),K234*(1-$T$3)),IF(T234&gt;$V$1,MAX(N234,K234*(1-$T$2)),MAX(N234,R234)))))))))</f>
        <v>-</v>
      </c>
      <c r="AC234" s="70" t="str">
        <f>+IF(AB234="-","-",IF(ABS(K234-AB234)&lt;0.1,1,-1*(AB234-K234)/K234))</f>
        <v>-</v>
      </c>
      <c r="AD234" s="66" t="str">
        <f>+IF(AB234&lt;&gt;"-",IF(AB234&lt;K234,(K234-AB234)*C234,AB234*C234),"")</f>
        <v/>
      </c>
      <c r="AE234" s="68" t="str">
        <f>+IF(AB234&lt;&gt;"-",IF(R234&lt;&gt;"-",IF(Z234&lt;&gt;"OUI","OLD","FAUX"),IF(Z234&lt;&gt;"OUI","NEW","FAUX")),"")</f>
        <v/>
      </c>
      <c r="AF234" s="68"/>
      <c r="AG234" s="68"/>
      <c r="AH234" s="53" t="str">
        <f t="shared" si="3"/>
        <v/>
      </c>
    </row>
    <row r="235" spans="1:34" ht="17">
      <c r="A235" s="53" t="s">
        <v>2115</v>
      </c>
      <c r="B235" s="53" t="s">
        <v>2116</v>
      </c>
      <c r="C235" s="54">
        <v>2</v>
      </c>
      <c r="D235" s="55" t="s">
        <v>93</v>
      </c>
      <c r="E235" s="55" t="s">
        <v>117</v>
      </c>
      <c r="F235" s="56" t="s">
        <v>49</v>
      </c>
      <c r="G235" s="56" t="s">
        <v>49</v>
      </c>
      <c r="H235" s="56"/>
      <c r="I235" s="56"/>
      <c r="J235" s="56" t="s">
        <v>49</v>
      </c>
      <c r="K235" s="57">
        <v>94.2</v>
      </c>
      <c r="L235" s="58">
        <v>44617</v>
      </c>
      <c r="M235" s="58">
        <v>45538</v>
      </c>
      <c r="N235" s="59"/>
      <c r="O235" s="56"/>
      <c r="P235" s="56"/>
      <c r="Q235" s="56">
        <v>2</v>
      </c>
      <c r="R235" s="60" t="s">
        <v>1139</v>
      </c>
      <c r="S235" s="61">
        <f>O235+P235</f>
        <v>0</v>
      </c>
      <c r="T235" s="62">
        <f>+IF(L235&lt;&gt;"",IF(DAYS360(L235,$A$2)&lt;0,0,IF(AND(MONTH(L235)=MONTH($A$2),YEAR(L235)&lt;YEAR($A$2)),(DAYS360(L235,$A$2)/30)-1,DAYS360(L235,$A$2)/30)),0)</f>
        <v>37.033333333333331</v>
      </c>
      <c r="U235" s="62">
        <f>+IF(M235&lt;&gt;"",IF(DAYS360(M235,$A$2)&lt;0,0,IF(AND(MONTH(M235)=MONTH($A$2),YEAR(M235)&lt;YEAR($A$2)),(DAYS360(M235,$A$2)/30)-1,DAYS360(M235,$A$2)/30)),0)</f>
        <v>6.7666666666666666</v>
      </c>
      <c r="V235" s="63">
        <f>S235/((C235+Q235)/2)</f>
        <v>0</v>
      </c>
      <c r="W235" s="64">
        <f>+IF(V235&gt;0,1/V235,999)</f>
        <v>999</v>
      </c>
      <c r="X235" s="65" t="str">
        <f>+IF(N235&lt;&gt;"",IF(INT(N235)&lt;&gt;INT(K235),"OUI",""),"")</f>
        <v/>
      </c>
      <c r="Y235" s="66">
        <f>+IF(F235="OUI",0,C235*K235)</f>
        <v>188.4</v>
      </c>
      <c r="Z235" s="67" t="str">
        <f>+IF(R235="-",IF(OR(F235="OUI",AND(G235="OUI",T235&lt;=$V$1),H235="OUI",I235="OUI",J235="OUI",T235&lt;=$V$1),"OUI",""),"")</f>
        <v/>
      </c>
      <c r="AA235" s="68" t="str">
        <f>+IF(OR(Z235&lt;&gt;"OUI",X235="OUI",R235&lt;&gt;"-"),"OUI","")</f>
        <v>OUI</v>
      </c>
      <c r="AB235" s="69">
        <f>+IF(AA235&lt;&gt;"OUI","-",IF(R235="-",IF(W235&lt;=3,"-",MAX(N235,K235*(1-$T$1))),IF(W235&lt;=3,R235,IF(T235&gt;$V$6,MAX(N235,K235*$T$6),IF(T235&gt;$V$5,MAX(R235,N235,K235*(1-$T$2),K235*(1-$T$5)),IF(T235&gt;$V$4,MAX(R235,N235,K235*(1-$T$2),K235*(1-$T$4)),IF(T235&gt;$V$3,MAX(R235,N235,K235*(1-$T$2),K235*(1-$T$3)),IF(T235&gt;$V$1,MAX(N235,K235*(1-$T$2)),MAX(N235,R235)))))))))</f>
        <v>84.78</v>
      </c>
      <c r="AC235" s="70">
        <f>+IF(AB235="-","-",IF(ABS(K235-AB235)&lt;0.1,1,-1*(AB235-K235)/K235))</f>
        <v>0.10000000000000002</v>
      </c>
      <c r="AD235" s="66">
        <f>+IF(AB235&lt;&gt;"-",IF(AB235&lt;K235,(K235-AB235)*C235,AB235*C235),"")</f>
        <v>18.840000000000003</v>
      </c>
      <c r="AE235" s="68" t="str">
        <f>+IF(AB235&lt;&gt;"-",IF(R235&lt;&gt;"-",IF(Z235&lt;&gt;"OUI","OLD","FAUX"),IF(Z235&lt;&gt;"OUI","NEW","FAUX")),"")</f>
        <v>NEW</v>
      </c>
      <c r="AF235" s="68"/>
      <c r="AG235" s="68"/>
      <c r="AH235" s="53" t="str">
        <f t="shared" si="3"/>
        <v/>
      </c>
    </row>
    <row r="236" spans="1:34" ht="17">
      <c r="A236" s="53" t="s">
        <v>1715</v>
      </c>
      <c r="B236" s="53" t="s">
        <v>1716</v>
      </c>
      <c r="C236" s="54">
        <v>1</v>
      </c>
      <c r="D236" s="55" t="s">
        <v>274</v>
      </c>
      <c r="E236" s="55" t="s">
        <v>275</v>
      </c>
      <c r="F236" s="56" t="s">
        <v>49</v>
      </c>
      <c r="G236" s="56" t="s">
        <v>49</v>
      </c>
      <c r="H236" s="56"/>
      <c r="I236" s="56"/>
      <c r="J236" s="56" t="s">
        <v>49</v>
      </c>
      <c r="K236" s="57">
        <v>93.84</v>
      </c>
      <c r="L236" s="58">
        <v>44078</v>
      </c>
      <c r="M236" s="58">
        <v>45691</v>
      </c>
      <c r="N236" s="59"/>
      <c r="O236" s="56">
        <v>1</v>
      </c>
      <c r="P236" s="56"/>
      <c r="Q236" s="56">
        <v>2</v>
      </c>
      <c r="R236" s="60">
        <v>84.456000000000003</v>
      </c>
      <c r="S236" s="61">
        <f>O236+P236</f>
        <v>1</v>
      </c>
      <c r="T236" s="62">
        <f>+IF(L236&lt;&gt;"",IF(DAYS360(L236,$A$2)&lt;0,0,IF(AND(MONTH(L236)=MONTH($A$2),YEAR(L236)&lt;YEAR($A$2)),(DAYS360(L236,$A$2)/30)-1,DAYS360(L236,$A$2)/30)),0)</f>
        <v>54.733333333333334</v>
      </c>
      <c r="U236" s="62">
        <f>+IF(M236&lt;&gt;"",IF(DAYS360(M236,$A$2)&lt;0,0,IF(AND(MONTH(M236)=MONTH($A$2),YEAR(M236)&lt;YEAR($A$2)),(DAYS360(M236,$A$2)/30)-1,DAYS360(M236,$A$2)/30)),0)</f>
        <v>1.7666666666666666</v>
      </c>
      <c r="V236" s="63">
        <f>S236/((C236+Q236)/2)</f>
        <v>0.66666666666666663</v>
      </c>
      <c r="W236" s="64">
        <f>+IF(V236&gt;0,1/V236,999)</f>
        <v>1.5</v>
      </c>
      <c r="X236" s="65" t="str">
        <f>+IF(N236&lt;&gt;"",IF(INT(N236)&lt;&gt;INT(K236),"OUI",""),"")</f>
        <v/>
      </c>
      <c r="Y236" s="66">
        <f>+IF(F236="OUI",0,C236*K236)</f>
        <v>93.84</v>
      </c>
      <c r="Z236" s="67" t="str">
        <f>+IF(R236="-",IF(OR(F236="OUI",AND(G236="OUI",T236&lt;=$V$1),H236="OUI",I236="OUI",J236="OUI",T236&lt;=$V$1),"OUI",""),"")</f>
        <v/>
      </c>
      <c r="AA236" s="68" t="str">
        <f>+IF(OR(Z236&lt;&gt;"OUI",X236="OUI",R236&lt;&gt;"-"),"OUI","")</f>
        <v>OUI</v>
      </c>
      <c r="AB236" s="69">
        <f>+IF(AA236&lt;&gt;"OUI","-",IF(R236="-",IF(W236&lt;=3,"-",MAX(N236,K236*(1-$T$1))),IF(W236&lt;=3,R236,IF(T236&gt;$V$6,MAX(N236,K236*$T$6),IF(T236&gt;$V$5,MAX(R236,N236,K236*(1-$T$2),K236*(1-$T$5)),IF(T236&gt;$V$4,MAX(R236,N236,K236*(1-$T$2),K236*(1-$T$4)),IF(T236&gt;$V$3,MAX(R236,N236,K236*(1-$T$2),K236*(1-$T$3)),IF(T236&gt;$V$1,MAX(N236,K236*(1-$T$2)),MAX(N236,R236)))))))))</f>
        <v>84.456000000000003</v>
      </c>
      <c r="AC236" s="70">
        <f>+IF(AB236="-","-",IF(ABS(K236-AB236)&lt;0.1,1,-1*(AB236-K236)/K236))</f>
        <v>0.1</v>
      </c>
      <c r="AD236" s="66">
        <f>+IF(AB236&lt;&gt;"-",IF(AB236&lt;K236,(K236-AB236)*C236,AB236*C236),"")</f>
        <v>9.3840000000000003</v>
      </c>
      <c r="AE236" s="68" t="str">
        <f>+IF(AB236&lt;&gt;"-",IF(R236&lt;&gt;"-",IF(Z236&lt;&gt;"OUI","OLD","FAUX"),IF(Z236&lt;&gt;"OUI","NEW","FAUX")),"")</f>
        <v>OLD</v>
      </c>
      <c r="AF236" s="68"/>
      <c r="AG236" s="68"/>
      <c r="AH236" s="53" t="str">
        <f t="shared" si="3"/>
        <v/>
      </c>
    </row>
    <row r="237" spans="1:34" ht="17">
      <c r="A237" s="53" t="s">
        <v>3207</v>
      </c>
      <c r="B237" s="53" t="s">
        <v>3208</v>
      </c>
      <c r="C237" s="54">
        <v>1</v>
      </c>
      <c r="D237" s="55" t="s">
        <v>1493</v>
      </c>
      <c r="E237" s="55"/>
      <c r="F237" s="56" t="s">
        <v>49</v>
      </c>
      <c r="G237" s="56" t="s">
        <v>49</v>
      </c>
      <c r="H237" s="56"/>
      <c r="I237" s="56"/>
      <c r="J237" s="56"/>
      <c r="K237" s="57">
        <v>93.72</v>
      </c>
      <c r="L237" s="58">
        <v>45541</v>
      </c>
      <c r="M237" s="58">
        <v>45609</v>
      </c>
      <c r="N237" s="59"/>
      <c r="O237" s="56"/>
      <c r="P237" s="56"/>
      <c r="Q237" s="56">
        <v>1</v>
      </c>
      <c r="R237" s="60" t="s">
        <v>1139</v>
      </c>
      <c r="S237" s="61">
        <f>O237+P237</f>
        <v>0</v>
      </c>
      <c r="T237" s="62">
        <f>+IF(L237&lt;&gt;"",IF(DAYS360(L237,$A$2)&lt;0,0,IF(AND(MONTH(L237)=MONTH($A$2),YEAR(L237)&lt;YEAR($A$2)),(DAYS360(L237,$A$2)/30)-1,DAYS360(L237,$A$2)/30)),0)</f>
        <v>6.666666666666667</v>
      </c>
      <c r="U237" s="62">
        <f>+IF(M237&lt;&gt;"",IF(DAYS360(M237,$A$2)&lt;0,0,IF(AND(MONTH(M237)=MONTH($A$2),YEAR(M237)&lt;YEAR($A$2)),(DAYS360(M237,$A$2)/30)-1,DAYS360(M237,$A$2)/30)),0)</f>
        <v>4.4333333333333336</v>
      </c>
      <c r="V237" s="63">
        <f>S237/((C237+Q237)/2)</f>
        <v>0</v>
      </c>
      <c r="W237" s="64">
        <f>+IF(V237&gt;0,1/V237,999)</f>
        <v>999</v>
      </c>
      <c r="X237" s="65" t="str">
        <f>+IF(N237&lt;&gt;"",IF(INT(N237)&lt;&gt;INT(K237),"OUI",""),"")</f>
        <v/>
      </c>
      <c r="Y237" s="66">
        <f>+IF(F237="OUI",0,C237*K237)</f>
        <v>93.72</v>
      </c>
      <c r="Z237" s="67" t="str">
        <f>+IF(R237="-",IF(OR(F237="OUI",AND(G237="OUI",T237&lt;=$V$1),H237="OUI",I237="OUI",J237="OUI",T237&lt;=$V$1),"OUI",""),"")</f>
        <v>OUI</v>
      </c>
      <c r="AA237" s="68" t="str">
        <f>+IF(OR(Z237&lt;&gt;"OUI",X237="OUI",R237&lt;&gt;"-"),"OUI","")</f>
        <v/>
      </c>
      <c r="AB237" s="69" t="str">
        <f>+IF(AA237&lt;&gt;"OUI","-",IF(R237="-",IF(W237&lt;=3,"-",MAX(N237,K237*(1-$T$1))),IF(W237&lt;=3,R237,IF(T237&gt;$V$6,MAX(N237,K237*$T$6),IF(T237&gt;$V$5,MAX(R237,N237,K237*(1-$T$2),K237*(1-$T$5)),IF(T237&gt;$V$4,MAX(R237,N237,K237*(1-$T$2),K237*(1-$T$4)),IF(T237&gt;$V$3,MAX(R237,N237,K237*(1-$T$2),K237*(1-$T$3)),IF(T237&gt;$V$1,MAX(N237,K237*(1-$T$2)),MAX(N237,R237)))))))))</f>
        <v>-</v>
      </c>
      <c r="AC237" s="70" t="str">
        <f>+IF(AB237="-","-",IF(ABS(K237-AB237)&lt;0.1,1,-1*(AB237-K237)/K237))</f>
        <v>-</v>
      </c>
      <c r="AD237" s="66" t="str">
        <f>+IF(AB237&lt;&gt;"-",IF(AB237&lt;K237,(K237-AB237)*C237,AB237*C237),"")</f>
        <v/>
      </c>
      <c r="AE237" s="68" t="str">
        <f>+IF(AB237&lt;&gt;"-",IF(R237&lt;&gt;"-",IF(Z237&lt;&gt;"OUI","OLD","FAUX"),IF(Z237&lt;&gt;"OUI","NEW","FAUX")),"")</f>
        <v/>
      </c>
      <c r="AF237" s="68"/>
      <c r="AG237" s="68"/>
      <c r="AH237" s="53" t="str">
        <f t="shared" si="3"/>
        <v/>
      </c>
    </row>
    <row r="238" spans="1:34" ht="17">
      <c r="A238" s="53" t="s">
        <v>2055</v>
      </c>
      <c r="B238" s="53" t="s">
        <v>2056</v>
      </c>
      <c r="C238" s="54">
        <v>7</v>
      </c>
      <c r="D238" s="55" t="s">
        <v>1493</v>
      </c>
      <c r="E238" s="55"/>
      <c r="F238" s="56" t="s">
        <v>49</v>
      </c>
      <c r="G238" s="56" t="s">
        <v>49</v>
      </c>
      <c r="H238" s="56"/>
      <c r="I238" s="56"/>
      <c r="J238" s="56"/>
      <c r="K238" s="57">
        <v>93.72</v>
      </c>
      <c r="L238" s="58">
        <v>45268</v>
      </c>
      <c r="M238" s="58">
        <v>45726</v>
      </c>
      <c r="N238" s="59"/>
      <c r="O238" s="56">
        <v>2</v>
      </c>
      <c r="P238" s="56"/>
      <c r="Q238" s="56">
        <v>9</v>
      </c>
      <c r="R238" s="60" t="s">
        <v>1139</v>
      </c>
      <c r="S238" s="61">
        <f>O238+P238</f>
        <v>2</v>
      </c>
      <c r="T238" s="62">
        <f>+IF(L238&lt;&gt;"",IF(DAYS360(L238,$A$2)&lt;0,0,IF(AND(MONTH(L238)=MONTH($A$2),YEAR(L238)&lt;YEAR($A$2)),(DAYS360(L238,$A$2)/30)-1,DAYS360(L238,$A$2)/30)),0)</f>
        <v>15.6</v>
      </c>
      <c r="U238" s="62">
        <f>+IF(M238&lt;&gt;"",IF(DAYS360(M238,$A$2)&lt;0,0,IF(AND(MONTH(M238)=MONTH($A$2),YEAR(M238)&lt;YEAR($A$2)),(DAYS360(M238,$A$2)/30)-1,DAYS360(M238,$A$2)/30)),0)</f>
        <v>0.53333333333333333</v>
      </c>
      <c r="V238" s="63">
        <f>S238/((C238+Q238)/2)</f>
        <v>0.25</v>
      </c>
      <c r="W238" s="64">
        <f>+IF(V238&gt;0,1/V238,999)</f>
        <v>4</v>
      </c>
      <c r="X238" s="65" t="str">
        <f>+IF(N238&lt;&gt;"",IF(INT(N238)&lt;&gt;INT(K238),"OUI",""),"")</f>
        <v/>
      </c>
      <c r="Y238" s="66">
        <f>+IF(F238="OUI",0,C238*K238)</f>
        <v>656.04</v>
      </c>
      <c r="Z238" s="67" t="str">
        <f>+IF(R238="-",IF(OR(F238="OUI",AND(G238="OUI",T238&lt;=$V$1),H238="OUI",I238="OUI",J238="OUI",T238&lt;=$V$1),"OUI",""),"")</f>
        <v/>
      </c>
      <c r="AA238" s="68" t="str">
        <f>+IF(OR(Z238&lt;&gt;"OUI",X238="OUI",R238&lt;&gt;"-"),"OUI","")</f>
        <v>OUI</v>
      </c>
      <c r="AB238" s="69">
        <f>+IF(AA238&lt;&gt;"OUI","-",IF(R238="-",IF(W238&lt;=3,"-",MAX(N238,K238*(1-$T$1))),IF(W238&lt;=3,R238,IF(T238&gt;$V$6,MAX(N238,K238*$T$6),IF(T238&gt;$V$5,MAX(R238,N238,K238*(1-$T$2),K238*(1-$T$5)),IF(T238&gt;$V$4,MAX(R238,N238,K238*(1-$T$2),K238*(1-$T$4)),IF(T238&gt;$V$3,MAX(R238,N238,K238*(1-$T$2),K238*(1-$T$3)),IF(T238&gt;$V$1,MAX(N238,K238*(1-$T$2)),MAX(N238,R238)))))))))</f>
        <v>84.347999999999999</v>
      </c>
      <c r="AC238" s="70">
        <f>+IF(AB238="-","-",IF(ABS(K238-AB238)&lt;0.1,1,-1*(AB238-K238)/K238))</f>
        <v>0.1</v>
      </c>
      <c r="AD238" s="66">
        <f>+IF(AB238&lt;&gt;"-",IF(AB238&lt;K238,(K238-AB238)*C238,AB238*C238),"")</f>
        <v>65.603999999999999</v>
      </c>
      <c r="AE238" s="68" t="str">
        <f>+IF(AB238&lt;&gt;"-",IF(R238&lt;&gt;"-",IF(Z238&lt;&gt;"OUI","OLD","FAUX"),IF(Z238&lt;&gt;"OUI","NEW","FAUX")),"")</f>
        <v>NEW</v>
      </c>
      <c r="AF238" s="68"/>
      <c r="AG238" s="68"/>
      <c r="AH238" s="53" t="str">
        <f t="shared" si="3"/>
        <v/>
      </c>
    </row>
    <row r="239" spans="1:34" ht="17">
      <c r="A239" s="53" t="s">
        <v>2837</v>
      </c>
      <c r="B239" s="53" t="s">
        <v>2838</v>
      </c>
      <c r="C239" s="54">
        <v>2</v>
      </c>
      <c r="D239" s="55" t="s">
        <v>894</v>
      </c>
      <c r="E239" s="55" t="s">
        <v>1030</v>
      </c>
      <c r="F239" s="56" t="s">
        <v>49</v>
      </c>
      <c r="G239" s="56" t="s">
        <v>49</v>
      </c>
      <c r="H239" s="56"/>
      <c r="I239" s="56"/>
      <c r="J239" s="56" t="s">
        <v>49</v>
      </c>
      <c r="K239" s="57">
        <v>93.68</v>
      </c>
      <c r="L239" s="58">
        <v>45679</v>
      </c>
      <c r="M239" s="58">
        <v>45663</v>
      </c>
      <c r="N239" s="59"/>
      <c r="O239" s="56">
        <v>1</v>
      </c>
      <c r="P239" s="56"/>
      <c r="Q239" s="56">
        <v>1</v>
      </c>
      <c r="R239" s="60" t="s">
        <v>1139</v>
      </c>
      <c r="S239" s="61">
        <f>O239+P239</f>
        <v>1</v>
      </c>
      <c r="T239" s="62">
        <f>+IF(L239&lt;&gt;"",IF(DAYS360(L239,$A$2)&lt;0,0,IF(AND(MONTH(L239)=MONTH($A$2),YEAR(L239)&lt;YEAR($A$2)),(DAYS360(L239,$A$2)/30)-1,DAYS360(L239,$A$2)/30)),0)</f>
        <v>2.1333333333333333</v>
      </c>
      <c r="U239" s="62">
        <f>+IF(M239&lt;&gt;"",IF(DAYS360(M239,$A$2)&lt;0,0,IF(AND(MONTH(M239)=MONTH($A$2),YEAR(M239)&lt;YEAR($A$2)),(DAYS360(M239,$A$2)/30)-1,DAYS360(M239,$A$2)/30)),0)</f>
        <v>2.6666666666666665</v>
      </c>
      <c r="V239" s="63">
        <f>S239/((C239+Q239)/2)</f>
        <v>0.66666666666666663</v>
      </c>
      <c r="W239" s="64">
        <f>+IF(V239&gt;0,1/V239,999)</f>
        <v>1.5</v>
      </c>
      <c r="X239" s="65" t="str">
        <f>+IF(N239&lt;&gt;"",IF(INT(N239)&lt;&gt;INT(K239),"OUI",""),"")</f>
        <v/>
      </c>
      <c r="Y239" s="66">
        <f>+IF(F239="OUI",0,C239*K239)</f>
        <v>187.36</v>
      </c>
      <c r="Z239" s="67" t="str">
        <f>+IF(R239="-",IF(OR(F239="OUI",AND(G239="OUI",T239&lt;=$V$1),H239="OUI",I239="OUI",J239="OUI",T239&lt;=$V$1),"OUI",""),"")</f>
        <v>OUI</v>
      </c>
      <c r="AA239" s="68" t="str">
        <f>+IF(OR(Z239&lt;&gt;"OUI",X239="OUI",R239&lt;&gt;"-"),"OUI","")</f>
        <v/>
      </c>
      <c r="AB239" s="69" t="str">
        <f>+IF(AA239&lt;&gt;"OUI","-",IF(R239="-",IF(W239&lt;=3,"-",MAX(N239,K239*(1-$T$1))),IF(W239&lt;=3,R239,IF(T239&gt;$V$6,MAX(N239,K239*$T$6),IF(T239&gt;$V$5,MAX(R239,N239,K239*(1-$T$2),K239*(1-$T$5)),IF(T239&gt;$V$4,MAX(R239,N239,K239*(1-$T$2),K239*(1-$T$4)),IF(T239&gt;$V$3,MAX(R239,N239,K239*(1-$T$2),K239*(1-$T$3)),IF(T239&gt;$V$1,MAX(N239,K239*(1-$T$2)),MAX(N239,R239)))))))))</f>
        <v>-</v>
      </c>
      <c r="AC239" s="70" t="str">
        <f>+IF(AB239="-","-",IF(ABS(K239-AB239)&lt;0.1,1,-1*(AB239-K239)/K239))</f>
        <v>-</v>
      </c>
      <c r="AD239" s="66" t="str">
        <f>+IF(AB239&lt;&gt;"-",IF(AB239&lt;K239,(K239-AB239)*C239,AB239*C239),"")</f>
        <v/>
      </c>
      <c r="AE239" s="68" t="str">
        <f>+IF(AB239&lt;&gt;"-",IF(R239&lt;&gt;"-",IF(Z239&lt;&gt;"OUI","OLD","FAUX"),IF(Z239&lt;&gt;"OUI","NEW","FAUX")),"")</f>
        <v/>
      </c>
      <c r="AF239" s="68"/>
      <c r="AG239" s="68"/>
      <c r="AH239" s="53" t="str">
        <f t="shared" si="3"/>
        <v/>
      </c>
    </row>
    <row r="240" spans="1:34" ht="17">
      <c r="A240" s="53" t="s">
        <v>2876</v>
      </c>
      <c r="B240" s="53" t="s">
        <v>2877</v>
      </c>
      <c r="C240" s="54">
        <v>1</v>
      </c>
      <c r="D240" s="55" t="s">
        <v>2873</v>
      </c>
      <c r="E240" s="55"/>
      <c r="F240" s="56" t="s">
        <v>49</v>
      </c>
      <c r="G240" s="56" t="s">
        <v>49</v>
      </c>
      <c r="H240" s="56"/>
      <c r="I240" s="56"/>
      <c r="J240" s="56"/>
      <c r="K240" s="57">
        <v>92.9</v>
      </c>
      <c r="L240" s="58">
        <v>45681</v>
      </c>
      <c r="M240" s="58">
        <v>45728</v>
      </c>
      <c r="N240" s="59"/>
      <c r="O240" s="56">
        <v>5</v>
      </c>
      <c r="P240" s="56"/>
      <c r="Q240" s="56">
        <v>6</v>
      </c>
      <c r="R240" s="60" t="s">
        <v>1139</v>
      </c>
      <c r="S240" s="61">
        <f>O240+P240</f>
        <v>5</v>
      </c>
      <c r="T240" s="62">
        <f>+IF(L240&lt;&gt;"",IF(DAYS360(L240,$A$2)&lt;0,0,IF(AND(MONTH(L240)=MONTH($A$2),YEAR(L240)&lt;YEAR($A$2)),(DAYS360(L240,$A$2)/30)-1,DAYS360(L240,$A$2)/30)),0)</f>
        <v>2.0666666666666669</v>
      </c>
      <c r="U240" s="62">
        <f>+IF(M240&lt;&gt;"",IF(DAYS360(M240,$A$2)&lt;0,0,IF(AND(MONTH(M240)=MONTH($A$2),YEAR(M240)&lt;YEAR($A$2)),(DAYS360(M240,$A$2)/30)-1,DAYS360(M240,$A$2)/30)),0)</f>
        <v>0.46666666666666667</v>
      </c>
      <c r="V240" s="63">
        <f>S240/((C240+Q240)/2)</f>
        <v>1.4285714285714286</v>
      </c>
      <c r="W240" s="64">
        <f>+IF(V240&gt;0,1/V240,999)</f>
        <v>0.7</v>
      </c>
      <c r="X240" s="65" t="str">
        <f>+IF(N240&lt;&gt;"",IF(INT(N240)&lt;&gt;INT(K240),"OUI",""),"")</f>
        <v/>
      </c>
      <c r="Y240" s="66">
        <f>+IF(F240="OUI",0,C240*K240)</f>
        <v>92.9</v>
      </c>
      <c r="Z240" s="67" t="str">
        <f>+IF(R240="-",IF(OR(F240="OUI",AND(G240="OUI",T240&lt;=$V$1),H240="OUI",I240="OUI",J240="OUI",T240&lt;=$V$1),"OUI",""),"")</f>
        <v>OUI</v>
      </c>
      <c r="AA240" s="68" t="str">
        <f>+IF(OR(Z240&lt;&gt;"OUI",X240="OUI",R240&lt;&gt;"-"),"OUI","")</f>
        <v/>
      </c>
      <c r="AB240" s="69" t="str">
        <f>+IF(AA240&lt;&gt;"OUI","-",IF(R240="-",IF(W240&lt;=3,"-",MAX(N240,K240*(1-$T$1))),IF(W240&lt;=3,R240,IF(T240&gt;$V$6,MAX(N240,K240*$T$6),IF(T240&gt;$V$5,MAX(R240,N240,K240*(1-$T$2),K240*(1-$T$5)),IF(T240&gt;$V$4,MAX(R240,N240,K240*(1-$T$2),K240*(1-$T$4)),IF(T240&gt;$V$3,MAX(R240,N240,K240*(1-$T$2),K240*(1-$T$3)),IF(T240&gt;$V$1,MAX(N240,K240*(1-$T$2)),MAX(N240,R240)))))))))</f>
        <v>-</v>
      </c>
      <c r="AC240" s="70" t="str">
        <f>+IF(AB240="-","-",IF(ABS(K240-AB240)&lt;0.1,1,-1*(AB240-K240)/K240))</f>
        <v>-</v>
      </c>
      <c r="AD240" s="66" t="str">
        <f>+IF(AB240&lt;&gt;"-",IF(AB240&lt;K240,(K240-AB240)*C240,AB240*C240),"")</f>
        <v/>
      </c>
      <c r="AE240" s="68" t="str">
        <f>+IF(AB240&lt;&gt;"-",IF(R240&lt;&gt;"-",IF(Z240&lt;&gt;"OUI","OLD","FAUX"),IF(Z240&lt;&gt;"OUI","NEW","FAUX")),"")</f>
        <v/>
      </c>
      <c r="AF240" s="68"/>
      <c r="AG240" s="68"/>
      <c r="AH240" s="53" t="str">
        <f t="shared" si="3"/>
        <v/>
      </c>
    </row>
    <row r="241" spans="1:34" ht="17">
      <c r="A241" s="53" t="s">
        <v>2880</v>
      </c>
      <c r="B241" s="53" t="s">
        <v>2881</v>
      </c>
      <c r="C241" s="54">
        <v>1</v>
      </c>
      <c r="D241" s="55" t="s">
        <v>1163</v>
      </c>
      <c r="E241" s="55" t="s">
        <v>500</v>
      </c>
      <c r="F241" s="56" t="s">
        <v>49</v>
      </c>
      <c r="G241" s="56" t="s">
        <v>49</v>
      </c>
      <c r="H241" s="56"/>
      <c r="I241" s="56"/>
      <c r="J241" s="56" t="s">
        <v>49</v>
      </c>
      <c r="K241" s="57">
        <v>92</v>
      </c>
      <c r="L241" s="58">
        <v>45628</v>
      </c>
      <c r="M241" s="58">
        <v>45733</v>
      </c>
      <c r="N241" s="59"/>
      <c r="O241" s="56">
        <v>6</v>
      </c>
      <c r="P241" s="56"/>
      <c r="Q241" s="56">
        <v>9</v>
      </c>
      <c r="R241" s="60" t="s">
        <v>1139</v>
      </c>
      <c r="S241" s="61">
        <f>O241+P241</f>
        <v>6</v>
      </c>
      <c r="T241" s="62">
        <f>+IF(L241&lt;&gt;"",IF(DAYS360(L241,$A$2)&lt;0,0,IF(AND(MONTH(L241)=MONTH($A$2),YEAR(L241)&lt;YEAR($A$2)),(DAYS360(L241,$A$2)/30)-1,DAYS360(L241,$A$2)/30)),0)</f>
        <v>3.8</v>
      </c>
      <c r="U241" s="62">
        <f>+IF(M241&lt;&gt;"",IF(DAYS360(M241,$A$2)&lt;0,0,IF(AND(MONTH(M241)=MONTH($A$2),YEAR(M241)&lt;YEAR($A$2)),(DAYS360(M241,$A$2)/30)-1,DAYS360(M241,$A$2)/30)),0)</f>
        <v>0.3</v>
      </c>
      <c r="V241" s="63">
        <f>S241/((C241+Q241)/2)</f>
        <v>1.2</v>
      </c>
      <c r="W241" s="64">
        <f>+IF(V241&gt;0,1/V241,999)</f>
        <v>0.83333333333333337</v>
      </c>
      <c r="X241" s="65" t="str">
        <f>+IF(N241&lt;&gt;"",IF(INT(N241)&lt;&gt;INT(K241),"OUI",""),"")</f>
        <v/>
      </c>
      <c r="Y241" s="66">
        <f>+IF(F241="OUI",0,C241*K241)</f>
        <v>92</v>
      </c>
      <c r="Z241" s="67" t="str">
        <f>+IF(R241="-",IF(OR(F241="OUI",AND(G241="OUI",T241&lt;=$V$1),H241="OUI",I241="OUI",J241="OUI",T241&lt;=$V$1),"OUI",""),"")</f>
        <v>OUI</v>
      </c>
      <c r="AA241" s="68" t="str">
        <f>+IF(OR(Z241&lt;&gt;"OUI",X241="OUI",R241&lt;&gt;"-"),"OUI","")</f>
        <v/>
      </c>
      <c r="AB241" s="69" t="str">
        <f>+IF(AA241&lt;&gt;"OUI","-",IF(R241="-",IF(W241&lt;=3,"-",MAX(N241,K241*(1-$T$1))),IF(W241&lt;=3,R241,IF(T241&gt;$V$6,MAX(N241,K241*$T$6),IF(T241&gt;$V$5,MAX(R241,N241,K241*(1-$T$2),K241*(1-$T$5)),IF(T241&gt;$V$4,MAX(R241,N241,K241*(1-$T$2),K241*(1-$T$4)),IF(T241&gt;$V$3,MAX(R241,N241,K241*(1-$T$2),K241*(1-$T$3)),IF(T241&gt;$V$1,MAX(N241,K241*(1-$T$2)),MAX(N241,R241)))))))))</f>
        <v>-</v>
      </c>
      <c r="AC241" s="70" t="str">
        <f>+IF(AB241="-","-",IF(ABS(K241-AB241)&lt;0.1,1,-1*(AB241-K241)/K241))</f>
        <v>-</v>
      </c>
      <c r="AD241" s="66" t="str">
        <f>+IF(AB241&lt;&gt;"-",IF(AB241&lt;K241,(K241-AB241)*C241,AB241*C241),"")</f>
        <v/>
      </c>
      <c r="AE241" s="68" t="str">
        <f>+IF(AB241&lt;&gt;"-",IF(R241&lt;&gt;"-",IF(Z241&lt;&gt;"OUI","OLD","FAUX"),IF(Z241&lt;&gt;"OUI","NEW","FAUX")),"")</f>
        <v/>
      </c>
      <c r="AF241" s="68"/>
      <c r="AG241" s="68"/>
      <c r="AH241" s="53" t="str">
        <f t="shared" si="3"/>
        <v/>
      </c>
    </row>
    <row r="242" spans="1:34" ht="17">
      <c r="A242" s="53" t="s">
        <v>2117</v>
      </c>
      <c r="B242" s="53" t="s">
        <v>2118</v>
      </c>
      <c r="C242" s="54">
        <v>2</v>
      </c>
      <c r="D242" s="55" t="s">
        <v>1156</v>
      </c>
      <c r="E242" s="55"/>
      <c r="F242" s="56" t="s">
        <v>49</v>
      </c>
      <c r="G242" s="56" t="s">
        <v>49</v>
      </c>
      <c r="H242" s="56"/>
      <c r="I242" s="56"/>
      <c r="J242" s="56"/>
      <c r="K242" s="57">
        <v>92</v>
      </c>
      <c r="L242" s="58">
        <v>45191</v>
      </c>
      <c r="M242" s="58">
        <v>45390</v>
      </c>
      <c r="N242" s="59"/>
      <c r="O242" s="56"/>
      <c r="P242" s="56"/>
      <c r="Q242" s="56">
        <v>2</v>
      </c>
      <c r="R242" s="60" t="s">
        <v>1139</v>
      </c>
      <c r="S242" s="61">
        <f>O242+P242</f>
        <v>0</v>
      </c>
      <c r="T242" s="62">
        <f>+IF(L242&lt;&gt;"",IF(DAYS360(L242,$A$2)&lt;0,0,IF(AND(MONTH(L242)=MONTH($A$2),YEAR(L242)&lt;YEAR($A$2)),(DAYS360(L242,$A$2)/30)-1,DAYS360(L242,$A$2)/30)),0)</f>
        <v>18.133333333333333</v>
      </c>
      <c r="U242" s="62">
        <f>+IF(M242&lt;&gt;"",IF(DAYS360(M242,$A$2)&lt;0,0,IF(AND(MONTH(M242)=MONTH($A$2),YEAR(M242)&lt;YEAR($A$2)),(DAYS360(M242,$A$2)/30)-1,DAYS360(M242,$A$2)/30)),0)</f>
        <v>11.6</v>
      </c>
      <c r="V242" s="63">
        <f>S242/((C242+Q242)/2)</f>
        <v>0</v>
      </c>
      <c r="W242" s="64">
        <f>+IF(V242&gt;0,1/V242,999)</f>
        <v>999</v>
      </c>
      <c r="X242" s="65" t="str">
        <f>+IF(N242&lt;&gt;"",IF(INT(N242)&lt;&gt;INT(K242),"OUI",""),"")</f>
        <v/>
      </c>
      <c r="Y242" s="66">
        <f>+IF(F242="OUI",0,C242*K242)</f>
        <v>184</v>
      </c>
      <c r="Z242" s="67" t="str">
        <f>+IF(R242="-",IF(OR(F242="OUI",AND(G242="OUI",T242&lt;=$V$1),H242="OUI",I242="OUI",J242="OUI",T242&lt;=$V$1),"OUI",""),"")</f>
        <v/>
      </c>
      <c r="AA242" s="68" t="str">
        <f>+IF(OR(Z242&lt;&gt;"OUI",X242="OUI",R242&lt;&gt;"-"),"OUI","")</f>
        <v>OUI</v>
      </c>
      <c r="AB242" s="69">
        <f>+IF(AA242&lt;&gt;"OUI","-",IF(R242="-",IF(W242&lt;=3,"-",MAX(N242,K242*(1-$T$1))),IF(W242&lt;=3,R242,IF(T242&gt;$V$6,MAX(N242,K242*$T$6),IF(T242&gt;$V$5,MAX(R242,N242,K242*(1-$T$2),K242*(1-$T$5)),IF(T242&gt;$V$4,MAX(R242,N242,K242*(1-$T$2),K242*(1-$T$4)),IF(T242&gt;$V$3,MAX(R242,N242,K242*(1-$T$2),K242*(1-$T$3)),IF(T242&gt;$V$1,MAX(N242,K242*(1-$T$2)),MAX(N242,R242)))))))))</f>
        <v>82.8</v>
      </c>
      <c r="AC242" s="70">
        <f>+IF(AB242="-","-",IF(ABS(K242-AB242)&lt;0.1,1,-1*(AB242-K242)/K242))</f>
        <v>0.10000000000000003</v>
      </c>
      <c r="AD242" s="66">
        <f>+IF(AB242&lt;&gt;"-",IF(AB242&lt;K242,(K242-AB242)*C242,AB242*C242),"")</f>
        <v>18.400000000000006</v>
      </c>
      <c r="AE242" s="68" t="str">
        <f>+IF(AB242&lt;&gt;"-",IF(R242&lt;&gt;"-",IF(Z242&lt;&gt;"OUI","OLD","FAUX"),IF(Z242&lt;&gt;"OUI","NEW","FAUX")),"")</f>
        <v>NEW</v>
      </c>
      <c r="AF242" s="68"/>
      <c r="AG242" s="68"/>
      <c r="AH242" s="53" t="str">
        <f t="shared" si="3"/>
        <v/>
      </c>
    </row>
    <row r="243" spans="1:34" ht="17">
      <c r="A243" s="53" t="s">
        <v>2943</v>
      </c>
      <c r="B243" s="53" t="s">
        <v>2944</v>
      </c>
      <c r="C243" s="54">
        <v>10</v>
      </c>
      <c r="D243" s="55" t="s">
        <v>1185</v>
      </c>
      <c r="E243" s="55"/>
      <c r="F243" s="56" t="s">
        <v>49</v>
      </c>
      <c r="G243" s="56" t="s">
        <v>49</v>
      </c>
      <c r="H243" s="56"/>
      <c r="I243" s="56"/>
      <c r="J243" s="56"/>
      <c r="K243" s="57">
        <v>91.9</v>
      </c>
      <c r="L243" s="58">
        <v>45503</v>
      </c>
      <c r="M243" s="58">
        <v>45678</v>
      </c>
      <c r="N243" s="59"/>
      <c r="O243" s="56">
        <v>1</v>
      </c>
      <c r="P243" s="56"/>
      <c r="Q243" s="56">
        <v>12</v>
      </c>
      <c r="R243" s="60" t="s">
        <v>1139</v>
      </c>
      <c r="S243" s="61">
        <f>O243+P243</f>
        <v>1</v>
      </c>
      <c r="T243" s="62">
        <f>+IF(L243&lt;&gt;"",IF(DAYS360(L243,$A$2)&lt;0,0,IF(AND(MONTH(L243)=MONTH($A$2),YEAR(L243)&lt;YEAR($A$2)),(DAYS360(L243,$A$2)/30)-1,DAYS360(L243,$A$2)/30)),0)</f>
        <v>7.8666666666666663</v>
      </c>
      <c r="U243" s="62">
        <f>+IF(M243&lt;&gt;"",IF(DAYS360(M243,$A$2)&lt;0,0,IF(AND(MONTH(M243)=MONTH($A$2),YEAR(M243)&lt;YEAR($A$2)),(DAYS360(M243,$A$2)/30)-1,DAYS360(M243,$A$2)/30)),0)</f>
        <v>2.1666666666666665</v>
      </c>
      <c r="V243" s="63">
        <f>S243/((C243+Q243)/2)</f>
        <v>9.0909090909090912E-2</v>
      </c>
      <c r="W243" s="64">
        <f>+IF(V243&gt;0,1/V243,999)</f>
        <v>11</v>
      </c>
      <c r="X243" s="65" t="str">
        <f>+IF(N243&lt;&gt;"",IF(INT(N243)&lt;&gt;INT(K243),"OUI",""),"")</f>
        <v/>
      </c>
      <c r="Y243" s="66">
        <f>+IF(F243="OUI",0,C243*K243)</f>
        <v>919</v>
      </c>
      <c r="Z243" s="67" t="str">
        <f>+IF(R243="-",IF(OR(F243="OUI",AND(G243="OUI",T243&lt;=$V$1),H243="OUI",I243="OUI",J243="OUI",T243&lt;=$V$1),"OUI",""),"")</f>
        <v>OUI</v>
      </c>
      <c r="AA243" s="68" t="str">
        <f>+IF(OR(Z243&lt;&gt;"OUI",X243="OUI",R243&lt;&gt;"-"),"OUI","")</f>
        <v/>
      </c>
      <c r="AB243" s="69" t="str">
        <f>+IF(AA243&lt;&gt;"OUI","-",IF(R243="-",IF(W243&lt;=3,"-",MAX(N243,K243*(1-$T$1))),IF(W243&lt;=3,R243,IF(T243&gt;$V$6,MAX(N243,K243*$T$6),IF(T243&gt;$V$5,MAX(R243,N243,K243*(1-$T$2),K243*(1-$T$5)),IF(T243&gt;$V$4,MAX(R243,N243,K243*(1-$T$2),K243*(1-$T$4)),IF(T243&gt;$V$3,MAX(R243,N243,K243*(1-$T$2),K243*(1-$T$3)),IF(T243&gt;$V$1,MAX(N243,K243*(1-$T$2)),MAX(N243,R243)))))))))</f>
        <v>-</v>
      </c>
      <c r="AC243" s="70" t="str">
        <f>+IF(AB243="-","-",IF(ABS(K243-AB243)&lt;0.1,1,-1*(AB243-K243)/K243))</f>
        <v>-</v>
      </c>
      <c r="AD243" s="66" t="str">
        <f>+IF(AB243&lt;&gt;"-",IF(AB243&lt;K243,(K243-AB243)*C243,AB243*C243),"")</f>
        <v/>
      </c>
      <c r="AE243" s="68" t="str">
        <f>+IF(AB243&lt;&gt;"-",IF(R243&lt;&gt;"-",IF(Z243&lt;&gt;"OUI","OLD","FAUX"),IF(Z243&lt;&gt;"OUI","NEW","FAUX")),"")</f>
        <v/>
      </c>
      <c r="AF243" s="68"/>
      <c r="AG243" s="68"/>
      <c r="AH243" s="53" t="str">
        <f t="shared" si="3"/>
        <v/>
      </c>
    </row>
    <row r="244" spans="1:34">
      <c r="A244" s="53" t="s">
        <v>3283</v>
      </c>
      <c r="B244" s="53" t="s">
        <v>3284</v>
      </c>
      <c r="C244" s="54">
        <v>2</v>
      </c>
      <c r="D244" s="55"/>
      <c r="E244" s="55"/>
      <c r="F244" s="56" t="s">
        <v>49</v>
      </c>
      <c r="G244" s="56" t="s">
        <v>49</v>
      </c>
      <c r="H244" s="56"/>
      <c r="I244" s="56"/>
      <c r="J244" s="56"/>
      <c r="K244" s="57">
        <v>91.12</v>
      </c>
      <c r="L244" s="58">
        <v>45600</v>
      </c>
      <c r="M244" s="58">
        <v>45595</v>
      </c>
      <c r="N244" s="59"/>
      <c r="O244" s="56"/>
      <c r="P244" s="56"/>
      <c r="Q244" s="56">
        <v>2</v>
      </c>
      <c r="R244" s="60" t="s">
        <v>1139</v>
      </c>
      <c r="S244" s="61">
        <f>O244+P244</f>
        <v>0</v>
      </c>
      <c r="T244" s="62">
        <f>+IF(L244&lt;&gt;"",IF(DAYS360(L244,$A$2)&lt;0,0,IF(AND(MONTH(L244)=MONTH($A$2),YEAR(L244)&lt;YEAR($A$2)),(DAYS360(L244,$A$2)/30)-1,DAYS360(L244,$A$2)/30)),0)</f>
        <v>4.7333333333333334</v>
      </c>
      <c r="U244" s="62">
        <f>+IF(M244&lt;&gt;"",IF(DAYS360(M244,$A$2)&lt;0,0,IF(AND(MONTH(M244)=MONTH($A$2),YEAR(M244)&lt;YEAR($A$2)),(DAYS360(M244,$A$2)/30)-1,DAYS360(M244,$A$2)/30)),0)</f>
        <v>4.8666666666666663</v>
      </c>
      <c r="V244" s="63">
        <f>S244/((C244+Q244)/2)</f>
        <v>0</v>
      </c>
      <c r="W244" s="64">
        <f>+IF(V244&gt;0,1/V244,999)</f>
        <v>999</v>
      </c>
      <c r="X244" s="65" t="str">
        <f>+IF(N244&lt;&gt;"",IF(INT(N244)&lt;&gt;INT(K244),"OUI",""),"")</f>
        <v/>
      </c>
      <c r="Y244" s="66">
        <f>+IF(F244="OUI",0,C244*K244)</f>
        <v>182.24</v>
      </c>
      <c r="Z244" s="67" t="str">
        <f>+IF(R244="-",IF(OR(F244="OUI",AND(G244="OUI",T244&lt;=$V$1),H244="OUI",I244="OUI",J244="OUI",T244&lt;=$V$1),"OUI",""),"")</f>
        <v>OUI</v>
      </c>
      <c r="AA244" s="68" t="str">
        <f>+IF(OR(Z244&lt;&gt;"OUI",X244="OUI",R244&lt;&gt;"-"),"OUI","")</f>
        <v/>
      </c>
      <c r="AB244" s="69" t="str">
        <f>+IF(AA244&lt;&gt;"OUI","-",IF(R244="-",IF(W244&lt;=3,"-",MAX(N244,K244*(1-$T$1))),IF(W244&lt;=3,R244,IF(T244&gt;$V$6,MAX(N244,K244*$T$6),IF(T244&gt;$V$5,MAX(R244,N244,K244*(1-$T$2),K244*(1-$T$5)),IF(T244&gt;$V$4,MAX(R244,N244,K244*(1-$T$2),K244*(1-$T$4)),IF(T244&gt;$V$3,MAX(R244,N244,K244*(1-$T$2),K244*(1-$T$3)),IF(T244&gt;$V$1,MAX(N244,K244*(1-$T$2)),MAX(N244,R244)))))))))</f>
        <v>-</v>
      </c>
      <c r="AC244" s="70" t="str">
        <f>+IF(AB244="-","-",IF(ABS(K244-AB244)&lt;0.1,1,-1*(AB244-K244)/K244))</f>
        <v>-</v>
      </c>
      <c r="AD244" s="66" t="str">
        <f>+IF(AB244&lt;&gt;"-",IF(AB244&lt;K244,(K244-AB244)*C244,AB244*C244),"")</f>
        <v/>
      </c>
      <c r="AE244" s="68" t="str">
        <f>+IF(AB244&lt;&gt;"-",IF(R244&lt;&gt;"-",IF(Z244&lt;&gt;"OUI","OLD","FAUX"),IF(Z244&lt;&gt;"OUI","NEW","FAUX")),"")</f>
        <v/>
      </c>
      <c r="AF244" s="68"/>
      <c r="AG244" s="68"/>
      <c r="AH244" s="53" t="str">
        <f t="shared" si="3"/>
        <v/>
      </c>
    </row>
    <row r="245" spans="1:34" ht="17">
      <c r="A245" s="53" t="s">
        <v>1509</v>
      </c>
      <c r="B245" s="53" t="s">
        <v>1510</v>
      </c>
      <c r="C245" s="54">
        <v>3</v>
      </c>
      <c r="D245" s="55" t="s">
        <v>1511</v>
      </c>
      <c r="E245" s="55" t="s">
        <v>1512</v>
      </c>
      <c r="F245" s="56" t="s">
        <v>49</v>
      </c>
      <c r="G245" s="56" t="s">
        <v>49</v>
      </c>
      <c r="H245" s="56"/>
      <c r="I245" s="56"/>
      <c r="J245" s="56" t="s">
        <v>49</v>
      </c>
      <c r="K245" s="57">
        <v>90.69</v>
      </c>
      <c r="L245" s="58">
        <v>44364</v>
      </c>
      <c r="M245" s="58">
        <v>45551</v>
      </c>
      <c r="N245" s="59"/>
      <c r="O245" s="56"/>
      <c r="P245" s="56"/>
      <c r="Q245" s="56">
        <v>3</v>
      </c>
      <c r="R245" s="60">
        <v>70.032833333333343</v>
      </c>
      <c r="S245" s="61">
        <f>O245+P245</f>
        <v>0</v>
      </c>
      <c r="T245" s="62">
        <f>+IF(L245&lt;&gt;"",IF(DAYS360(L245,$A$2)&lt;0,0,IF(AND(MONTH(L245)=MONTH($A$2),YEAR(L245)&lt;YEAR($A$2)),(DAYS360(L245,$A$2)/30)-1,DAYS360(L245,$A$2)/30)),0)</f>
        <v>45.3</v>
      </c>
      <c r="U245" s="62">
        <f>+IF(M245&lt;&gt;"",IF(DAYS360(M245,$A$2)&lt;0,0,IF(AND(MONTH(M245)=MONTH($A$2),YEAR(M245)&lt;YEAR($A$2)),(DAYS360(M245,$A$2)/30)-1,DAYS360(M245,$A$2)/30)),0)</f>
        <v>6.333333333333333</v>
      </c>
      <c r="V245" s="63">
        <f>S245/((C245+Q245)/2)</f>
        <v>0</v>
      </c>
      <c r="W245" s="64">
        <f>+IF(V245&gt;0,1/V245,999)</f>
        <v>999</v>
      </c>
      <c r="X245" s="65" t="str">
        <f>+IF(N245&lt;&gt;"",IF(INT(N245)&lt;&gt;INT(K245),"OUI",""),"")</f>
        <v/>
      </c>
      <c r="Y245" s="66">
        <f>+IF(F245="OUI",0,C245*K245)</f>
        <v>272.07</v>
      </c>
      <c r="Z245" s="67" t="str">
        <f>+IF(R245="-",IF(OR(F245="OUI",AND(G245="OUI",T245&lt;=$V$1),H245="OUI",I245="OUI",J245="OUI",T245&lt;=$V$1),"OUI",""),"")</f>
        <v/>
      </c>
      <c r="AA245" s="68" t="str">
        <f>+IF(OR(Z245&lt;&gt;"OUI",X245="OUI",R245&lt;&gt;"-"),"OUI","")</f>
        <v>OUI</v>
      </c>
      <c r="AB245" s="69">
        <f>+IF(AA245&lt;&gt;"OUI","-",IF(R245="-",IF(W245&lt;=3,"-",MAX(N245,K245*(1-$T$1))),IF(W245&lt;=3,R245,IF(T245&gt;$V$6,MAX(N245,K245*$T$6),IF(T245&gt;$V$5,MAX(R245,N245,K245*(1-$T$2),K245*(1-$T$5)),IF(T245&gt;$V$4,MAX(R245,N245,K245*(1-$T$2),K245*(1-$T$4)),IF(T245&gt;$V$3,MAX(R245,N245,K245*(1-$T$2),K245*(1-$T$3)),IF(T245&gt;$V$1,MAX(N245,K245*(1-$T$2)),MAX(N245,R245)))))))))</f>
        <v>81.620999999999995</v>
      </c>
      <c r="AC245" s="70">
        <f>+IF(AB245="-","-",IF(ABS(K245-AB245)&lt;0.1,1,-1*(AB245-K245)/K245))</f>
        <v>0.10000000000000003</v>
      </c>
      <c r="AD245" s="66">
        <f>+IF(AB245&lt;&gt;"-",IF(AB245&lt;K245,(K245-AB245)*C245,AB245*C245),"")</f>
        <v>27.207000000000008</v>
      </c>
      <c r="AE245" s="68" t="str">
        <f>+IF(AB245&lt;&gt;"-",IF(R245&lt;&gt;"-",IF(Z245&lt;&gt;"OUI","OLD","FAUX"),IF(Z245&lt;&gt;"OUI","NEW","FAUX")),"")</f>
        <v>OLD</v>
      </c>
      <c r="AF245" s="68"/>
      <c r="AG245" s="68"/>
      <c r="AH245" s="53" t="str">
        <f t="shared" si="3"/>
        <v/>
      </c>
    </row>
    <row r="246" spans="1:34" ht="17">
      <c r="A246" s="53" t="s">
        <v>2531</v>
      </c>
      <c r="B246" s="53" t="s">
        <v>2532</v>
      </c>
      <c r="C246" s="54">
        <v>1</v>
      </c>
      <c r="D246" s="55" t="s">
        <v>745</v>
      </c>
      <c r="E246" s="55"/>
      <c r="F246" s="56" t="s">
        <v>49</v>
      </c>
      <c r="G246" s="56" t="s">
        <v>49</v>
      </c>
      <c r="H246" s="56"/>
      <c r="I246" s="56"/>
      <c r="J246" s="56"/>
      <c r="K246" s="57">
        <v>90.53</v>
      </c>
      <c r="L246" s="58">
        <v>45667</v>
      </c>
      <c r="M246" s="58">
        <v>45659</v>
      </c>
      <c r="N246" s="59"/>
      <c r="O246" s="56">
        <v>1</v>
      </c>
      <c r="P246" s="56"/>
      <c r="Q246" s="56">
        <v>1</v>
      </c>
      <c r="R246" s="60" t="s">
        <v>1139</v>
      </c>
      <c r="S246" s="61">
        <f>O246+P246</f>
        <v>1</v>
      </c>
      <c r="T246" s="62">
        <f>+IF(L246&lt;&gt;"",IF(DAYS360(L246,$A$2)&lt;0,0,IF(AND(MONTH(L246)=MONTH($A$2),YEAR(L246)&lt;YEAR($A$2)),(DAYS360(L246,$A$2)/30)-1,DAYS360(L246,$A$2)/30)),0)</f>
        <v>2.5333333333333332</v>
      </c>
      <c r="U246" s="62">
        <f>+IF(M246&lt;&gt;"",IF(DAYS360(M246,$A$2)&lt;0,0,IF(AND(MONTH(M246)=MONTH($A$2),YEAR(M246)&lt;YEAR($A$2)),(DAYS360(M246,$A$2)/30)-1,DAYS360(M246,$A$2)/30)),0)</f>
        <v>2.8</v>
      </c>
      <c r="V246" s="63">
        <f>S246/((C246+Q246)/2)</f>
        <v>1</v>
      </c>
      <c r="W246" s="64">
        <f>+IF(V246&gt;0,1/V246,999)</f>
        <v>1</v>
      </c>
      <c r="X246" s="65" t="str">
        <f>+IF(N246&lt;&gt;"",IF(INT(N246)&lt;&gt;INT(K246),"OUI",""),"")</f>
        <v/>
      </c>
      <c r="Y246" s="66">
        <f>+IF(F246="OUI",0,C246*K246)</f>
        <v>90.53</v>
      </c>
      <c r="Z246" s="67" t="str">
        <f>+IF(R246="-",IF(OR(F246="OUI",AND(G246="OUI",T246&lt;=$V$1),H246="OUI",I246="OUI",J246="OUI",T246&lt;=$V$1),"OUI",""),"")</f>
        <v>OUI</v>
      </c>
      <c r="AA246" s="68" t="str">
        <f>+IF(OR(Z246&lt;&gt;"OUI",X246="OUI",R246&lt;&gt;"-"),"OUI","")</f>
        <v/>
      </c>
      <c r="AB246" s="69" t="str">
        <f>+IF(AA246&lt;&gt;"OUI","-",IF(R246="-",IF(W246&lt;=3,"-",MAX(N246,K246*(1-$T$1))),IF(W246&lt;=3,R246,IF(T246&gt;$V$6,MAX(N246,K246*$T$6),IF(T246&gt;$V$5,MAX(R246,N246,K246*(1-$T$2),K246*(1-$T$5)),IF(T246&gt;$V$4,MAX(R246,N246,K246*(1-$T$2),K246*(1-$T$4)),IF(T246&gt;$V$3,MAX(R246,N246,K246*(1-$T$2),K246*(1-$T$3)),IF(T246&gt;$V$1,MAX(N246,K246*(1-$T$2)),MAX(N246,R246)))))))))</f>
        <v>-</v>
      </c>
      <c r="AC246" s="70" t="str">
        <f>+IF(AB246="-","-",IF(ABS(K246-AB246)&lt;0.1,1,-1*(AB246-K246)/K246))</f>
        <v>-</v>
      </c>
      <c r="AD246" s="66" t="str">
        <f>+IF(AB246&lt;&gt;"-",IF(AB246&lt;K246,(K246-AB246)*C246,AB246*C246),"")</f>
        <v/>
      </c>
      <c r="AE246" s="68" t="str">
        <f>+IF(AB246&lt;&gt;"-",IF(R246&lt;&gt;"-",IF(Z246&lt;&gt;"OUI","OLD","FAUX"),IF(Z246&lt;&gt;"OUI","NEW","FAUX")),"")</f>
        <v/>
      </c>
      <c r="AF246" s="68"/>
      <c r="AG246" s="68"/>
      <c r="AH246" s="53" t="str">
        <f t="shared" si="3"/>
        <v/>
      </c>
    </row>
    <row r="247" spans="1:34" ht="17">
      <c r="A247" s="53" t="s">
        <v>2537</v>
      </c>
      <c r="B247" s="53" t="s">
        <v>2538</v>
      </c>
      <c r="C247" s="54">
        <v>1</v>
      </c>
      <c r="D247" s="55" t="s">
        <v>745</v>
      </c>
      <c r="E247" s="55"/>
      <c r="F247" s="56" t="s">
        <v>49</v>
      </c>
      <c r="G247" s="56" t="s">
        <v>49</v>
      </c>
      <c r="H247" s="56"/>
      <c r="I247" s="56"/>
      <c r="J247" s="56"/>
      <c r="K247" s="57">
        <v>90.53</v>
      </c>
      <c r="L247" s="58">
        <v>45680</v>
      </c>
      <c r="M247" s="58">
        <v>45699</v>
      </c>
      <c r="N247" s="59"/>
      <c r="O247" s="56">
        <v>2</v>
      </c>
      <c r="P247" s="56"/>
      <c r="Q247" s="56">
        <v>2</v>
      </c>
      <c r="R247" s="60" t="s">
        <v>1139</v>
      </c>
      <c r="S247" s="61">
        <f>O247+P247</f>
        <v>2</v>
      </c>
      <c r="T247" s="62">
        <f>+IF(L247&lt;&gt;"",IF(DAYS360(L247,$A$2)&lt;0,0,IF(AND(MONTH(L247)=MONTH($A$2),YEAR(L247)&lt;YEAR($A$2)),(DAYS360(L247,$A$2)/30)-1,DAYS360(L247,$A$2)/30)),0)</f>
        <v>2.1</v>
      </c>
      <c r="U247" s="62">
        <f>+IF(M247&lt;&gt;"",IF(DAYS360(M247,$A$2)&lt;0,0,IF(AND(MONTH(M247)=MONTH($A$2),YEAR(M247)&lt;YEAR($A$2)),(DAYS360(M247,$A$2)/30)-1,DAYS360(M247,$A$2)/30)),0)</f>
        <v>1.5</v>
      </c>
      <c r="V247" s="63">
        <f>S247/((C247+Q247)/2)</f>
        <v>1.3333333333333333</v>
      </c>
      <c r="W247" s="64">
        <f>+IF(V247&gt;0,1/V247,999)</f>
        <v>0.75</v>
      </c>
      <c r="X247" s="65" t="str">
        <f>+IF(N247&lt;&gt;"",IF(INT(N247)&lt;&gt;INT(K247),"OUI",""),"")</f>
        <v/>
      </c>
      <c r="Y247" s="66">
        <f>+IF(F247="OUI",0,C247*K247)</f>
        <v>90.53</v>
      </c>
      <c r="Z247" s="67" t="str">
        <f>+IF(R247="-",IF(OR(F247="OUI",AND(G247="OUI",T247&lt;=$V$1),H247="OUI",I247="OUI",J247="OUI",T247&lt;=$V$1),"OUI",""),"")</f>
        <v>OUI</v>
      </c>
      <c r="AA247" s="68" t="str">
        <f>+IF(OR(Z247&lt;&gt;"OUI",X247="OUI",R247&lt;&gt;"-"),"OUI","")</f>
        <v/>
      </c>
      <c r="AB247" s="69" t="str">
        <f>+IF(AA247&lt;&gt;"OUI","-",IF(R247="-",IF(W247&lt;=3,"-",MAX(N247,K247*(1-$T$1))),IF(W247&lt;=3,R247,IF(T247&gt;$V$6,MAX(N247,K247*$T$6),IF(T247&gt;$V$5,MAX(R247,N247,K247*(1-$T$2),K247*(1-$T$5)),IF(T247&gt;$V$4,MAX(R247,N247,K247*(1-$T$2),K247*(1-$T$4)),IF(T247&gt;$V$3,MAX(R247,N247,K247*(1-$T$2),K247*(1-$T$3)),IF(T247&gt;$V$1,MAX(N247,K247*(1-$T$2)),MAX(N247,R247)))))))))</f>
        <v>-</v>
      </c>
      <c r="AC247" s="70" t="str">
        <f>+IF(AB247="-","-",IF(ABS(K247-AB247)&lt;0.1,1,-1*(AB247-K247)/K247))</f>
        <v>-</v>
      </c>
      <c r="AD247" s="66" t="str">
        <f>+IF(AB247&lt;&gt;"-",IF(AB247&lt;K247,(K247-AB247)*C247,AB247*C247),"")</f>
        <v/>
      </c>
      <c r="AE247" s="68" t="str">
        <f>+IF(AB247&lt;&gt;"-",IF(R247&lt;&gt;"-",IF(Z247&lt;&gt;"OUI","OLD","FAUX"),IF(Z247&lt;&gt;"OUI","NEW","FAUX")),"")</f>
        <v/>
      </c>
      <c r="AF247" s="68"/>
      <c r="AG247" s="68"/>
      <c r="AH247" s="53" t="str">
        <f t="shared" si="3"/>
        <v/>
      </c>
    </row>
    <row r="248" spans="1:34" ht="17">
      <c r="A248" s="53" t="s">
        <v>2527</v>
      </c>
      <c r="B248" s="53" t="s">
        <v>2528</v>
      </c>
      <c r="C248" s="54">
        <v>3</v>
      </c>
      <c r="D248" s="55" t="s">
        <v>745</v>
      </c>
      <c r="E248" s="55"/>
      <c r="F248" s="56" t="s">
        <v>49</v>
      </c>
      <c r="G248" s="56" t="s">
        <v>49</v>
      </c>
      <c r="H248" s="56"/>
      <c r="I248" s="56"/>
      <c r="J248" s="56"/>
      <c r="K248" s="57">
        <v>90.53</v>
      </c>
      <c r="L248" s="58">
        <v>45680</v>
      </c>
      <c r="M248" s="58">
        <v>45642</v>
      </c>
      <c r="N248" s="59"/>
      <c r="O248" s="56"/>
      <c r="P248" s="56"/>
      <c r="Q248" s="56">
        <v>1</v>
      </c>
      <c r="R248" s="60" t="s">
        <v>1139</v>
      </c>
      <c r="S248" s="61">
        <f>O248+P248</f>
        <v>0</v>
      </c>
      <c r="T248" s="62">
        <f>+IF(L248&lt;&gt;"",IF(DAYS360(L248,$A$2)&lt;0,0,IF(AND(MONTH(L248)=MONTH($A$2),YEAR(L248)&lt;YEAR($A$2)),(DAYS360(L248,$A$2)/30)-1,DAYS360(L248,$A$2)/30)),0)</f>
        <v>2.1</v>
      </c>
      <c r="U248" s="62">
        <f>+IF(M248&lt;&gt;"",IF(DAYS360(M248,$A$2)&lt;0,0,IF(AND(MONTH(M248)=MONTH($A$2),YEAR(M248)&lt;YEAR($A$2)),(DAYS360(M248,$A$2)/30)-1,DAYS360(M248,$A$2)/30)),0)</f>
        <v>3.3333333333333335</v>
      </c>
      <c r="V248" s="63">
        <f>S248/((C248+Q248)/2)</f>
        <v>0</v>
      </c>
      <c r="W248" s="64">
        <f>+IF(V248&gt;0,1/V248,999)</f>
        <v>999</v>
      </c>
      <c r="X248" s="65" t="str">
        <f>+IF(N248&lt;&gt;"",IF(INT(N248)&lt;&gt;INT(K248),"OUI",""),"")</f>
        <v/>
      </c>
      <c r="Y248" s="66">
        <f>+IF(F248="OUI",0,C248*K248)</f>
        <v>271.59000000000003</v>
      </c>
      <c r="Z248" s="67" t="str">
        <f>+IF(R248="-",IF(OR(F248="OUI",AND(G248="OUI",T248&lt;=$V$1),H248="OUI",I248="OUI",J248="OUI",T248&lt;=$V$1),"OUI",""),"")</f>
        <v>OUI</v>
      </c>
      <c r="AA248" s="68" t="str">
        <f>+IF(OR(Z248&lt;&gt;"OUI",X248="OUI",R248&lt;&gt;"-"),"OUI","")</f>
        <v/>
      </c>
      <c r="AB248" s="69" t="str">
        <f>+IF(AA248&lt;&gt;"OUI","-",IF(R248="-",IF(W248&lt;=3,"-",MAX(N248,K248*(1-$T$1))),IF(W248&lt;=3,R248,IF(T248&gt;$V$6,MAX(N248,K248*$T$6),IF(T248&gt;$V$5,MAX(R248,N248,K248*(1-$T$2),K248*(1-$T$5)),IF(T248&gt;$V$4,MAX(R248,N248,K248*(1-$T$2),K248*(1-$T$4)),IF(T248&gt;$V$3,MAX(R248,N248,K248*(1-$T$2),K248*(1-$T$3)),IF(T248&gt;$V$1,MAX(N248,K248*(1-$T$2)),MAX(N248,R248)))))))))</f>
        <v>-</v>
      </c>
      <c r="AC248" s="70" t="str">
        <f>+IF(AB248="-","-",IF(ABS(K248-AB248)&lt;0.1,1,-1*(AB248-K248)/K248))</f>
        <v>-</v>
      </c>
      <c r="AD248" s="66" t="str">
        <f>+IF(AB248&lt;&gt;"-",IF(AB248&lt;K248,(K248-AB248)*C248,AB248*C248),"")</f>
        <v/>
      </c>
      <c r="AE248" s="68" t="str">
        <f>+IF(AB248&lt;&gt;"-",IF(R248&lt;&gt;"-",IF(Z248&lt;&gt;"OUI","OLD","FAUX"),IF(Z248&lt;&gt;"OUI","NEW","FAUX")),"")</f>
        <v/>
      </c>
      <c r="AF248" s="68"/>
      <c r="AG248" s="68"/>
      <c r="AH248" s="53" t="str">
        <f t="shared" si="3"/>
        <v/>
      </c>
    </row>
    <row r="249" spans="1:34" ht="17">
      <c r="A249" s="53" t="s">
        <v>1579</v>
      </c>
      <c r="B249" s="53" t="s">
        <v>1580</v>
      </c>
      <c r="C249" s="54">
        <v>2</v>
      </c>
      <c r="D249" s="55" t="s">
        <v>1168</v>
      </c>
      <c r="E249" s="55"/>
      <c r="F249" s="56" t="s">
        <v>49</v>
      </c>
      <c r="G249" s="56" t="s">
        <v>49</v>
      </c>
      <c r="H249" s="56"/>
      <c r="I249" s="56"/>
      <c r="J249" s="56"/>
      <c r="K249" s="57">
        <v>90</v>
      </c>
      <c r="L249" s="58">
        <v>44995</v>
      </c>
      <c r="M249" s="58">
        <v>45055</v>
      </c>
      <c r="N249" s="59"/>
      <c r="O249" s="56"/>
      <c r="P249" s="56"/>
      <c r="Q249" s="56">
        <v>2</v>
      </c>
      <c r="R249" s="60">
        <v>81</v>
      </c>
      <c r="S249" s="61">
        <f>O249+P249</f>
        <v>0</v>
      </c>
      <c r="T249" s="62">
        <f>+IF(L249&lt;&gt;"",IF(DAYS360(L249,$A$2)&lt;0,0,IF(AND(MONTH(L249)=MONTH($A$2),YEAR(L249)&lt;YEAR($A$2)),(DAYS360(L249,$A$2)/30)-1,DAYS360(L249,$A$2)/30)),0)</f>
        <v>23.533333333333335</v>
      </c>
      <c r="U249" s="62">
        <f>+IF(M249&lt;&gt;"",IF(DAYS360(M249,$A$2)&lt;0,0,IF(AND(MONTH(M249)=MONTH($A$2),YEAR(M249)&lt;YEAR($A$2)),(DAYS360(M249,$A$2)/30)-1,DAYS360(M249,$A$2)/30)),0)</f>
        <v>22.566666666666666</v>
      </c>
      <c r="V249" s="63">
        <f>S249/((C249+Q249)/2)</f>
        <v>0</v>
      </c>
      <c r="W249" s="64">
        <f>+IF(V249&gt;0,1/V249,999)</f>
        <v>999</v>
      </c>
      <c r="X249" s="65" t="str">
        <f>+IF(N249&lt;&gt;"",IF(INT(N249)&lt;&gt;INT(K249),"OUI",""),"")</f>
        <v/>
      </c>
      <c r="Y249" s="66">
        <f>+IF(F249="OUI",0,C249*K249)</f>
        <v>180</v>
      </c>
      <c r="Z249" s="67" t="str">
        <f>+IF(R249="-",IF(OR(F249="OUI",AND(G249="OUI",T249&lt;=$V$1),H249="OUI",I249="OUI",J249="OUI",T249&lt;=$V$1),"OUI",""),"")</f>
        <v/>
      </c>
      <c r="AA249" s="68" t="str">
        <f>+IF(OR(Z249&lt;&gt;"OUI",X249="OUI",R249&lt;&gt;"-"),"OUI","")</f>
        <v>OUI</v>
      </c>
      <c r="AB249" s="69">
        <f>+IF(AA249&lt;&gt;"OUI","-",IF(R249="-",IF(W249&lt;=3,"-",MAX(N249,K249*(1-$T$1))),IF(W249&lt;=3,R249,IF(T249&gt;$V$6,MAX(N249,K249*$T$6),IF(T249&gt;$V$5,MAX(R249,N249,K249*(1-$T$2),K249*(1-$T$5)),IF(T249&gt;$V$4,MAX(R249,N249,K249*(1-$T$2),K249*(1-$T$4)),IF(T249&gt;$V$3,MAX(R249,N249,K249*(1-$T$2),K249*(1-$T$3)),IF(T249&gt;$V$1,MAX(N249,K249*(1-$T$2)),MAX(N249,R249)))))))))</f>
        <v>81</v>
      </c>
      <c r="AC249" s="70">
        <f>+IF(AB249="-","-",IF(ABS(K249-AB249)&lt;0.1,1,-1*(AB249-K249)/K249))</f>
        <v>0.1</v>
      </c>
      <c r="AD249" s="66">
        <f>+IF(AB249&lt;&gt;"-",IF(AB249&lt;K249,(K249-AB249)*C249,AB249*C249),"")</f>
        <v>18</v>
      </c>
      <c r="AE249" s="68" t="str">
        <f>+IF(AB249&lt;&gt;"-",IF(R249&lt;&gt;"-",IF(Z249&lt;&gt;"OUI","OLD","FAUX"),IF(Z249&lt;&gt;"OUI","NEW","FAUX")),"")</f>
        <v>OLD</v>
      </c>
      <c r="AF249" s="68"/>
      <c r="AG249" s="68"/>
      <c r="AH249" s="53" t="str">
        <f t="shared" si="3"/>
        <v/>
      </c>
    </row>
    <row r="250" spans="1:34" ht="17">
      <c r="A250" s="53" t="s">
        <v>1226</v>
      </c>
      <c r="B250" s="53" t="s">
        <v>1227</v>
      </c>
      <c r="C250" s="54">
        <v>2</v>
      </c>
      <c r="D250" s="55" t="s">
        <v>116</v>
      </c>
      <c r="E250" s="55" t="s">
        <v>117</v>
      </c>
      <c r="F250" s="56" t="s">
        <v>49</v>
      </c>
      <c r="G250" s="56" t="s">
        <v>49</v>
      </c>
      <c r="H250" s="56"/>
      <c r="I250" s="56"/>
      <c r="J250" s="56" t="s">
        <v>49</v>
      </c>
      <c r="K250" s="57">
        <v>89.9</v>
      </c>
      <c r="L250" s="58">
        <v>44903</v>
      </c>
      <c r="M250" s="58">
        <v>45422</v>
      </c>
      <c r="N250" s="59"/>
      <c r="O250" s="56"/>
      <c r="P250" s="56"/>
      <c r="Q250" s="56">
        <v>2</v>
      </c>
      <c r="R250" s="60" t="s">
        <v>1139</v>
      </c>
      <c r="S250" s="61">
        <f>O250+P250</f>
        <v>0</v>
      </c>
      <c r="T250" s="62">
        <f>+IF(L250&lt;&gt;"",IF(DAYS360(L250,$A$2)&lt;0,0,IF(AND(MONTH(L250)=MONTH($A$2),YEAR(L250)&lt;YEAR($A$2)),(DAYS360(L250,$A$2)/30)-1,DAYS360(L250,$A$2)/30)),0)</f>
        <v>27.6</v>
      </c>
      <c r="U250" s="62">
        <f>+IF(M250&lt;&gt;"",IF(DAYS360(M250,$A$2)&lt;0,0,IF(AND(MONTH(M250)=MONTH($A$2),YEAR(M250)&lt;YEAR($A$2)),(DAYS360(M250,$A$2)/30)-1,DAYS360(M250,$A$2)/30)),0)</f>
        <v>10.533333333333333</v>
      </c>
      <c r="V250" s="63">
        <f>S250/((C250+Q250)/2)</f>
        <v>0</v>
      </c>
      <c r="W250" s="64">
        <f>+IF(V250&gt;0,1/V250,999)</f>
        <v>999</v>
      </c>
      <c r="X250" s="65" t="str">
        <f>+IF(N250&lt;&gt;"",IF(INT(N250)&lt;&gt;INT(K250),"OUI",""),"")</f>
        <v/>
      </c>
      <c r="Y250" s="66">
        <f>+IF(F250="OUI",0,C250*K250)</f>
        <v>179.8</v>
      </c>
      <c r="Z250" s="67" t="str">
        <f>+IF(R250="-",IF(OR(F250="OUI",AND(G250="OUI",T250&lt;=$V$1),H250="OUI",I250="OUI",J250="OUI",T250&lt;=$V$1),"OUI",""),"")</f>
        <v/>
      </c>
      <c r="AA250" s="68" t="str">
        <f>+IF(OR(Z250&lt;&gt;"OUI",X250="OUI",R250&lt;&gt;"-"),"OUI","")</f>
        <v>OUI</v>
      </c>
      <c r="AB250" s="69">
        <f>+IF(AA250&lt;&gt;"OUI","-",IF(R250="-",IF(W250&lt;=3,"-",MAX(N250,K250*(1-$T$1))),IF(W250&lt;=3,R250,IF(T250&gt;$V$6,MAX(N250,K250*$T$6),IF(T250&gt;$V$5,MAX(R250,N250,K250*(1-$T$2),K250*(1-$T$5)),IF(T250&gt;$V$4,MAX(R250,N250,K250*(1-$T$2),K250*(1-$T$4)),IF(T250&gt;$V$3,MAX(R250,N250,K250*(1-$T$2),K250*(1-$T$3)),IF(T250&gt;$V$1,MAX(N250,K250*(1-$T$2)),MAX(N250,R250)))))))))</f>
        <v>80.910000000000011</v>
      </c>
      <c r="AC250" s="70">
        <f>+IF(AB250="-","-",IF(ABS(K250-AB250)&lt;0.1,1,-1*(AB250-K250)/K250))</f>
        <v>9.9999999999999936E-2</v>
      </c>
      <c r="AD250" s="66">
        <f>+IF(AB250&lt;&gt;"-",IF(AB250&lt;K250,(K250-AB250)*C250,AB250*C250),"")</f>
        <v>17.97999999999999</v>
      </c>
      <c r="AE250" s="68" t="str">
        <f>+IF(AB250&lt;&gt;"-",IF(R250&lt;&gt;"-",IF(Z250&lt;&gt;"OUI","OLD","FAUX"),IF(Z250&lt;&gt;"OUI","NEW","FAUX")),"")</f>
        <v>NEW</v>
      </c>
      <c r="AF250" s="68"/>
      <c r="AG250" s="68"/>
      <c r="AH250" s="53" t="str">
        <f t="shared" si="3"/>
        <v/>
      </c>
    </row>
    <row r="251" spans="1:34" ht="17">
      <c r="A251" s="53" t="s">
        <v>1228</v>
      </c>
      <c r="B251" s="53" t="s">
        <v>1229</v>
      </c>
      <c r="C251" s="54">
        <v>2</v>
      </c>
      <c r="D251" s="55" t="s">
        <v>93</v>
      </c>
      <c r="E251" s="55"/>
      <c r="F251" s="56" t="s">
        <v>49</v>
      </c>
      <c r="G251" s="56" t="s">
        <v>49</v>
      </c>
      <c r="H251" s="56"/>
      <c r="I251" s="56"/>
      <c r="J251" s="56"/>
      <c r="K251" s="57">
        <v>89.9</v>
      </c>
      <c r="L251" s="58">
        <v>44762</v>
      </c>
      <c r="M251" s="58">
        <v>45555</v>
      </c>
      <c r="N251" s="59"/>
      <c r="O251" s="56"/>
      <c r="P251" s="56"/>
      <c r="Q251" s="56">
        <v>2</v>
      </c>
      <c r="R251" s="60" t="s">
        <v>1139</v>
      </c>
      <c r="S251" s="61">
        <f>O251+P251</f>
        <v>0</v>
      </c>
      <c r="T251" s="62">
        <f>+IF(L251&lt;&gt;"",IF(DAYS360(L251,$A$2)&lt;0,0,IF(AND(MONTH(L251)=MONTH($A$2),YEAR(L251)&lt;YEAR($A$2)),(DAYS360(L251,$A$2)/30)-1,DAYS360(L251,$A$2)/30)),0)</f>
        <v>32.200000000000003</v>
      </c>
      <c r="U251" s="62">
        <f>+IF(M251&lt;&gt;"",IF(DAYS360(M251,$A$2)&lt;0,0,IF(AND(MONTH(M251)=MONTH($A$2),YEAR(M251)&lt;YEAR($A$2)),(DAYS360(M251,$A$2)/30)-1,DAYS360(M251,$A$2)/30)),0)</f>
        <v>6.2</v>
      </c>
      <c r="V251" s="63">
        <f>S251/((C251+Q251)/2)</f>
        <v>0</v>
      </c>
      <c r="W251" s="64">
        <f>+IF(V251&gt;0,1/V251,999)</f>
        <v>999</v>
      </c>
      <c r="X251" s="65" t="str">
        <f>+IF(N251&lt;&gt;"",IF(INT(N251)&lt;&gt;INT(K251),"OUI",""),"")</f>
        <v/>
      </c>
      <c r="Y251" s="66">
        <f>+IF(F251="OUI",0,C251*K251)</f>
        <v>179.8</v>
      </c>
      <c r="Z251" s="67" t="str">
        <f>+IF(R251="-",IF(OR(F251="OUI",AND(G251="OUI",T251&lt;=$V$1),H251="OUI",I251="OUI",J251="OUI",T251&lt;=$V$1),"OUI",""),"")</f>
        <v/>
      </c>
      <c r="AA251" s="68" t="str">
        <f>+IF(OR(Z251&lt;&gt;"OUI",X251="OUI",R251&lt;&gt;"-"),"OUI","")</f>
        <v>OUI</v>
      </c>
      <c r="AB251" s="69">
        <f>+IF(AA251&lt;&gt;"OUI","-",IF(R251="-",IF(W251&lt;=3,"-",MAX(N251,K251*(1-$T$1))),IF(W251&lt;=3,R251,IF(T251&gt;$V$6,MAX(N251,K251*$T$6),IF(T251&gt;$V$5,MAX(R251,N251,K251*(1-$T$2),K251*(1-$T$5)),IF(T251&gt;$V$4,MAX(R251,N251,K251*(1-$T$2),K251*(1-$T$4)),IF(T251&gt;$V$3,MAX(R251,N251,K251*(1-$T$2),K251*(1-$T$3)),IF(T251&gt;$V$1,MAX(N251,K251*(1-$T$2)),MAX(N251,R251)))))))))</f>
        <v>80.910000000000011</v>
      </c>
      <c r="AC251" s="70">
        <f>+IF(AB251="-","-",IF(ABS(K251-AB251)&lt;0.1,1,-1*(AB251-K251)/K251))</f>
        <v>9.9999999999999936E-2</v>
      </c>
      <c r="AD251" s="66">
        <f>+IF(AB251&lt;&gt;"-",IF(AB251&lt;K251,(K251-AB251)*C251,AB251*C251),"")</f>
        <v>17.97999999999999</v>
      </c>
      <c r="AE251" s="68" t="str">
        <f>+IF(AB251&lt;&gt;"-",IF(R251&lt;&gt;"-",IF(Z251&lt;&gt;"OUI","OLD","FAUX"),IF(Z251&lt;&gt;"OUI","NEW","FAUX")),"")</f>
        <v>NEW</v>
      </c>
      <c r="AF251" s="68"/>
      <c r="AG251" s="68"/>
      <c r="AH251" s="53" t="str">
        <f t="shared" si="3"/>
        <v/>
      </c>
    </row>
    <row r="252" spans="1:34" ht="17">
      <c r="A252" s="53" t="s">
        <v>786</v>
      </c>
      <c r="B252" s="53" t="s">
        <v>787</v>
      </c>
      <c r="C252" s="54">
        <v>4</v>
      </c>
      <c r="D252" s="55" t="s">
        <v>788</v>
      </c>
      <c r="E252" s="55"/>
      <c r="F252" s="56" t="s">
        <v>49</v>
      </c>
      <c r="G252" s="56" t="s">
        <v>49</v>
      </c>
      <c r="H252" s="56"/>
      <c r="I252" s="56"/>
      <c r="J252" s="56"/>
      <c r="K252" s="57">
        <v>89</v>
      </c>
      <c r="L252" s="58">
        <v>44986</v>
      </c>
      <c r="M252" s="58">
        <v>45678</v>
      </c>
      <c r="N252" s="59"/>
      <c r="O252" s="56">
        <v>3</v>
      </c>
      <c r="P252" s="56"/>
      <c r="Q252" s="56">
        <v>7</v>
      </c>
      <c r="R252" s="60">
        <v>80.100000000000009</v>
      </c>
      <c r="S252" s="61">
        <f>O252+P252</f>
        <v>3</v>
      </c>
      <c r="T252" s="62">
        <f>+IF(L252&lt;&gt;"",IF(DAYS360(L252,$A$2)&lt;0,0,IF(AND(MONTH(L252)=MONTH($A$2),YEAR(L252)&lt;YEAR($A$2)),(DAYS360(L252,$A$2)/30)-1,DAYS360(L252,$A$2)/30)),0)</f>
        <v>23.833333333333332</v>
      </c>
      <c r="U252" s="62">
        <f>+IF(M252&lt;&gt;"",IF(DAYS360(M252,$A$2)&lt;0,0,IF(AND(MONTH(M252)=MONTH($A$2),YEAR(M252)&lt;YEAR($A$2)),(DAYS360(M252,$A$2)/30)-1,DAYS360(M252,$A$2)/30)),0)</f>
        <v>2.1666666666666665</v>
      </c>
      <c r="V252" s="63">
        <f>S252/((C252+Q252)/2)</f>
        <v>0.54545454545454541</v>
      </c>
      <c r="W252" s="64">
        <f>+IF(V252&gt;0,1/V252,999)</f>
        <v>1.8333333333333335</v>
      </c>
      <c r="X252" s="65" t="str">
        <f>+IF(N252&lt;&gt;"",IF(INT(N252)&lt;&gt;INT(K252),"OUI",""),"")</f>
        <v/>
      </c>
      <c r="Y252" s="66">
        <f>+IF(F252="OUI",0,C252*K252)</f>
        <v>356</v>
      </c>
      <c r="Z252" s="67" t="str">
        <f>+IF(R252="-",IF(OR(F252="OUI",AND(G252="OUI",T252&lt;=$V$1),H252="OUI",I252="OUI",J252="OUI",T252&lt;=$V$1),"OUI",""),"")</f>
        <v/>
      </c>
      <c r="AA252" s="68" t="str">
        <f>+IF(OR(Z252&lt;&gt;"OUI",X252="OUI",R252&lt;&gt;"-"),"OUI","")</f>
        <v>OUI</v>
      </c>
      <c r="AB252" s="69">
        <f>+IF(AA252&lt;&gt;"OUI","-",IF(R252="-",IF(W252&lt;=3,"-",MAX(N252,K252*(1-$T$1))),IF(W252&lt;=3,R252,IF(T252&gt;$V$6,MAX(N252,K252*$T$6),IF(T252&gt;$V$5,MAX(R252,N252,K252*(1-$T$2),K252*(1-$T$5)),IF(T252&gt;$V$4,MAX(R252,N252,K252*(1-$T$2),K252*(1-$T$4)),IF(T252&gt;$V$3,MAX(R252,N252,K252*(1-$T$2),K252*(1-$T$3)),IF(T252&gt;$V$1,MAX(N252,K252*(1-$T$2)),MAX(N252,R252)))))))))</f>
        <v>80.100000000000009</v>
      </c>
      <c r="AC252" s="70">
        <f>+IF(AB252="-","-",IF(ABS(K252-AB252)&lt;0.1,1,-1*(AB252-K252)/K252))</f>
        <v>9.9999999999999908E-2</v>
      </c>
      <c r="AD252" s="66">
        <f>+IF(AB252&lt;&gt;"-",IF(AB252&lt;K252,(K252-AB252)*C252,AB252*C252),"")</f>
        <v>35.599999999999966</v>
      </c>
      <c r="AE252" s="68" t="str">
        <f>+IF(AB252&lt;&gt;"-",IF(R252&lt;&gt;"-",IF(Z252&lt;&gt;"OUI","OLD","FAUX"),IF(Z252&lt;&gt;"OUI","NEW","FAUX")),"")</f>
        <v>OLD</v>
      </c>
      <c r="AF252" s="68"/>
      <c r="AG252" s="68"/>
      <c r="AH252" s="53" t="str">
        <f t="shared" si="3"/>
        <v/>
      </c>
    </row>
    <row r="253" spans="1:34" ht="17">
      <c r="A253" s="53" t="s">
        <v>1282</v>
      </c>
      <c r="B253" s="53" t="s">
        <v>1283</v>
      </c>
      <c r="C253" s="54">
        <v>1</v>
      </c>
      <c r="D253" s="55" t="s">
        <v>791</v>
      </c>
      <c r="E253" s="55" t="s">
        <v>141</v>
      </c>
      <c r="F253" s="56" t="s">
        <v>49</v>
      </c>
      <c r="G253" s="56" t="s">
        <v>49</v>
      </c>
      <c r="H253" s="56"/>
      <c r="I253" s="56"/>
      <c r="J253" s="56" t="s">
        <v>49</v>
      </c>
      <c r="K253" s="57">
        <v>89</v>
      </c>
      <c r="L253" s="58">
        <v>45197</v>
      </c>
      <c r="M253" s="58">
        <v>45614</v>
      </c>
      <c r="N253" s="59"/>
      <c r="O253" s="56"/>
      <c r="P253" s="56"/>
      <c r="Q253" s="56">
        <v>1</v>
      </c>
      <c r="R253" s="60" t="s">
        <v>1139</v>
      </c>
      <c r="S253" s="61">
        <f>O253+P253</f>
        <v>0</v>
      </c>
      <c r="T253" s="62">
        <f>+IF(L253&lt;&gt;"",IF(DAYS360(L253,$A$2)&lt;0,0,IF(AND(MONTH(L253)=MONTH($A$2),YEAR(L253)&lt;YEAR($A$2)),(DAYS360(L253,$A$2)/30)-1,DAYS360(L253,$A$2)/30)),0)</f>
        <v>17.933333333333334</v>
      </c>
      <c r="U253" s="62">
        <f>+IF(M253&lt;&gt;"",IF(DAYS360(M253,$A$2)&lt;0,0,IF(AND(MONTH(M253)=MONTH($A$2),YEAR(M253)&lt;YEAR($A$2)),(DAYS360(M253,$A$2)/30)-1,DAYS360(M253,$A$2)/30)),0)</f>
        <v>4.2666666666666666</v>
      </c>
      <c r="V253" s="63">
        <f>S253/((C253+Q253)/2)</f>
        <v>0</v>
      </c>
      <c r="W253" s="64">
        <f>+IF(V253&gt;0,1/V253,999)</f>
        <v>999</v>
      </c>
      <c r="X253" s="65" t="str">
        <f>+IF(N253&lt;&gt;"",IF(INT(N253)&lt;&gt;INT(K253),"OUI",""),"")</f>
        <v/>
      </c>
      <c r="Y253" s="66">
        <f>+IF(F253="OUI",0,C253*K253)</f>
        <v>89</v>
      </c>
      <c r="Z253" s="67" t="str">
        <f>+IF(R253="-",IF(OR(F253="OUI",AND(G253="OUI",T253&lt;=$V$1),H253="OUI",I253="OUI",J253="OUI",T253&lt;=$V$1),"OUI",""),"")</f>
        <v/>
      </c>
      <c r="AA253" s="68" t="str">
        <f>+IF(OR(Z253&lt;&gt;"OUI",X253="OUI",R253&lt;&gt;"-"),"OUI","")</f>
        <v>OUI</v>
      </c>
      <c r="AB253" s="69">
        <f>+IF(AA253&lt;&gt;"OUI","-",IF(R253="-",IF(W253&lt;=3,"-",MAX(N253,K253*(1-$T$1))),IF(W253&lt;=3,R253,IF(T253&gt;$V$6,MAX(N253,K253*$T$6),IF(T253&gt;$V$5,MAX(R253,N253,K253*(1-$T$2),K253*(1-$T$5)),IF(T253&gt;$V$4,MAX(R253,N253,K253*(1-$T$2),K253*(1-$T$4)),IF(T253&gt;$V$3,MAX(R253,N253,K253*(1-$T$2),K253*(1-$T$3)),IF(T253&gt;$V$1,MAX(N253,K253*(1-$T$2)),MAX(N253,R253)))))))))</f>
        <v>80.100000000000009</v>
      </c>
      <c r="AC253" s="70">
        <f>+IF(AB253="-","-",IF(ABS(K253-AB253)&lt;0.1,1,-1*(AB253-K253)/K253))</f>
        <v>9.9999999999999908E-2</v>
      </c>
      <c r="AD253" s="66">
        <f>+IF(AB253&lt;&gt;"-",IF(AB253&lt;K253,(K253-AB253)*C253,AB253*C253),"")</f>
        <v>8.8999999999999915</v>
      </c>
      <c r="AE253" s="68" t="str">
        <f>+IF(AB253&lt;&gt;"-",IF(R253&lt;&gt;"-",IF(Z253&lt;&gt;"OUI","OLD","FAUX"),IF(Z253&lt;&gt;"OUI","NEW","FAUX")),"")</f>
        <v>NEW</v>
      </c>
      <c r="AF253" s="68"/>
      <c r="AG253" s="68"/>
      <c r="AH253" s="53" t="str">
        <f t="shared" si="3"/>
        <v/>
      </c>
    </row>
    <row r="254" spans="1:34" ht="17">
      <c r="A254" s="53" t="s">
        <v>2829</v>
      </c>
      <c r="B254" s="53" t="s">
        <v>2830</v>
      </c>
      <c r="C254" s="54">
        <v>1</v>
      </c>
      <c r="D254" s="55" t="s">
        <v>745</v>
      </c>
      <c r="E254" s="55" t="s">
        <v>746</v>
      </c>
      <c r="F254" s="56" t="s">
        <v>49</v>
      </c>
      <c r="G254" s="56" t="s">
        <v>49</v>
      </c>
      <c r="H254" s="56"/>
      <c r="I254" s="56"/>
      <c r="J254" s="56" t="s">
        <v>49</v>
      </c>
      <c r="K254" s="57">
        <v>88.79</v>
      </c>
      <c r="L254" s="58">
        <v>45629</v>
      </c>
      <c r="M254" s="58">
        <v>45715</v>
      </c>
      <c r="N254" s="59"/>
      <c r="O254" s="56">
        <v>2</v>
      </c>
      <c r="P254" s="56"/>
      <c r="Q254" s="56">
        <v>2</v>
      </c>
      <c r="R254" s="60" t="s">
        <v>1139</v>
      </c>
      <c r="S254" s="61">
        <f>O254+P254</f>
        <v>2</v>
      </c>
      <c r="T254" s="62">
        <f>+IF(L254&lt;&gt;"",IF(DAYS360(L254,$A$2)&lt;0,0,IF(AND(MONTH(L254)=MONTH($A$2),YEAR(L254)&lt;YEAR($A$2)),(DAYS360(L254,$A$2)/30)-1,DAYS360(L254,$A$2)/30)),0)</f>
        <v>3.7666666666666666</v>
      </c>
      <c r="U254" s="62">
        <f>+IF(M254&lt;&gt;"",IF(DAYS360(M254,$A$2)&lt;0,0,IF(AND(MONTH(M254)=MONTH($A$2),YEAR(M254)&lt;YEAR($A$2)),(DAYS360(M254,$A$2)/30)-1,DAYS360(M254,$A$2)/30)),0)</f>
        <v>0.96666666666666667</v>
      </c>
      <c r="V254" s="63">
        <f>S254/((C254+Q254)/2)</f>
        <v>1.3333333333333333</v>
      </c>
      <c r="W254" s="64">
        <f>+IF(V254&gt;0,1/V254,999)</f>
        <v>0.75</v>
      </c>
      <c r="X254" s="65" t="str">
        <f>+IF(N254&lt;&gt;"",IF(INT(N254)&lt;&gt;INT(K254),"OUI",""),"")</f>
        <v/>
      </c>
      <c r="Y254" s="66">
        <f>+IF(F254="OUI",0,C254*K254)</f>
        <v>88.79</v>
      </c>
      <c r="Z254" s="67" t="str">
        <f>+IF(R254="-",IF(OR(F254="OUI",AND(G254="OUI",T254&lt;=$V$1),H254="OUI",I254="OUI",J254="OUI",T254&lt;=$V$1),"OUI",""),"")</f>
        <v>OUI</v>
      </c>
      <c r="AA254" s="68" t="str">
        <f>+IF(OR(Z254&lt;&gt;"OUI",X254="OUI",R254&lt;&gt;"-"),"OUI","")</f>
        <v/>
      </c>
      <c r="AB254" s="69" t="str">
        <f>+IF(AA254&lt;&gt;"OUI","-",IF(R254="-",IF(W254&lt;=3,"-",MAX(N254,K254*(1-$T$1))),IF(W254&lt;=3,R254,IF(T254&gt;$V$6,MAX(N254,K254*$T$6),IF(T254&gt;$V$5,MAX(R254,N254,K254*(1-$T$2),K254*(1-$T$5)),IF(T254&gt;$V$4,MAX(R254,N254,K254*(1-$T$2),K254*(1-$T$4)),IF(T254&gt;$V$3,MAX(R254,N254,K254*(1-$T$2),K254*(1-$T$3)),IF(T254&gt;$V$1,MAX(N254,K254*(1-$T$2)),MAX(N254,R254)))))))))</f>
        <v>-</v>
      </c>
      <c r="AC254" s="70" t="str">
        <f>+IF(AB254="-","-",IF(ABS(K254-AB254)&lt;0.1,1,-1*(AB254-K254)/K254))</f>
        <v>-</v>
      </c>
      <c r="AD254" s="66" t="str">
        <f>+IF(AB254&lt;&gt;"-",IF(AB254&lt;K254,(K254-AB254)*C254,AB254*C254),"")</f>
        <v/>
      </c>
      <c r="AE254" s="68" t="str">
        <f>+IF(AB254&lt;&gt;"-",IF(R254&lt;&gt;"-",IF(Z254&lt;&gt;"OUI","OLD","FAUX"),IF(Z254&lt;&gt;"OUI","NEW","FAUX")),"")</f>
        <v/>
      </c>
      <c r="AF254" s="68"/>
      <c r="AG254" s="68"/>
      <c r="AH254" s="53" t="str">
        <f t="shared" si="3"/>
        <v/>
      </c>
    </row>
    <row r="255" spans="1:34" ht="17">
      <c r="A255" s="53" t="s">
        <v>830</v>
      </c>
      <c r="B255" s="53" t="s">
        <v>831</v>
      </c>
      <c r="C255" s="54">
        <v>2</v>
      </c>
      <c r="D255" s="55" t="s">
        <v>93</v>
      </c>
      <c r="E255" s="55" t="s">
        <v>117</v>
      </c>
      <c r="F255" s="56" t="s">
        <v>49</v>
      </c>
      <c r="G255" s="56" t="s">
        <v>49</v>
      </c>
      <c r="H255" s="56"/>
      <c r="I255" s="56"/>
      <c r="J255" s="56" t="s">
        <v>49</v>
      </c>
      <c r="K255" s="57">
        <v>88</v>
      </c>
      <c r="L255" s="58">
        <v>44383</v>
      </c>
      <c r="M255" s="58">
        <v>44746</v>
      </c>
      <c r="N255" s="59"/>
      <c r="O255" s="56"/>
      <c r="P255" s="56"/>
      <c r="Q255" s="56">
        <v>2</v>
      </c>
      <c r="R255" s="60">
        <v>79.2</v>
      </c>
      <c r="S255" s="61">
        <f>O255+P255</f>
        <v>0</v>
      </c>
      <c r="T255" s="62">
        <f>+IF(L255&lt;&gt;"",IF(DAYS360(L255,$A$2)&lt;0,0,IF(AND(MONTH(L255)=MONTH($A$2),YEAR(L255)&lt;YEAR($A$2)),(DAYS360(L255,$A$2)/30)-1,DAYS360(L255,$A$2)/30)),0)</f>
        <v>44.666666666666664</v>
      </c>
      <c r="U255" s="62">
        <f>+IF(M255&lt;&gt;"",IF(DAYS360(M255,$A$2)&lt;0,0,IF(AND(MONTH(M255)=MONTH($A$2),YEAR(M255)&lt;YEAR($A$2)),(DAYS360(M255,$A$2)/30)-1,DAYS360(M255,$A$2)/30)),0)</f>
        <v>32.733333333333334</v>
      </c>
      <c r="V255" s="63">
        <f>S255/((C255+Q255)/2)</f>
        <v>0</v>
      </c>
      <c r="W255" s="64">
        <f>+IF(V255&gt;0,1/V255,999)</f>
        <v>999</v>
      </c>
      <c r="X255" s="65" t="str">
        <f>+IF(N255&lt;&gt;"",IF(INT(N255)&lt;&gt;INT(K255),"OUI",""),"")</f>
        <v/>
      </c>
      <c r="Y255" s="66">
        <f>+IF(F255="OUI",0,C255*K255)</f>
        <v>176</v>
      </c>
      <c r="Z255" s="67" t="str">
        <f>+IF(R255="-",IF(OR(F255="OUI",AND(G255="OUI",T255&lt;=$V$1),H255="OUI",I255="OUI",J255="OUI",T255&lt;=$V$1),"OUI",""),"")</f>
        <v/>
      </c>
      <c r="AA255" s="68" t="str">
        <f>+IF(OR(Z255&lt;&gt;"OUI",X255="OUI",R255&lt;&gt;"-"),"OUI","")</f>
        <v>OUI</v>
      </c>
      <c r="AB255" s="69">
        <f>+IF(AA255&lt;&gt;"OUI","-",IF(R255="-",IF(W255&lt;=3,"-",MAX(N255,K255*(1-$T$1))),IF(W255&lt;=3,R255,IF(T255&gt;$V$6,MAX(N255,K255*$T$6),IF(T255&gt;$V$5,MAX(R255,N255,K255*(1-$T$2),K255*(1-$T$5)),IF(T255&gt;$V$4,MAX(R255,N255,K255*(1-$T$2),K255*(1-$T$4)),IF(T255&gt;$V$3,MAX(R255,N255,K255*(1-$T$2),K255*(1-$T$3)),IF(T255&gt;$V$1,MAX(N255,K255*(1-$T$2)),MAX(N255,R255)))))))))</f>
        <v>79.2</v>
      </c>
      <c r="AC255" s="70">
        <f>+IF(AB255="-","-",IF(ABS(K255-AB255)&lt;0.1,1,-1*(AB255-K255)/K255))</f>
        <v>9.9999999999999964E-2</v>
      </c>
      <c r="AD255" s="66">
        <f>+IF(AB255&lt;&gt;"-",IF(AB255&lt;K255,(K255-AB255)*C255,AB255*C255),"")</f>
        <v>17.599999999999994</v>
      </c>
      <c r="AE255" s="68" t="str">
        <f>+IF(AB255&lt;&gt;"-",IF(R255&lt;&gt;"-",IF(Z255&lt;&gt;"OUI","OLD","FAUX"),IF(Z255&lt;&gt;"OUI","NEW","FAUX")),"")</f>
        <v>OLD</v>
      </c>
      <c r="AF255" s="68"/>
      <c r="AG255" s="68"/>
      <c r="AH255" s="53" t="str">
        <f t="shared" si="3"/>
        <v/>
      </c>
    </row>
    <row r="256" spans="1:34" ht="17">
      <c r="A256" s="53" t="s">
        <v>2891</v>
      </c>
      <c r="B256" s="53" t="s">
        <v>2892</v>
      </c>
      <c r="C256" s="54">
        <v>1</v>
      </c>
      <c r="D256" s="55" t="s">
        <v>1163</v>
      </c>
      <c r="E256" s="55" t="s">
        <v>500</v>
      </c>
      <c r="F256" s="56" t="s">
        <v>49</v>
      </c>
      <c r="G256" s="56" t="s">
        <v>49</v>
      </c>
      <c r="H256" s="56"/>
      <c r="I256" s="56"/>
      <c r="J256" s="56" t="s">
        <v>49</v>
      </c>
      <c r="K256" s="57">
        <v>87.74</v>
      </c>
      <c r="L256" s="58">
        <v>45541</v>
      </c>
      <c r="M256" s="58">
        <v>45663</v>
      </c>
      <c r="N256" s="59"/>
      <c r="O256" s="56">
        <v>1</v>
      </c>
      <c r="P256" s="56"/>
      <c r="Q256" s="56">
        <v>2</v>
      </c>
      <c r="R256" s="60" t="s">
        <v>1139</v>
      </c>
      <c r="S256" s="61">
        <f>O256+P256</f>
        <v>1</v>
      </c>
      <c r="T256" s="62">
        <f>+IF(L256&lt;&gt;"",IF(DAYS360(L256,$A$2)&lt;0,0,IF(AND(MONTH(L256)=MONTH($A$2),YEAR(L256)&lt;YEAR($A$2)),(DAYS360(L256,$A$2)/30)-1,DAYS360(L256,$A$2)/30)),0)</f>
        <v>6.666666666666667</v>
      </c>
      <c r="U256" s="62">
        <f>+IF(M256&lt;&gt;"",IF(DAYS360(M256,$A$2)&lt;0,0,IF(AND(MONTH(M256)=MONTH($A$2),YEAR(M256)&lt;YEAR($A$2)),(DAYS360(M256,$A$2)/30)-1,DAYS360(M256,$A$2)/30)),0)</f>
        <v>2.6666666666666665</v>
      </c>
      <c r="V256" s="63">
        <f>S256/((C256+Q256)/2)</f>
        <v>0.66666666666666663</v>
      </c>
      <c r="W256" s="64">
        <f>+IF(V256&gt;0,1/V256,999)</f>
        <v>1.5</v>
      </c>
      <c r="X256" s="65" t="str">
        <f>+IF(N256&lt;&gt;"",IF(INT(N256)&lt;&gt;INT(K256),"OUI",""),"")</f>
        <v/>
      </c>
      <c r="Y256" s="66">
        <f>+IF(F256="OUI",0,C256*K256)</f>
        <v>87.74</v>
      </c>
      <c r="Z256" s="67" t="str">
        <f>+IF(R256="-",IF(OR(F256="OUI",AND(G256="OUI",T256&lt;=$V$1),H256="OUI",I256="OUI",J256="OUI",T256&lt;=$V$1),"OUI",""),"")</f>
        <v>OUI</v>
      </c>
      <c r="AA256" s="68" t="str">
        <f>+IF(OR(Z256&lt;&gt;"OUI",X256="OUI",R256&lt;&gt;"-"),"OUI","")</f>
        <v/>
      </c>
      <c r="AB256" s="69" t="str">
        <f>+IF(AA256&lt;&gt;"OUI","-",IF(R256="-",IF(W256&lt;=3,"-",MAX(N256,K256*(1-$T$1))),IF(W256&lt;=3,R256,IF(T256&gt;$V$6,MAX(N256,K256*$T$6),IF(T256&gt;$V$5,MAX(R256,N256,K256*(1-$T$2),K256*(1-$T$5)),IF(T256&gt;$V$4,MAX(R256,N256,K256*(1-$T$2),K256*(1-$T$4)),IF(T256&gt;$V$3,MAX(R256,N256,K256*(1-$T$2),K256*(1-$T$3)),IF(T256&gt;$V$1,MAX(N256,K256*(1-$T$2)),MAX(N256,R256)))))))))</f>
        <v>-</v>
      </c>
      <c r="AC256" s="70" t="str">
        <f>+IF(AB256="-","-",IF(ABS(K256-AB256)&lt;0.1,1,-1*(AB256-K256)/K256))</f>
        <v>-</v>
      </c>
      <c r="AD256" s="66" t="str">
        <f>+IF(AB256&lt;&gt;"-",IF(AB256&lt;K256,(K256-AB256)*C256,AB256*C256),"")</f>
        <v/>
      </c>
      <c r="AE256" s="68" t="str">
        <f>+IF(AB256&lt;&gt;"-",IF(R256&lt;&gt;"-",IF(Z256&lt;&gt;"OUI","OLD","FAUX"),IF(Z256&lt;&gt;"OUI","NEW","FAUX")),"")</f>
        <v/>
      </c>
      <c r="AF256" s="68"/>
      <c r="AG256" s="68"/>
      <c r="AH256" s="53" t="str">
        <f t="shared" si="3"/>
        <v/>
      </c>
    </row>
    <row r="257" spans="1:34">
      <c r="A257" s="53" t="s">
        <v>3596</v>
      </c>
      <c r="B257" s="53" t="s">
        <v>3597</v>
      </c>
      <c r="C257" s="54">
        <v>2</v>
      </c>
      <c r="D257" s="55"/>
      <c r="E257" s="55"/>
      <c r="F257" s="56"/>
      <c r="G257" s="56"/>
      <c r="H257" s="56">
        <v>0</v>
      </c>
      <c r="I257" s="56"/>
      <c r="J257" s="56"/>
      <c r="K257" s="57">
        <v>87.467299999999994</v>
      </c>
      <c r="L257" s="58">
        <v>45713</v>
      </c>
      <c r="M257" s="58">
        <v>45729</v>
      </c>
      <c r="N257" s="59"/>
      <c r="O257" s="56">
        <v>5</v>
      </c>
      <c r="P257" s="56">
        <v>2</v>
      </c>
      <c r="Q257" s="56"/>
      <c r="R257" s="60" t="s">
        <v>1139</v>
      </c>
      <c r="S257" s="61">
        <f>O257+P257</f>
        <v>7</v>
      </c>
      <c r="T257" s="62">
        <f>+IF(L257&lt;&gt;"",IF(DAYS360(L257,$A$2)&lt;0,0,IF(AND(MONTH(L257)=MONTH($A$2),YEAR(L257)&lt;YEAR($A$2)),(DAYS360(L257,$A$2)/30)-1,DAYS360(L257,$A$2)/30)),0)</f>
        <v>1.0333333333333334</v>
      </c>
      <c r="U257" s="62">
        <f>+IF(M257&lt;&gt;"",IF(DAYS360(M257,$A$2)&lt;0,0,IF(AND(MONTH(M257)=MONTH($A$2),YEAR(M257)&lt;YEAR($A$2)),(DAYS360(M257,$A$2)/30)-1,DAYS360(M257,$A$2)/30)),0)</f>
        <v>0.43333333333333335</v>
      </c>
      <c r="V257" s="63">
        <f>S257/((C257+Q257)/2)</f>
        <v>7</v>
      </c>
      <c r="W257" s="64">
        <f>+IF(V257&gt;0,1/V257,999)</f>
        <v>0.14285714285714285</v>
      </c>
      <c r="X257" s="65" t="str">
        <f>+IF(N257&lt;&gt;"",IF(INT(N257)&lt;&gt;INT(K257),"OUI",""),"")</f>
        <v/>
      </c>
      <c r="Y257" s="66">
        <f>+IF(F257="OUI",0,C257*K257)</f>
        <v>174.93459999999999</v>
      </c>
      <c r="Z257" s="67" t="str">
        <f>+IF(R257="-",IF(OR(F257="OUI",AND(G257="OUI",T257&lt;=$V$1),H257="OUI",I257="OUI",J257="OUI",T257&lt;=$V$1),"OUI",""),"")</f>
        <v>OUI</v>
      </c>
      <c r="AA257" s="68" t="str">
        <f>+IF(OR(Z257&lt;&gt;"OUI",X257="OUI",R257&lt;&gt;"-"),"OUI","")</f>
        <v/>
      </c>
      <c r="AB257" s="69" t="str">
        <f>+IF(AA257&lt;&gt;"OUI","-",IF(R257="-",IF(W257&lt;=3,"-",MAX(N257,K257*(1-$T$1))),IF(W257&lt;=3,R257,IF(T257&gt;$V$6,MAX(N257,K257*$T$6),IF(T257&gt;$V$5,MAX(R257,N257,K257*(1-$T$2),K257*(1-$T$5)),IF(T257&gt;$V$4,MAX(R257,N257,K257*(1-$T$2),K257*(1-$T$4)),IF(T257&gt;$V$3,MAX(R257,N257,K257*(1-$T$2),K257*(1-$T$3)),IF(T257&gt;$V$1,MAX(N257,K257*(1-$T$2)),MAX(N257,R257)))))))))</f>
        <v>-</v>
      </c>
      <c r="AC257" s="70" t="str">
        <f>+IF(AB257="-","-",IF(ABS(K257-AB257)&lt;0.1,1,-1*(AB257-K257)/K257))</f>
        <v>-</v>
      </c>
      <c r="AD257" s="66" t="str">
        <f>+IF(AB257&lt;&gt;"-",IF(AB257&lt;K257,(K257-AB257)*C257,AB257*C257),"")</f>
        <v/>
      </c>
      <c r="AE257" s="68" t="str">
        <f>+IF(AB257&lt;&gt;"-",IF(R257&lt;&gt;"-",IF(Z257&lt;&gt;"OUI","OLD","FAUX"),IF(Z257&lt;&gt;"OUI","NEW","FAUX")),"")</f>
        <v/>
      </c>
      <c r="AF257" s="68"/>
      <c r="AG257" s="68"/>
      <c r="AH257" s="53" t="str">
        <f t="shared" si="3"/>
        <v/>
      </c>
    </row>
    <row r="258" spans="1:34">
      <c r="A258" s="53" t="s">
        <v>835</v>
      </c>
      <c r="B258" s="53" t="s">
        <v>836</v>
      </c>
      <c r="C258" s="54">
        <v>2</v>
      </c>
      <c r="D258" s="55"/>
      <c r="E258" s="55"/>
      <c r="F258" s="56" t="s">
        <v>49</v>
      </c>
      <c r="G258" s="56" t="s">
        <v>49</v>
      </c>
      <c r="H258" s="56"/>
      <c r="I258" s="56"/>
      <c r="J258" s="56"/>
      <c r="K258" s="57">
        <v>86.9</v>
      </c>
      <c r="L258" s="58">
        <v>44001</v>
      </c>
      <c r="M258" s="58"/>
      <c r="N258" s="59"/>
      <c r="O258" s="56"/>
      <c r="P258" s="56"/>
      <c r="Q258" s="56">
        <v>2</v>
      </c>
      <c r="R258" s="60">
        <v>78.210000000000008</v>
      </c>
      <c r="S258" s="61">
        <f>O258+P258</f>
        <v>0</v>
      </c>
      <c r="T258" s="62">
        <f>+IF(L258&lt;&gt;"",IF(DAYS360(L258,$A$2)&lt;0,0,IF(AND(MONTH(L258)=MONTH($A$2),YEAR(L258)&lt;YEAR($A$2)),(DAYS360(L258,$A$2)/30)-1,DAYS360(L258,$A$2)/30)),0)</f>
        <v>57.233333333333334</v>
      </c>
      <c r="U258" s="62">
        <f>+IF(M258&lt;&gt;"",IF(DAYS360(M258,$A$2)&lt;0,0,IF(AND(MONTH(M258)=MONTH($A$2),YEAR(M258)&lt;YEAR($A$2)),(DAYS360(M258,$A$2)/30)-1,DAYS360(M258,$A$2)/30)),0)</f>
        <v>0</v>
      </c>
      <c r="V258" s="63">
        <f>S258/((C258+Q258)/2)</f>
        <v>0</v>
      </c>
      <c r="W258" s="64">
        <f>+IF(V258&gt;0,1/V258,999)</f>
        <v>999</v>
      </c>
      <c r="X258" s="65" t="str">
        <f>+IF(N258&lt;&gt;"",IF(INT(N258)&lt;&gt;INT(K258),"OUI",""),"")</f>
        <v/>
      </c>
      <c r="Y258" s="66">
        <f>+IF(F258="OUI",0,C258*K258)</f>
        <v>173.8</v>
      </c>
      <c r="Z258" s="67" t="str">
        <f>+IF(R258="-",IF(OR(F258="OUI",AND(G258="OUI",T258&lt;=$V$1),H258="OUI",I258="OUI",J258="OUI",T258&lt;=$V$1),"OUI",""),"")</f>
        <v/>
      </c>
      <c r="AA258" s="68" t="str">
        <f>+IF(OR(Z258&lt;&gt;"OUI",X258="OUI",R258&lt;&gt;"-"),"OUI","")</f>
        <v>OUI</v>
      </c>
      <c r="AB258" s="69">
        <f>+IF(AA258&lt;&gt;"OUI","-",IF(R258="-",IF(W258&lt;=3,"-",MAX(N258,K258*(1-$T$1))),IF(W258&lt;=3,R258,IF(T258&gt;$V$6,MAX(N258,K258*$T$6),IF(T258&gt;$V$5,MAX(R258,N258,K258*(1-$T$2),K258*(1-$T$5)),IF(T258&gt;$V$4,MAX(R258,N258,K258*(1-$T$2),K258*(1-$T$4)),IF(T258&gt;$V$3,MAX(R258,N258,K258*(1-$T$2),K258*(1-$T$3)),IF(T258&gt;$V$1,MAX(N258,K258*(1-$T$2)),MAX(N258,R258)))))))))</f>
        <v>78.210000000000008</v>
      </c>
      <c r="AC258" s="70">
        <f>+IF(AB258="-","-",IF(ABS(K258-AB258)&lt;0.1,1,-1*(AB258-K258)/K258))</f>
        <v>9.9999999999999964E-2</v>
      </c>
      <c r="AD258" s="66">
        <f>+IF(AB258&lt;&gt;"-",IF(AB258&lt;K258,(K258-AB258)*C258,AB258*C258),"")</f>
        <v>17.379999999999995</v>
      </c>
      <c r="AE258" s="68" t="str">
        <f>+IF(AB258&lt;&gt;"-",IF(R258&lt;&gt;"-",IF(Z258&lt;&gt;"OUI","OLD","FAUX"),IF(Z258&lt;&gt;"OUI","NEW","FAUX")),"")</f>
        <v>OLD</v>
      </c>
      <c r="AF258" s="68"/>
      <c r="AG258" s="68"/>
      <c r="AH258" s="53" t="str">
        <f t="shared" si="3"/>
        <v/>
      </c>
    </row>
    <row r="259" spans="1:34" ht="17">
      <c r="A259" s="53" t="s">
        <v>2123</v>
      </c>
      <c r="B259" s="53" t="s">
        <v>2124</v>
      </c>
      <c r="C259" s="54">
        <v>2</v>
      </c>
      <c r="D259" s="55" t="s">
        <v>745</v>
      </c>
      <c r="E259" s="55"/>
      <c r="F259" s="56" t="s">
        <v>49</v>
      </c>
      <c r="G259" s="56" t="s">
        <v>49</v>
      </c>
      <c r="H259" s="56"/>
      <c r="I259" s="56"/>
      <c r="J259" s="56"/>
      <c r="K259" s="57">
        <v>85.997600000000006</v>
      </c>
      <c r="L259" s="58">
        <v>44845</v>
      </c>
      <c r="M259" s="58">
        <v>45442</v>
      </c>
      <c r="N259" s="59"/>
      <c r="O259" s="56"/>
      <c r="P259" s="56"/>
      <c r="Q259" s="56">
        <v>2</v>
      </c>
      <c r="R259" s="60" t="s">
        <v>1139</v>
      </c>
      <c r="S259" s="61">
        <f>O259+P259</f>
        <v>0</v>
      </c>
      <c r="T259" s="62">
        <f>+IF(L259&lt;&gt;"",IF(DAYS360(L259,$A$2)&lt;0,0,IF(AND(MONTH(L259)=MONTH($A$2),YEAR(L259)&lt;YEAR($A$2)),(DAYS360(L259,$A$2)/30)-1,DAYS360(L259,$A$2)/30)),0)</f>
        <v>29.5</v>
      </c>
      <c r="U259" s="62">
        <f>+IF(M259&lt;&gt;"",IF(DAYS360(M259,$A$2)&lt;0,0,IF(AND(MONTH(M259)=MONTH($A$2),YEAR(M259)&lt;YEAR($A$2)),(DAYS360(M259,$A$2)/30)-1,DAYS360(M259,$A$2)/30)),0)</f>
        <v>9.8666666666666671</v>
      </c>
      <c r="V259" s="63">
        <f>S259/((C259+Q259)/2)</f>
        <v>0</v>
      </c>
      <c r="W259" s="64">
        <f>+IF(V259&gt;0,1/V259,999)</f>
        <v>999</v>
      </c>
      <c r="X259" s="65" t="str">
        <f>+IF(N259&lt;&gt;"",IF(INT(N259)&lt;&gt;INT(K259),"OUI",""),"")</f>
        <v/>
      </c>
      <c r="Y259" s="66">
        <f>+IF(F259="OUI",0,C259*K259)</f>
        <v>171.99520000000001</v>
      </c>
      <c r="Z259" s="67" t="str">
        <f>+IF(R259="-",IF(OR(F259="OUI",AND(G259="OUI",T259&lt;=$V$1),H259="OUI",I259="OUI",J259="OUI",T259&lt;=$V$1),"OUI",""),"")</f>
        <v/>
      </c>
      <c r="AA259" s="68" t="str">
        <f>+IF(OR(Z259&lt;&gt;"OUI",X259="OUI",R259&lt;&gt;"-"),"OUI","")</f>
        <v>OUI</v>
      </c>
      <c r="AB259" s="69">
        <f>+IF(AA259&lt;&gt;"OUI","-",IF(R259="-",IF(W259&lt;=3,"-",MAX(N259,K259*(1-$T$1))),IF(W259&lt;=3,R259,IF(T259&gt;$V$6,MAX(N259,K259*$T$6),IF(T259&gt;$V$5,MAX(R259,N259,K259*(1-$T$2),K259*(1-$T$5)),IF(T259&gt;$V$4,MAX(R259,N259,K259*(1-$T$2),K259*(1-$T$4)),IF(T259&gt;$V$3,MAX(R259,N259,K259*(1-$T$2),K259*(1-$T$3)),IF(T259&gt;$V$1,MAX(N259,K259*(1-$T$2)),MAX(N259,R259)))))))))</f>
        <v>77.397840000000002</v>
      </c>
      <c r="AC259" s="70">
        <f>+IF(AB259="-","-",IF(ABS(K259-AB259)&lt;0.1,1,-1*(AB259-K259)/K259))</f>
        <v>0.10000000000000003</v>
      </c>
      <c r="AD259" s="66">
        <f>+IF(AB259&lt;&gt;"-",IF(AB259&lt;K259,(K259-AB259)*C259,AB259*C259),"")</f>
        <v>17.199520000000007</v>
      </c>
      <c r="AE259" s="68" t="str">
        <f>+IF(AB259&lt;&gt;"-",IF(R259&lt;&gt;"-",IF(Z259&lt;&gt;"OUI","OLD","FAUX"),IF(Z259&lt;&gt;"OUI","NEW","FAUX")),"")</f>
        <v>NEW</v>
      </c>
      <c r="AF259" s="68"/>
      <c r="AG259" s="68"/>
      <c r="AH259" s="53" t="str">
        <f t="shared" si="3"/>
        <v/>
      </c>
    </row>
    <row r="260" spans="1:34">
      <c r="A260" s="53" t="s">
        <v>3592</v>
      </c>
      <c r="B260" s="53" t="s">
        <v>3593</v>
      </c>
      <c r="C260" s="54">
        <v>1</v>
      </c>
      <c r="D260" s="55"/>
      <c r="E260" s="55"/>
      <c r="F260" s="56"/>
      <c r="G260" s="56"/>
      <c r="H260" s="56"/>
      <c r="I260" s="56"/>
      <c r="J260" s="56"/>
      <c r="K260" s="57">
        <v>84.07</v>
      </c>
      <c r="L260" s="58">
        <v>45702</v>
      </c>
      <c r="M260" s="58">
        <v>45602</v>
      </c>
      <c r="N260" s="59"/>
      <c r="O260" s="56"/>
      <c r="P260" s="56"/>
      <c r="Q260" s="56"/>
      <c r="R260" s="60" t="s">
        <v>1139</v>
      </c>
      <c r="S260" s="61">
        <f>O260+P260</f>
        <v>0</v>
      </c>
      <c r="T260" s="62">
        <f>+IF(L260&lt;&gt;"",IF(DAYS360(L260,$A$2)&lt;0,0,IF(AND(MONTH(L260)=MONTH($A$2),YEAR(L260)&lt;YEAR($A$2)),(DAYS360(L260,$A$2)/30)-1,DAYS360(L260,$A$2)/30)),0)</f>
        <v>1.4</v>
      </c>
      <c r="U260" s="62">
        <f>+IF(M260&lt;&gt;"",IF(DAYS360(M260,$A$2)&lt;0,0,IF(AND(MONTH(M260)=MONTH($A$2),YEAR(M260)&lt;YEAR($A$2)),(DAYS360(M260,$A$2)/30)-1,DAYS360(M260,$A$2)/30)),0)</f>
        <v>4.666666666666667</v>
      </c>
      <c r="V260" s="63">
        <f>S260/((C260+Q260)/2)</f>
        <v>0</v>
      </c>
      <c r="W260" s="64">
        <f>+IF(V260&gt;0,1/V260,999)</f>
        <v>999</v>
      </c>
      <c r="X260" s="65" t="str">
        <f>+IF(N260&lt;&gt;"",IF(INT(N260)&lt;&gt;INT(K260),"OUI",""),"")</f>
        <v/>
      </c>
      <c r="Y260" s="66">
        <f>+IF(F260="OUI",0,C260*K260)</f>
        <v>84.07</v>
      </c>
      <c r="Z260" s="67" t="str">
        <f>+IF(R260="-",IF(OR(F260="OUI",AND(G260="OUI",T260&lt;=$V$1),H260="OUI",I260="OUI",J260="OUI",T260&lt;=$V$1),"OUI",""),"")</f>
        <v>OUI</v>
      </c>
      <c r="AA260" s="68" t="str">
        <f>+IF(OR(Z260&lt;&gt;"OUI",X260="OUI",R260&lt;&gt;"-"),"OUI","")</f>
        <v/>
      </c>
      <c r="AB260" s="69" t="str">
        <f>+IF(AA260&lt;&gt;"OUI","-",IF(R260="-",IF(W260&lt;=3,"-",MAX(N260,K260*(1-$T$1))),IF(W260&lt;=3,R260,IF(T260&gt;$V$6,MAX(N260,K260*$T$6),IF(T260&gt;$V$5,MAX(R260,N260,K260*(1-$T$2),K260*(1-$T$5)),IF(T260&gt;$V$4,MAX(R260,N260,K260*(1-$T$2),K260*(1-$T$4)),IF(T260&gt;$V$3,MAX(R260,N260,K260*(1-$T$2),K260*(1-$T$3)),IF(T260&gt;$V$1,MAX(N260,K260*(1-$T$2)),MAX(N260,R260)))))))))</f>
        <v>-</v>
      </c>
      <c r="AC260" s="70" t="str">
        <f>+IF(AB260="-","-",IF(ABS(K260-AB260)&lt;0.1,1,-1*(AB260-K260)/K260))</f>
        <v>-</v>
      </c>
      <c r="AD260" s="66" t="str">
        <f>+IF(AB260&lt;&gt;"-",IF(AB260&lt;K260,(K260-AB260)*C260,AB260*C260),"")</f>
        <v/>
      </c>
      <c r="AE260" s="68" t="str">
        <f>+IF(AB260&lt;&gt;"-",IF(R260&lt;&gt;"-",IF(Z260&lt;&gt;"OUI","OLD","FAUX"),IF(Z260&lt;&gt;"OUI","NEW","FAUX")),"")</f>
        <v/>
      </c>
      <c r="AF260" s="68"/>
      <c r="AG260" s="68"/>
      <c r="AH260" s="53" t="str">
        <f t="shared" si="3"/>
        <v/>
      </c>
    </row>
    <row r="261" spans="1:34" ht="17">
      <c r="A261" s="53" t="s">
        <v>2086</v>
      </c>
      <c r="B261" s="53" t="s">
        <v>2087</v>
      </c>
      <c r="C261" s="54">
        <v>3</v>
      </c>
      <c r="D261" s="55" t="s">
        <v>1252</v>
      </c>
      <c r="E261" s="55"/>
      <c r="F261" s="56" t="s">
        <v>49</v>
      </c>
      <c r="G261" s="56" t="s">
        <v>49</v>
      </c>
      <c r="H261" s="56"/>
      <c r="I261" s="56"/>
      <c r="J261" s="56"/>
      <c r="K261" s="57">
        <v>83.96</v>
      </c>
      <c r="L261" s="58">
        <v>44848</v>
      </c>
      <c r="M261" s="58">
        <v>45474</v>
      </c>
      <c r="N261" s="59"/>
      <c r="O261" s="56"/>
      <c r="P261" s="56"/>
      <c r="Q261" s="56">
        <v>3</v>
      </c>
      <c r="R261" s="60" t="s">
        <v>1139</v>
      </c>
      <c r="S261" s="61">
        <f>O261+P261</f>
        <v>0</v>
      </c>
      <c r="T261" s="62">
        <f>+IF(L261&lt;&gt;"",IF(DAYS360(L261,$A$2)&lt;0,0,IF(AND(MONTH(L261)=MONTH($A$2),YEAR(L261)&lt;YEAR($A$2)),(DAYS360(L261,$A$2)/30)-1,DAYS360(L261,$A$2)/30)),0)</f>
        <v>29.4</v>
      </c>
      <c r="U261" s="62">
        <f>+IF(M261&lt;&gt;"",IF(DAYS360(M261,$A$2)&lt;0,0,IF(AND(MONTH(M261)=MONTH($A$2),YEAR(M261)&lt;YEAR($A$2)),(DAYS360(M261,$A$2)/30)-1,DAYS360(M261,$A$2)/30)),0)</f>
        <v>8.8333333333333339</v>
      </c>
      <c r="V261" s="63">
        <f>S261/((C261+Q261)/2)</f>
        <v>0</v>
      </c>
      <c r="W261" s="64">
        <f>+IF(V261&gt;0,1/V261,999)</f>
        <v>999</v>
      </c>
      <c r="X261" s="65" t="str">
        <f>+IF(N261&lt;&gt;"",IF(INT(N261)&lt;&gt;INT(K261),"OUI",""),"")</f>
        <v/>
      </c>
      <c r="Y261" s="66">
        <f>+IF(F261="OUI",0,C261*K261)</f>
        <v>251.88</v>
      </c>
      <c r="Z261" s="67" t="str">
        <f>+IF(R261="-",IF(OR(F261="OUI",AND(G261="OUI",T261&lt;=$V$1),H261="OUI",I261="OUI",J261="OUI",T261&lt;=$V$1),"OUI",""),"")</f>
        <v/>
      </c>
      <c r="AA261" s="68" t="str">
        <f>+IF(OR(Z261&lt;&gt;"OUI",X261="OUI",R261&lt;&gt;"-"),"OUI","")</f>
        <v>OUI</v>
      </c>
      <c r="AB261" s="69">
        <f>+IF(AA261&lt;&gt;"OUI","-",IF(R261="-",IF(W261&lt;=3,"-",MAX(N261,K261*(1-$T$1))),IF(W261&lt;=3,R261,IF(T261&gt;$V$6,MAX(N261,K261*$T$6),IF(T261&gt;$V$5,MAX(R261,N261,K261*(1-$T$2),K261*(1-$T$5)),IF(T261&gt;$V$4,MAX(R261,N261,K261*(1-$T$2),K261*(1-$T$4)),IF(T261&gt;$V$3,MAX(R261,N261,K261*(1-$T$2),K261*(1-$T$3)),IF(T261&gt;$V$1,MAX(N261,K261*(1-$T$2)),MAX(N261,R261)))))))))</f>
        <v>75.563999999999993</v>
      </c>
      <c r="AC261" s="70">
        <f>+IF(AB261="-","-",IF(ABS(K261-AB261)&lt;0.1,1,-1*(AB261-K261)/K261))</f>
        <v>0.10000000000000002</v>
      </c>
      <c r="AD261" s="66">
        <f>+IF(AB261&lt;&gt;"-",IF(AB261&lt;K261,(K261-AB261)*C261,AB261*C261),"")</f>
        <v>25.188000000000002</v>
      </c>
      <c r="AE261" s="68" t="str">
        <f>+IF(AB261&lt;&gt;"-",IF(R261&lt;&gt;"-",IF(Z261&lt;&gt;"OUI","OLD","FAUX"),IF(Z261&lt;&gt;"OUI","NEW","FAUX")),"")</f>
        <v>NEW</v>
      </c>
      <c r="AF261" s="68"/>
      <c r="AG261" s="68"/>
      <c r="AH261" s="53" t="str">
        <f t="shared" si="3"/>
        <v/>
      </c>
    </row>
    <row r="262" spans="1:34" ht="17">
      <c r="A262" s="53" t="s">
        <v>2069</v>
      </c>
      <c r="B262" s="53" t="s">
        <v>2070</v>
      </c>
      <c r="C262" s="54">
        <v>4</v>
      </c>
      <c r="D262" s="55" t="s">
        <v>797</v>
      </c>
      <c r="E262" s="55"/>
      <c r="F262" s="56" t="s">
        <v>49</v>
      </c>
      <c r="G262" s="56" t="s">
        <v>49</v>
      </c>
      <c r="H262" s="56"/>
      <c r="I262" s="56"/>
      <c r="J262" s="56"/>
      <c r="K262" s="57">
        <v>83.75</v>
      </c>
      <c r="L262" s="58">
        <v>44754</v>
      </c>
      <c r="M262" s="58">
        <v>45664</v>
      </c>
      <c r="N262" s="59"/>
      <c r="O262" s="56">
        <v>1</v>
      </c>
      <c r="P262" s="56"/>
      <c r="Q262" s="56">
        <v>6</v>
      </c>
      <c r="R262" s="60" t="s">
        <v>1139</v>
      </c>
      <c r="S262" s="61">
        <f>O262+P262</f>
        <v>1</v>
      </c>
      <c r="T262" s="62">
        <f>+IF(L262&lt;&gt;"",IF(DAYS360(L262,$A$2)&lt;0,0,IF(AND(MONTH(L262)=MONTH($A$2),YEAR(L262)&lt;YEAR($A$2)),(DAYS360(L262,$A$2)/30)-1,DAYS360(L262,$A$2)/30)),0)</f>
        <v>32.466666666666669</v>
      </c>
      <c r="U262" s="62">
        <f>+IF(M262&lt;&gt;"",IF(DAYS360(M262,$A$2)&lt;0,0,IF(AND(MONTH(M262)=MONTH($A$2),YEAR(M262)&lt;YEAR($A$2)),(DAYS360(M262,$A$2)/30)-1,DAYS360(M262,$A$2)/30)),0)</f>
        <v>2.6333333333333333</v>
      </c>
      <c r="V262" s="63">
        <f>S262/((C262+Q262)/2)</f>
        <v>0.2</v>
      </c>
      <c r="W262" s="64">
        <f>+IF(V262&gt;0,1/V262,999)</f>
        <v>5</v>
      </c>
      <c r="X262" s="65" t="str">
        <f>+IF(N262&lt;&gt;"",IF(INT(N262)&lt;&gt;INT(K262),"OUI",""),"")</f>
        <v/>
      </c>
      <c r="Y262" s="66">
        <f>+IF(F262="OUI",0,C262*K262)</f>
        <v>335</v>
      </c>
      <c r="Z262" s="67" t="str">
        <f>+IF(R262="-",IF(OR(F262="OUI",AND(G262="OUI",T262&lt;=$V$1),H262="OUI",I262="OUI",J262="OUI",T262&lt;=$V$1),"OUI",""),"")</f>
        <v/>
      </c>
      <c r="AA262" s="68" t="str">
        <f>+IF(OR(Z262&lt;&gt;"OUI",X262="OUI",R262&lt;&gt;"-"),"OUI","")</f>
        <v>OUI</v>
      </c>
      <c r="AB262" s="69">
        <f>+IF(AA262&lt;&gt;"OUI","-",IF(R262="-",IF(W262&lt;=3,"-",MAX(N262,K262*(1-$T$1))),IF(W262&lt;=3,R262,IF(T262&gt;$V$6,MAX(N262,K262*$T$6),IF(T262&gt;$V$5,MAX(R262,N262,K262*(1-$T$2),K262*(1-$T$5)),IF(T262&gt;$V$4,MAX(R262,N262,K262*(1-$T$2),K262*(1-$T$4)),IF(T262&gt;$V$3,MAX(R262,N262,K262*(1-$T$2),K262*(1-$T$3)),IF(T262&gt;$V$1,MAX(N262,K262*(1-$T$2)),MAX(N262,R262)))))))))</f>
        <v>75.375</v>
      </c>
      <c r="AC262" s="70">
        <f>+IF(AB262="-","-",IF(ABS(K262-AB262)&lt;0.1,1,-1*(AB262-K262)/K262))</f>
        <v>0.1</v>
      </c>
      <c r="AD262" s="66">
        <f>+IF(AB262&lt;&gt;"-",IF(AB262&lt;K262,(K262-AB262)*C262,AB262*C262),"")</f>
        <v>33.5</v>
      </c>
      <c r="AE262" s="68" t="str">
        <f>+IF(AB262&lt;&gt;"-",IF(R262&lt;&gt;"-",IF(Z262&lt;&gt;"OUI","OLD","FAUX"),IF(Z262&lt;&gt;"OUI","NEW","FAUX")),"")</f>
        <v>NEW</v>
      </c>
      <c r="AF262" s="68"/>
      <c r="AG262" s="68"/>
      <c r="AH262" s="53" t="str">
        <f t="shared" si="3"/>
        <v/>
      </c>
    </row>
    <row r="263" spans="1:34" ht="17">
      <c r="A263" s="53" t="s">
        <v>844</v>
      </c>
      <c r="B263" s="53" t="s">
        <v>845</v>
      </c>
      <c r="C263" s="54">
        <v>2</v>
      </c>
      <c r="D263" s="55" t="s">
        <v>274</v>
      </c>
      <c r="E263" s="55" t="s">
        <v>275</v>
      </c>
      <c r="F263" s="56" t="s">
        <v>49</v>
      </c>
      <c r="G263" s="56" t="s">
        <v>49</v>
      </c>
      <c r="H263" s="56"/>
      <c r="I263" s="56"/>
      <c r="J263" s="56" t="s">
        <v>49</v>
      </c>
      <c r="K263" s="57">
        <v>83.41</v>
      </c>
      <c r="L263" s="58">
        <v>44078</v>
      </c>
      <c r="M263" s="58"/>
      <c r="N263" s="59"/>
      <c r="O263" s="56"/>
      <c r="P263" s="56"/>
      <c r="Q263" s="56">
        <v>2</v>
      </c>
      <c r="R263" s="60">
        <v>75.069000000000003</v>
      </c>
      <c r="S263" s="61">
        <f>O263+P263</f>
        <v>0</v>
      </c>
      <c r="T263" s="62">
        <f>+IF(L263&lt;&gt;"",IF(DAYS360(L263,$A$2)&lt;0,0,IF(AND(MONTH(L263)=MONTH($A$2),YEAR(L263)&lt;YEAR($A$2)),(DAYS360(L263,$A$2)/30)-1,DAYS360(L263,$A$2)/30)),0)</f>
        <v>54.733333333333334</v>
      </c>
      <c r="U263" s="62">
        <f>+IF(M263&lt;&gt;"",IF(DAYS360(M263,$A$2)&lt;0,0,IF(AND(MONTH(M263)=MONTH($A$2),YEAR(M263)&lt;YEAR($A$2)),(DAYS360(M263,$A$2)/30)-1,DAYS360(M263,$A$2)/30)),0)</f>
        <v>0</v>
      </c>
      <c r="V263" s="63">
        <f>S263/((C263+Q263)/2)</f>
        <v>0</v>
      </c>
      <c r="W263" s="64">
        <f>+IF(V263&gt;0,1/V263,999)</f>
        <v>999</v>
      </c>
      <c r="X263" s="65" t="str">
        <f>+IF(N263&lt;&gt;"",IF(INT(N263)&lt;&gt;INT(K263),"OUI",""),"")</f>
        <v/>
      </c>
      <c r="Y263" s="66">
        <f>+IF(F263="OUI",0,C263*K263)</f>
        <v>166.82</v>
      </c>
      <c r="Z263" s="67" t="str">
        <f>+IF(R263="-",IF(OR(F263="OUI",AND(G263="OUI",T263&lt;=$V$1),H263="OUI",I263="OUI",J263="OUI",T263&lt;=$V$1),"OUI",""),"")</f>
        <v/>
      </c>
      <c r="AA263" s="68" t="str">
        <f>+IF(OR(Z263&lt;&gt;"OUI",X263="OUI",R263&lt;&gt;"-"),"OUI","")</f>
        <v>OUI</v>
      </c>
      <c r="AB263" s="69">
        <f>+IF(AA263&lt;&gt;"OUI","-",IF(R263="-",IF(W263&lt;=3,"-",MAX(N263,K263*(1-$T$1))),IF(W263&lt;=3,R263,IF(T263&gt;$V$6,MAX(N263,K263*$T$6),IF(T263&gt;$V$5,MAX(R263,N263,K263*(1-$T$2),K263*(1-$T$5)),IF(T263&gt;$V$4,MAX(R263,N263,K263*(1-$T$2),K263*(1-$T$4)),IF(T263&gt;$V$3,MAX(R263,N263,K263*(1-$T$2),K263*(1-$T$3)),IF(T263&gt;$V$1,MAX(N263,K263*(1-$T$2)),MAX(N263,R263)))))))))</f>
        <v>75.069000000000003</v>
      </c>
      <c r="AC263" s="70">
        <f>+IF(AB263="-","-",IF(ABS(K263-AB263)&lt;0.1,1,-1*(AB263-K263)/K263))</f>
        <v>9.9999999999999936E-2</v>
      </c>
      <c r="AD263" s="66">
        <f>+IF(AB263&lt;&gt;"-",IF(AB263&lt;K263,(K263-AB263)*C263,AB263*C263),"")</f>
        <v>16.681999999999988</v>
      </c>
      <c r="AE263" s="68" t="str">
        <f>+IF(AB263&lt;&gt;"-",IF(R263&lt;&gt;"-",IF(Z263&lt;&gt;"OUI","OLD","FAUX"),IF(Z263&lt;&gt;"OUI","NEW","FAUX")),"")</f>
        <v>OLD</v>
      </c>
      <c r="AF263" s="68"/>
      <c r="AG263" s="68"/>
      <c r="AH263" s="53" t="str">
        <f t="shared" si="3"/>
        <v/>
      </c>
    </row>
    <row r="264" spans="1:34">
      <c r="A264" s="53" t="s">
        <v>3042</v>
      </c>
      <c r="B264" s="53" t="s">
        <v>3043</v>
      </c>
      <c r="C264" s="54">
        <v>2</v>
      </c>
      <c r="D264" s="55"/>
      <c r="E264" s="55"/>
      <c r="F264" s="56" t="s">
        <v>49</v>
      </c>
      <c r="G264" s="56" t="s">
        <v>49</v>
      </c>
      <c r="H264" s="56"/>
      <c r="I264" s="56"/>
      <c r="J264" s="56"/>
      <c r="K264" s="57">
        <v>83.3</v>
      </c>
      <c r="L264" s="58">
        <v>45610</v>
      </c>
      <c r="M264" s="58">
        <v>45674</v>
      </c>
      <c r="N264" s="59"/>
      <c r="O264" s="56">
        <v>1</v>
      </c>
      <c r="P264" s="56"/>
      <c r="Q264" s="56">
        <v>3</v>
      </c>
      <c r="R264" s="60" t="s">
        <v>1139</v>
      </c>
      <c r="S264" s="61">
        <f>O264+P264</f>
        <v>1</v>
      </c>
      <c r="T264" s="62">
        <f>+IF(L264&lt;&gt;"",IF(DAYS360(L264,$A$2)&lt;0,0,IF(AND(MONTH(L264)=MONTH($A$2),YEAR(L264)&lt;YEAR($A$2)),(DAYS360(L264,$A$2)/30)-1,DAYS360(L264,$A$2)/30)),0)</f>
        <v>4.4000000000000004</v>
      </c>
      <c r="U264" s="62">
        <f>+IF(M264&lt;&gt;"",IF(DAYS360(M264,$A$2)&lt;0,0,IF(AND(MONTH(M264)=MONTH($A$2),YEAR(M264)&lt;YEAR($A$2)),(DAYS360(M264,$A$2)/30)-1,DAYS360(M264,$A$2)/30)),0)</f>
        <v>2.2999999999999998</v>
      </c>
      <c r="V264" s="63">
        <f>S264/((C264+Q264)/2)</f>
        <v>0.4</v>
      </c>
      <c r="W264" s="64">
        <f>+IF(V264&gt;0,1/V264,999)</f>
        <v>2.5</v>
      </c>
      <c r="X264" s="65" t="str">
        <f>+IF(N264&lt;&gt;"",IF(INT(N264)&lt;&gt;INT(K264),"OUI",""),"")</f>
        <v/>
      </c>
      <c r="Y264" s="66">
        <f>+IF(F264="OUI",0,C264*K264)</f>
        <v>166.6</v>
      </c>
      <c r="Z264" s="67" t="str">
        <f>+IF(R264="-",IF(OR(F264="OUI",AND(G264="OUI",T264&lt;=$V$1),H264="OUI",I264="OUI",J264="OUI",T264&lt;=$V$1),"OUI",""),"")</f>
        <v>OUI</v>
      </c>
      <c r="AA264" s="68" t="str">
        <f>+IF(OR(Z264&lt;&gt;"OUI",X264="OUI",R264&lt;&gt;"-"),"OUI","")</f>
        <v/>
      </c>
      <c r="AB264" s="69" t="str">
        <f>+IF(AA264&lt;&gt;"OUI","-",IF(R264="-",IF(W264&lt;=3,"-",MAX(N264,K264*(1-$T$1))),IF(W264&lt;=3,R264,IF(T264&gt;$V$6,MAX(N264,K264*$T$6),IF(T264&gt;$V$5,MAX(R264,N264,K264*(1-$T$2),K264*(1-$T$5)),IF(T264&gt;$V$4,MAX(R264,N264,K264*(1-$T$2),K264*(1-$T$4)),IF(T264&gt;$V$3,MAX(R264,N264,K264*(1-$T$2),K264*(1-$T$3)),IF(T264&gt;$V$1,MAX(N264,K264*(1-$T$2)),MAX(N264,R264)))))))))</f>
        <v>-</v>
      </c>
      <c r="AC264" s="70" t="str">
        <f>+IF(AB264="-","-",IF(ABS(K264-AB264)&lt;0.1,1,-1*(AB264-K264)/K264))</f>
        <v>-</v>
      </c>
      <c r="AD264" s="66" t="str">
        <f>+IF(AB264&lt;&gt;"-",IF(AB264&lt;K264,(K264-AB264)*C264,AB264*C264),"")</f>
        <v/>
      </c>
      <c r="AE264" s="68" t="str">
        <f>+IF(AB264&lt;&gt;"-",IF(R264&lt;&gt;"-",IF(Z264&lt;&gt;"OUI","OLD","FAUX"),IF(Z264&lt;&gt;"OUI","NEW","FAUX")),"")</f>
        <v/>
      </c>
      <c r="AF264" s="68"/>
      <c r="AG264" s="68"/>
      <c r="AH264" s="53" t="str">
        <f t="shared" si="3"/>
        <v/>
      </c>
    </row>
    <row r="265" spans="1:34" ht="17">
      <c r="A265" s="53" t="s">
        <v>2822</v>
      </c>
      <c r="B265" s="53" t="s">
        <v>2823</v>
      </c>
      <c r="C265" s="54">
        <v>1</v>
      </c>
      <c r="D265" s="55" t="s">
        <v>745</v>
      </c>
      <c r="E265" s="55" t="s">
        <v>1030</v>
      </c>
      <c r="F265" s="56" t="s">
        <v>49</v>
      </c>
      <c r="G265" s="56" t="s">
        <v>49</v>
      </c>
      <c r="H265" s="56"/>
      <c r="I265" s="56"/>
      <c r="J265" s="56" t="s">
        <v>49</v>
      </c>
      <c r="K265" s="57">
        <v>83.24</v>
      </c>
      <c r="L265" s="58">
        <v>45502</v>
      </c>
      <c r="M265" s="58">
        <v>45464</v>
      </c>
      <c r="N265" s="59"/>
      <c r="O265" s="56"/>
      <c r="P265" s="56"/>
      <c r="Q265" s="56">
        <v>1</v>
      </c>
      <c r="R265" s="60" t="s">
        <v>1139</v>
      </c>
      <c r="S265" s="61">
        <f>O265+P265</f>
        <v>0</v>
      </c>
      <c r="T265" s="62">
        <f>+IF(L265&lt;&gt;"",IF(DAYS360(L265,$A$2)&lt;0,0,IF(AND(MONTH(L265)=MONTH($A$2),YEAR(L265)&lt;YEAR($A$2)),(DAYS360(L265,$A$2)/30)-1,DAYS360(L265,$A$2)/30)),0)</f>
        <v>7.9</v>
      </c>
      <c r="U265" s="62">
        <f>+IF(M265&lt;&gt;"",IF(DAYS360(M265,$A$2)&lt;0,0,IF(AND(MONTH(M265)=MONTH($A$2),YEAR(M265)&lt;YEAR($A$2)),(DAYS360(M265,$A$2)/30)-1,DAYS360(M265,$A$2)/30)),0)</f>
        <v>9.1666666666666661</v>
      </c>
      <c r="V265" s="63">
        <f>S265/((C265+Q265)/2)</f>
        <v>0</v>
      </c>
      <c r="W265" s="64">
        <f>+IF(V265&gt;0,1/V265,999)</f>
        <v>999</v>
      </c>
      <c r="X265" s="65" t="str">
        <f>+IF(N265&lt;&gt;"",IF(INT(N265)&lt;&gt;INT(K265),"OUI",""),"")</f>
        <v/>
      </c>
      <c r="Y265" s="66">
        <f>+IF(F265="OUI",0,C265*K265)</f>
        <v>83.24</v>
      </c>
      <c r="Z265" s="67" t="str">
        <f>+IF(R265="-",IF(OR(F265="OUI",AND(G265="OUI",T265&lt;=$V$1),H265="OUI",I265="OUI",J265="OUI",T265&lt;=$V$1),"OUI",""),"")</f>
        <v>OUI</v>
      </c>
      <c r="AA265" s="68" t="str">
        <f>+IF(OR(Z265&lt;&gt;"OUI",X265="OUI",R265&lt;&gt;"-"),"OUI","")</f>
        <v/>
      </c>
      <c r="AB265" s="69" t="str">
        <f>+IF(AA265&lt;&gt;"OUI","-",IF(R265="-",IF(W265&lt;=3,"-",MAX(N265,K265*(1-$T$1))),IF(W265&lt;=3,R265,IF(T265&gt;$V$6,MAX(N265,K265*$T$6),IF(T265&gt;$V$5,MAX(R265,N265,K265*(1-$T$2),K265*(1-$T$5)),IF(T265&gt;$V$4,MAX(R265,N265,K265*(1-$T$2),K265*(1-$T$4)),IF(T265&gt;$V$3,MAX(R265,N265,K265*(1-$T$2),K265*(1-$T$3)),IF(T265&gt;$V$1,MAX(N265,K265*(1-$T$2)),MAX(N265,R265)))))))))</f>
        <v>-</v>
      </c>
      <c r="AC265" s="70" t="str">
        <f>+IF(AB265="-","-",IF(ABS(K265-AB265)&lt;0.1,1,-1*(AB265-K265)/K265))</f>
        <v>-</v>
      </c>
      <c r="AD265" s="66" t="str">
        <f>+IF(AB265&lt;&gt;"-",IF(AB265&lt;K265,(K265-AB265)*C265,AB265*C265),"")</f>
        <v/>
      </c>
      <c r="AE265" s="68" t="str">
        <f>+IF(AB265&lt;&gt;"-",IF(R265&lt;&gt;"-",IF(Z265&lt;&gt;"OUI","OLD","FAUX"),IF(Z265&lt;&gt;"OUI","NEW","FAUX")),"")</f>
        <v/>
      </c>
      <c r="AF265" s="68"/>
      <c r="AG265" s="68"/>
      <c r="AH265" s="53" t="str">
        <f t="shared" si="3"/>
        <v/>
      </c>
    </row>
    <row r="266" spans="1:34" ht="17">
      <c r="A266" s="53" t="s">
        <v>1441</v>
      </c>
      <c r="B266" s="53" t="s">
        <v>1442</v>
      </c>
      <c r="C266" s="54">
        <v>6</v>
      </c>
      <c r="D266" s="55" t="s">
        <v>860</v>
      </c>
      <c r="E266" s="55"/>
      <c r="F266" s="56" t="s">
        <v>49</v>
      </c>
      <c r="G266" s="56" t="s">
        <v>49</v>
      </c>
      <c r="H266" s="56"/>
      <c r="I266" s="56"/>
      <c r="J266" s="56"/>
      <c r="K266" s="57">
        <v>82.573999999999998</v>
      </c>
      <c r="L266" s="58">
        <v>44624</v>
      </c>
      <c r="M266" s="58">
        <v>45511</v>
      </c>
      <c r="N266" s="59"/>
      <c r="O266" s="56"/>
      <c r="P266" s="56"/>
      <c r="Q266" s="56">
        <v>6</v>
      </c>
      <c r="R266" s="60">
        <v>74.316599999999994</v>
      </c>
      <c r="S266" s="61">
        <f>O266+P266</f>
        <v>0</v>
      </c>
      <c r="T266" s="62">
        <f>+IF(L266&lt;&gt;"",IF(DAYS360(L266,$A$2)&lt;0,0,IF(AND(MONTH(L266)=MONTH($A$2),YEAR(L266)&lt;YEAR($A$2)),(DAYS360(L266,$A$2)/30)-1,DAYS360(L266,$A$2)/30)),0)</f>
        <v>35.733333333333334</v>
      </c>
      <c r="U266" s="62">
        <f>+IF(M266&lt;&gt;"",IF(DAYS360(M266,$A$2)&lt;0,0,IF(AND(MONTH(M266)=MONTH($A$2),YEAR(M266)&lt;YEAR($A$2)),(DAYS360(M266,$A$2)/30)-1,DAYS360(M266,$A$2)/30)),0)</f>
        <v>7.6333333333333337</v>
      </c>
      <c r="V266" s="63">
        <f>S266/((C266+Q266)/2)</f>
        <v>0</v>
      </c>
      <c r="W266" s="64">
        <f>+IF(V266&gt;0,1/V266,999)</f>
        <v>999</v>
      </c>
      <c r="X266" s="65" t="str">
        <f>+IF(N266&lt;&gt;"",IF(INT(N266)&lt;&gt;INT(K266),"OUI",""),"")</f>
        <v/>
      </c>
      <c r="Y266" s="66">
        <f>+IF(F266="OUI",0,C266*K266)</f>
        <v>495.44399999999996</v>
      </c>
      <c r="Z266" s="67" t="str">
        <f>+IF(R266="-",IF(OR(F266="OUI",AND(G266="OUI",T266&lt;=$V$1),H266="OUI",I266="OUI",J266="OUI",T266&lt;=$V$1),"OUI",""),"")</f>
        <v/>
      </c>
      <c r="AA266" s="68" t="str">
        <f>+IF(OR(Z266&lt;&gt;"OUI",X266="OUI",R266&lt;&gt;"-"),"OUI","")</f>
        <v>OUI</v>
      </c>
      <c r="AB266" s="69">
        <f>+IF(AA266&lt;&gt;"OUI","-",IF(R266="-",IF(W266&lt;=3,"-",MAX(N266,K266*(1-$T$1))),IF(W266&lt;=3,R266,IF(T266&gt;$V$6,MAX(N266,K266*$T$6),IF(T266&gt;$V$5,MAX(R266,N266,K266*(1-$T$2),K266*(1-$T$5)),IF(T266&gt;$V$4,MAX(R266,N266,K266*(1-$T$2),K266*(1-$T$4)),IF(T266&gt;$V$3,MAX(R266,N266,K266*(1-$T$2),K266*(1-$T$3)),IF(T266&gt;$V$1,MAX(N266,K266*(1-$T$2)),MAX(N266,R266)))))))))</f>
        <v>74.316599999999994</v>
      </c>
      <c r="AC266" s="70">
        <f>+IF(AB266="-","-",IF(ABS(K266-AB266)&lt;0.1,1,-1*(AB266-K266)/K266))</f>
        <v>0.10000000000000005</v>
      </c>
      <c r="AD266" s="66">
        <f>+IF(AB266&lt;&gt;"-",IF(AB266&lt;K266,(K266-AB266)*C266,AB266*C266),"")</f>
        <v>49.544400000000024</v>
      </c>
      <c r="AE266" s="68" t="str">
        <f>+IF(AB266&lt;&gt;"-",IF(R266&lt;&gt;"-",IF(Z266&lt;&gt;"OUI","OLD","FAUX"),IF(Z266&lt;&gt;"OUI","NEW","FAUX")),"")</f>
        <v>OLD</v>
      </c>
      <c r="AF266" s="68"/>
      <c r="AG266" s="68"/>
      <c r="AH266" s="53" t="str">
        <f t="shared" si="3"/>
        <v/>
      </c>
    </row>
    <row r="267" spans="1:34" ht="17">
      <c r="A267" s="53" t="s">
        <v>701</v>
      </c>
      <c r="B267" s="53" t="s">
        <v>702</v>
      </c>
      <c r="C267" s="54">
        <v>13</v>
      </c>
      <c r="D267" s="55" t="s">
        <v>703</v>
      </c>
      <c r="E267" s="55" t="s">
        <v>704</v>
      </c>
      <c r="F267" s="56" t="s">
        <v>49</v>
      </c>
      <c r="G267" s="56" t="s">
        <v>49</v>
      </c>
      <c r="H267" s="56"/>
      <c r="I267" s="56"/>
      <c r="J267" s="56" t="s">
        <v>49</v>
      </c>
      <c r="K267" s="57">
        <v>81.380099999999999</v>
      </c>
      <c r="L267" s="58">
        <v>44280</v>
      </c>
      <c r="M267" s="58">
        <v>44211</v>
      </c>
      <c r="N267" s="59"/>
      <c r="O267" s="56"/>
      <c r="P267" s="56"/>
      <c r="Q267" s="56">
        <v>16</v>
      </c>
      <c r="R267" s="60">
        <v>73.242090000000005</v>
      </c>
      <c r="S267" s="61">
        <f>O267+P267</f>
        <v>0</v>
      </c>
      <c r="T267" s="62">
        <f>+IF(L267&lt;&gt;"",IF(DAYS360(L267,$A$2)&lt;0,0,IF(AND(MONTH(L267)=MONTH($A$2),YEAR(L267)&lt;YEAR($A$2)),(DAYS360(L267,$A$2)/30)-1,DAYS360(L267,$A$2)/30)),0)</f>
        <v>47.033333333333331</v>
      </c>
      <c r="U267" s="62">
        <f>+IF(M267&lt;&gt;"",IF(DAYS360(M267,$A$2)&lt;0,0,IF(AND(MONTH(M267)=MONTH($A$2),YEAR(M267)&lt;YEAR($A$2)),(DAYS360(M267,$A$2)/30)-1,DAYS360(M267,$A$2)/30)),0)</f>
        <v>50.366666666666667</v>
      </c>
      <c r="V267" s="63">
        <f>S267/((C267+Q267)/2)</f>
        <v>0</v>
      </c>
      <c r="W267" s="64">
        <f>+IF(V267&gt;0,1/V267,999)</f>
        <v>999</v>
      </c>
      <c r="X267" s="65" t="str">
        <f>+IF(N267&lt;&gt;"",IF(INT(N267)&lt;&gt;INT(K267),"OUI",""),"")</f>
        <v/>
      </c>
      <c r="Y267" s="66">
        <f>+IF(F267="OUI",0,C267*K267)</f>
        <v>1057.9413</v>
      </c>
      <c r="Z267" s="67" t="str">
        <f>+IF(R267="-",IF(OR(F267="OUI",AND(G267="OUI",T267&lt;=$V$1),H267="OUI",I267="OUI",J267="OUI",T267&lt;=$V$1),"OUI",""),"")</f>
        <v/>
      </c>
      <c r="AA267" s="68" t="str">
        <f>+IF(OR(Z267&lt;&gt;"OUI",X267="OUI",R267&lt;&gt;"-"),"OUI","")</f>
        <v>OUI</v>
      </c>
      <c r="AB267" s="69">
        <f>+IF(AA267&lt;&gt;"OUI","-",IF(R267="-",IF(W267&lt;=3,"-",MAX(N267,K267*(1-$T$1))),IF(W267&lt;=3,R267,IF(T267&gt;$V$6,MAX(N267,K267*$T$6),IF(T267&gt;$V$5,MAX(R267,N267,K267*(1-$T$2),K267*(1-$T$5)),IF(T267&gt;$V$4,MAX(R267,N267,K267*(1-$T$2),K267*(1-$T$4)),IF(T267&gt;$V$3,MAX(R267,N267,K267*(1-$T$2),K267*(1-$T$3)),IF(T267&gt;$V$1,MAX(N267,K267*(1-$T$2)),MAX(N267,R267)))))))))</f>
        <v>73.242090000000005</v>
      </c>
      <c r="AC267" s="70">
        <f>+IF(AB267="-","-",IF(ABS(K267-AB267)&lt;0.1,1,-1*(AB267-K267)/K267))</f>
        <v>9.9999999999999936E-2</v>
      </c>
      <c r="AD267" s="66">
        <f>+IF(AB267&lt;&gt;"-",IF(AB267&lt;K267,(K267-AB267)*C267,AB267*C267),"")</f>
        <v>105.79412999999992</v>
      </c>
      <c r="AE267" s="68" t="str">
        <f>+IF(AB267&lt;&gt;"-",IF(R267&lt;&gt;"-",IF(Z267&lt;&gt;"OUI","OLD","FAUX"),IF(Z267&lt;&gt;"OUI","NEW","FAUX")),"")</f>
        <v>OLD</v>
      </c>
      <c r="AF267" s="68"/>
      <c r="AG267" s="68"/>
      <c r="AH267" s="53" t="str">
        <f t="shared" si="3"/>
        <v/>
      </c>
    </row>
    <row r="268" spans="1:34" ht="17">
      <c r="A268" s="53" t="s">
        <v>770</v>
      </c>
      <c r="B268" s="53" t="s">
        <v>771</v>
      </c>
      <c r="C268" s="54">
        <v>5</v>
      </c>
      <c r="D268" s="55" t="s">
        <v>80</v>
      </c>
      <c r="E268" s="55"/>
      <c r="F268" s="56" t="s">
        <v>49</v>
      </c>
      <c r="G268" s="56" t="s">
        <v>49</v>
      </c>
      <c r="H268" s="56"/>
      <c r="I268" s="56"/>
      <c r="J268" s="56"/>
      <c r="K268" s="57">
        <v>81.313800000000001</v>
      </c>
      <c r="L268" s="58">
        <v>44802</v>
      </c>
      <c r="M268" s="58"/>
      <c r="N268" s="59"/>
      <c r="O268" s="56"/>
      <c r="P268" s="56"/>
      <c r="Q268" s="56">
        <v>5</v>
      </c>
      <c r="R268" s="60">
        <v>73.182420000000008</v>
      </c>
      <c r="S268" s="61">
        <f>O268+P268</f>
        <v>0</v>
      </c>
      <c r="T268" s="62">
        <f>+IF(L268&lt;&gt;"",IF(DAYS360(L268,$A$2)&lt;0,0,IF(AND(MONTH(L268)=MONTH($A$2),YEAR(L268)&lt;YEAR($A$2)),(DAYS360(L268,$A$2)/30)-1,DAYS360(L268,$A$2)/30)),0)</f>
        <v>30.9</v>
      </c>
      <c r="U268" s="62">
        <f>+IF(M268&lt;&gt;"",IF(DAYS360(M268,$A$2)&lt;0,0,IF(AND(MONTH(M268)=MONTH($A$2),YEAR(M268)&lt;YEAR($A$2)),(DAYS360(M268,$A$2)/30)-1,DAYS360(M268,$A$2)/30)),0)</f>
        <v>0</v>
      </c>
      <c r="V268" s="63">
        <f>S268/((C268+Q268)/2)</f>
        <v>0</v>
      </c>
      <c r="W268" s="64">
        <f>+IF(V268&gt;0,1/V268,999)</f>
        <v>999</v>
      </c>
      <c r="X268" s="65" t="str">
        <f>+IF(N268&lt;&gt;"",IF(INT(N268)&lt;&gt;INT(K268),"OUI",""),"")</f>
        <v/>
      </c>
      <c r="Y268" s="66">
        <f>+IF(F268="OUI",0,C268*K268)</f>
        <v>406.56900000000002</v>
      </c>
      <c r="Z268" s="67" t="str">
        <f>+IF(R268="-",IF(OR(F268="OUI",AND(G268="OUI",T268&lt;=$V$1),H268="OUI",I268="OUI",J268="OUI",T268&lt;=$V$1),"OUI",""),"")</f>
        <v/>
      </c>
      <c r="AA268" s="68" t="str">
        <f>+IF(OR(Z268&lt;&gt;"OUI",X268="OUI",R268&lt;&gt;"-"),"OUI","")</f>
        <v>OUI</v>
      </c>
      <c r="AB268" s="69">
        <f>+IF(AA268&lt;&gt;"OUI","-",IF(R268="-",IF(W268&lt;=3,"-",MAX(N268,K268*(1-$T$1))),IF(W268&lt;=3,R268,IF(T268&gt;$V$6,MAX(N268,K268*$T$6),IF(T268&gt;$V$5,MAX(R268,N268,K268*(1-$T$2),K268*(1-$T$5)),IF(T268&gt;$V$4,MAX(R268,N268,K268*(1-$T$2),K268*(1-$T$4)),IF(T268&gt;$V$3,MAX(R268,N268,K268*(1-$T$2),K268*(1-$T$3)),IF(T268&gt;$V$1,MAX(N268,K268*(1-$T$2)),MAX(N268,R268)))))))))</f>
        <v>73.182420000000008</v>
      </c>
      <c r="AC268" s="70">
        <f>+IF(AB268="-","-",IF(ABS(K268-AB268)&lt;0.1,1,-1*(AB268-K268)/K268))</f>
        <v>9.9999999999999908E-2</v>
      </c>
      <c r="AD268" s="66">
        <f>+IF(AB268&lt;&gt;"-",IF(AB268&lt;K268,(K268-AB268)*C268,AB268*C268),"")</f>
        <v>40.656899999999965</v>
      </c>
      <c r="AE268" s="68" t="str">
        <f>+IF(AB268&lt;&gt;"-",IF(R268&lt;&gt;"-",IF(Z268&lt;&gt;"OUI","OLD","FAUX"),IF(Z268&lt;&gt;"OUI","NEW","FAUX")),"")</f>
        <v>OLD</v>
      </c>
      <c r="AF268" s="68"/>
      <c r="AG268" s="68"/>
      <c r="AH268" s="53" t="str">
        <f t="shared" si="3"/>
        <v/>
      </c>
    </row>
    <row r="269" spans="1:34" ht="17">
      <c r="A269" s="53" t="s">
        <v>2709</v>
      </c>
      <c r="B269" s="53" t="s">
        <v>2710</v>
      </c>
      <c r="C269" s="54">
        <v>29</v>
      </c>
      <c r="D269" s="55" t="s">
        <v>2711</v>
      </c>
      <c r="E269" s="55" t="s">
        <v>167</v>
      </c>
      <c r="F269" s="56" t="s">
        <v>49</v>
      </c>
      <c r="G269" s="56" t="s">
        <v>49</v>
      </c>
      <c r="H269" s="56" t="s">
        <v>98</v>
      </c>
      <c r="I269" s="56"/>
      <c r="J269" s="56" t="s">
        <v>49</v>
      </c>
      <c r="K269" s="57">
        <v>80.960400000000007</v>
      </c>
      <c r="L269" s="58">
        <v>45435</v>
      </c>
      <c r="M269" s="58"/>
      <c r="N269" s="59"/>
      <c r="O269" s="56"/>
      <c r="P269" s="56">
        <v>1</v>
      </c>
      <c r="Q269" s="56">
        <v>30</v>
      </c>
      <c r="R269" s="60" t="s">
        <v>1139</v>
      </c>
      <c r="S269" s="61">
        <f>O269+P269</f>
        <v>1</v>
      </c>
      <c r="T269" s="62">
        <f>+IF(L269&lt;&gt;"",IF(DAYS360(L269,$A$2)&lt;0,0,IF(AND(MONTH(L269)=MONTH($A$2),YEAR(L269)&lt;YEAR($A$2)),(DAYS360(L269,$A$2)/30)-1,DAYS360(L269,$A$2)/30)),0)</f>
        <v>10.1</v>
      </c>
      <c r="U269" s="62">
        <f>+IF(M269&lt;&gt;"",IF(DAYS360(M269,$A$2)&lt;0,0,IF(AND(MONTH(M269)=MONTH($A$2),YEAR(M269)&lt;YEAR($A$2)),(DAYS360(M269,$A$2)/30)-1,DAYS360(M269,$A$2)/30)),0)</f>
        <v>0</v>
      </c>
      <c r="V269" s="63">
        <f>S269/((C269+Q269)/2)</f>
        <v>3.3898305084745763E-2</v>
      </c>
      <c r="W269" s="64">
        <f>+IF(V269&gt;0,1/V269,999)</f>
        <v>29.5</v>
      </c>
      <c r="X269" s="65" t="str">
        <f>+IF(N269&lt;&gt;"",IF(INT(N269)&lt;&gt;INT(K269),"OUI",""),"")</f>
        <v/>
      </c>
      <c r="Y269" s="66">
        <f>+IF(F269="OUI",0,C269*K269)</f>
        <v>2347.8516000000004</v>
      </c>
      <c r="Z269" s="67" t="str">
        <f>+IF(R269="-",IF(OR(F269="OUI",AND(G269="OUI",T269&lt;=$V$1),H269="OUI",I269="OUI",J269="OUI",T269&lt;=$V$1),"OUI",""),"")</f>
        <v>OUI</v>
      </c>
      <c r="AA269" s="68" t="str">
        <f>+IF(OR(Z269&lt;&gt;"OUI",X269="OUI",R269&lt;&gt;"-"),"OUI","")</f>
        <v/>
      </c>
      <c r="AB269" s="69" t="str">
        <f>+IF(AA269&lt;&gt;"OUI","-",IF(R269="-",IF(W269&lt;=3,"-",MAX(N269,K269*(1-$T$1))),IF(W269&lt;=3,R269,IF(T269&gt;$V$6,MAX(N269,K269*$T$6),IF(T269&gt;$V$5,MAX(R269,N269,K269*(1-$T$2),K269*(1-$T$5)),IF(T269&gt;$V$4,MAX(R269,N269,K269*(1-$T$2),K269*(1-$T$4)),IF(T269&gt;$V$3,MAX(R269,N269,K269*(1-$T$2),K269*(1-$T$3)),IF(T269&gt;$V$1,MAX(N269,K269*(1-$T$2)),MAX(N269,R269)))))))))</f>
        <v>-</v>
      </c>
      <c r="AC269" s="70" t="str">
        <f>+IF(AB269="-","-",IF(ABS(K269-AB269)&lt;0.1,1,-1*(AB269-K269)/K269))</f>
        <v>-</v>
      </c>
      <c r="AD269" s="66" t="str">
        <f>+IF(AB269&lt;&gt;"-",IF(AB269&lt;K269,(K269-AB269)*C269,AB269*C269),"")</f>
        <v/>
      </c>
      <c r="AE269" s="68" t="str">
        <f>+IF(AB269&lt;&gt;"-",IF(R269&lt;&gt;"-",IF(Z269&lt;&gt;"OUI","OLD","FAUX"),IF(Z269&lt;&gt;"OUI","NEW","FAUX")),"")</f>
        <v/>
      </c>
      <c r="AF269" s="68"/>
      <c r="AG269" s="68"/>
      <c r="AH269" s="53" t="str">
        <f t="shared" si="3"/>
        <v/>
      </c>
    </row>
    <row r="270" spans="1:34" ht="17">
      <c r="A270" s="53" t="s">
        <v>2057</v>
      </c>
      <c r="B270" s="53" t="s">
        <v>2058</v>
      </c>
      <c r="C270" s="54">
        <v>8</v>
      </c>
      <c r="D270" s="55" t="s">
        <v>797</v>
      </c>
      <c r="E270" s="55" t="s">
        <v>141</v>
      </c>
      <c r="F270" s="56" t="s">
        <v>49</v>
      </c>
      <c r="G270" s="56" t="s">
        <v>49</v>
      </c>
      <c r="H270" s="56"/>
      <c r="I270" s="56"/>
      <c r="J270" s="56" t="s">
        <v>49</v>
      </c>
      <c r="K270" s="57">
        <v>79.5</v>
      </c>
      <c r="L270" s="58">
        <v>45259</v>
      </c>
      <c r="M270" s="58">
        <v>45586</v>
      </c>
      <c r="N270" s="59"/>
      <c r="O270" s="56"/>
      <c r="P270" s="56"/>
      <c r="Q270" s="56">
        <v>8</v>
      </c>
      <c r="R270" s="60" t="s">
        <v>1139</v>
      </c>
      <c r="S270" s="61">
        <f>O270+P270</f>
        <v>0</v>
      </c>
      <c r="T270" s="62">
        <f>+IF(L270&lt;&gt;"",IF(DAYS360(L270,$A$2)&lt;0,0,IF(AND(MONTH(L270)=MONTH($A$2),YEAR(L270)&lt;YEAR($A$2)),(DAYS360(L270,$A$2)/30)-1,DAYS360(L270,$A$2)/30)),0)</f>
        <v>15.9</v>
      </c>
      <c r="U270" s="62">
        <f>+IF(M270&lt;&gt;"",IF(DAYS360(M270,$A$2)&lt;0,0,IF(AND(MONTH(M270)=MONTH($A$2),YEAR(M270)&lt;YEAR($A$2)),(DAYS360(M270,$A$2)/30)-1,DAYS360(M270,$A$2)/30)),0)</f>
        <v>5.166666666666667</v>
      </c>
      <c r="V270" s="63">
        <f>S270/((C270+Q270)/2)</f>
        <v>0</v>
      </c>
      <c r="W270" s="64">
        <f>+IF(V270&gt;0,1/V270,999)</f>
        <v>999</v>
      </c>
      <c r="X270" s="65" t="str">
        <f>+IF(N270&lt;&gt;"",IF(INT(N270)&lt;&gt;INT(K270),"OUI",""),"")</f>
        <v/>
      </c>
      <c r="Y270" s="66">
        <f>+IF(F270="OUI",0,C270*K270)</f>
        <v>636</v>
      </c>
      <c r="Z270" s="67" t="str">
        <f>+IF(R270="-",IF(OR(F270="OUI",AND(G270="OUI",T270&lt;=$V$1),H270="OUI",I270="OUI",J270="OUI",T270&lt;=$V$1),"OUI",""),"")</f>
        <v/>
      </c>
      <c r="AA270" s="68" t="str">
        <f>+IF(OR(Z270&lt;&gt;"OUI",X270="OUI",R270&lt;&gt;"-"),"OUI","")</f>
        <v>OUI</v>
      </c>
      <c r="AB270" s="69">
        <f>+IF(AA270&lt;&gt;"OUI","-",IF(R270="-",IF(W270&lt;=3,"-",MAX(N270,K270*(1-$T$1))),IF(W270&lt;=3,R270,IF(T270&gt;$V$6,MAX(N270,K270*$T$6),IF(T270&gt;$V$5,MAX(R270,N270,K270*(1-$T$2),K270*(1-$T$5)),IF(T270&gt;$V$4,MAX(R270,N270,K270*(1-$T$2),K270*(1-$T$4)),IF(T270&gt;$V$3,MAX(R270,N270,K270*(1-$T$2),K270*(1-$T$3)),IF(T270&gt;$V$1,MAX(N270,K270*(1-$T$2)),MAX(N270,R270)))))))))</f>
        <v>71.55</v>
      </c>
      <c r="AC270" s="70">
        <f>+IF(AB270="-","-",IF(ABS(K270-AB270)&lt;0.1,1,-1*(AB270-K270)/K270))</f>
        <v>0.10000000000000003</v>
      </c>
      <c r="AD270" s="66">
        <f>+IF(AB270&lt;&gt;"-",IF(AB270&lt;K270,(K270-AB270)*C270,AB270*C270),"")</f>
        <v>63.600000000000023</v>
      </c>
      <c r="AE270" s="68" t="str">
        <f>+IF(AB270&lt;&gt;"-",IF(R270&lt;&gt;"-",IF(Z270&lt;&gt;"OUI","OLD","FAUX"),IF(Z270&lt;&gt;"OUI","NEW","FAUX")),"")</f>
        <v>NEW</v>
      </c>
      <c r="AF270" s="68"/>
      <c r="AG270" s="68"/>
      <c r="AH270" s="53" t="str">
        <f t="shared" si="3"/>
        <v/>
      </c>
    </row>
    <row r="271" spans="1:34" ht="17">
      <c r="A271" s="53" t="s">
        <v>2339</v>
      </c>
      <c r="B271" s="53" t="s">
        <v>2340</v>
      </c>
      <c r="C271" s="54">
        <v>1</v>
      </c>
      <c r="D271" s="55" t="s">
        <v>116</v>
      </c>
      <c r="E271" s="55" t="s">
        <v>141</v>
      </c>
      <c r="F271" s="56" t="s">
        <v>49</v>
      </c>
      <c r="G271" s="56" t="s">
        <v>49</v>
      </c>
      <c r="H271" s="56"/>
      <c r="I271" s="56"/>
      <c r="J271" s="56" t="s">
        <v>49</v>
      </c>
      <c r="K271" s="57">
        <v>79.2</v>
      </c>
      <c r="L271" s="58">
        <v>45708</v>
      </c>
      <c r="M271" s="58">
        <v>45719</v>
      </c>
      <c r="N271" s="59"/>
      <c r="O271" s="56">
        <v>9</v>
      </c>
      <c r="P271" s="56"/>
      <c r="Q271" s="56">
        <v>3</v>
      </c>
      <c r="R271" s="60" t="s">
        <v>1139</v>
      </c>
      <c r="S271" s="61">
        <f>O271+P271</f>
        <v>9</v>
      </c>
      <c r="T271" s="62">
        <f>+IF(L271&lt;&gt;"",IF(DAYS360(L271,$A$2)&lt;0,0,IF(AND(MONTH(L271)=MONTH($A$2),YEAR(L271)&lt;YEAR($A$2)),(DAYS360(L271,$A$2)/30)-1,DAYS360(L271,$A$2)/30)),0)</f>
        <v>1.2</v>
      </c>
      <c r="U271" s="62">
        <f>+IF(M271&lt;&gt;"",IF(DAYS360(M271,$A$2)&lt;0,0,IF(AND(MONTH(M271)=MONTH($A$2),YEAR(M271)&lt;YEAR($A$2)),(DAYS360(M271,$A$2)/30)-1,DAYS360(M271,$A$2)/30)),0)</f>
        <v>0.76666666666666672</v>
      </c>
      <c r="V271" s="63">
        <f>S271/((C271+Q271)/2)</f>
        <v>4.5</v>
      </c>
      <c r="W271" s="64">
        <f>+IF(V271&gt;0,1/V271,999)</f>
        <v>0.22222222222222221</v>
      </c>
      <c r="X271" s="65" t="str">
        <f>+IF(N271&lt;&gt;"",IF(INT(N271)&lt;&gt;INT(K271),"OUI",""),"")</f>
        <v/>
      </c>
      <c r="Y271" s="66">
        <f>+IF(F271="OUI",0,C271*K271)</f>
        <v>79.2</v>
      </c>
      <c r="Z271" s="67" t="str">
        <f>+IF(R271="-",IF(OR(F271="OUI",AND(G271="OUI",T271&lt;=$V$1),H271="OUI",I271="OUI",J271="OUI",T271&lt;=$V$1),"OUI",""),"")</f>
        <v>OUI</v>
      </c>
      <c r="AA271" s="68" t="str">
        <f>+IF(OR(Z271&lt;&gt;"OUI",X271="OUI",R271&lt;&gt;"-"),"OUI","")</f>
        <v/>
      </c>
      <c r="AB271" s="69" t="str">
        <f>+IF(AA271&lt;&gt;"OUI","-",IF(R271="-",IF(W271&lt;=3,"-",MAX(N271,K271*(1-$T$1))),IF(W271&lt;=3,R271,IF(T271&gt;$V$6,MAX(N271,K271*$T$6),IF(T271&gt;$V$5,MAX(R271,N271,K271*(1-$T$2),K271*(1-$T$5)),IF(T271&gt;$V$4,MAX(R271,N271,K271*(1-$T$2),K271*(1-$T$4)),IF(T271&gt;$V$3,MAX(R271,N271,K271*(1-$T$2),K271*(1-$T$3)),IF(T271&gt;$V$1,MAX(N271,K271*(1-$T$2)),MAX(N271,R271)))))))))</f>
        <v>-</v>
      </c>
      <c r="AC271" s="70" t="str">
        <f>+IF(AB271="-","-",IF(ABS(K271-AB271)&lt;0.1,1,-1*(AB271-K271)/K271))</f>
        <v>-</v>
      </c>
      <c r="AD271" s="66" t="str">
        <f>+IF(AB271&lt;&gt;"-",IF(AB271&lt;K271,(K271-AB271)*C271,AB271*C271),"")</f>
        <v/>
      </c>
      <c r="AE271" s="68" t="str">
        <f>+IF(AB271&lt;&gt;"-",IF(R271&lt;&gt;"-",IF(Z271&lt;&gt;"OUI","OLD","FAUX"),IF(Z271&lt;&gt;"OUI","NEW","FAUX")),"")</f>
        <v/>
      </c>
      <c r="AF271" s="68"/>
      <c r="AG271" s="68"/>
      <c r="AH271" s="53" t="str">
        <f t="shared" si="3"/>
        <v/>
      </c>
    </row>
    <row r="272" spans="1:34" ht="17">
      <c r="A272" s="53" t="s">
        <v>2874</v>
      </c>
      <c r="B272" s="53" t="s">
        <v>2875</v>
      </c>
      <c r="C272" s="54">
        <v>4</v>
      </c>
      <c r="D272" s="55" t="s">
        <v>2873</v>
      </c>
      <c r="E272" s="55"/>
      <c r="F272" s="56"/>
      <c r="G272" s="56"/>
      <c r="H272" s="56"/>
      <c r="I272" s="56"/>
      <c r="J272" s="56"/>
      <c r="K272" s="57">
        <v>78.209999999999994</v>
      </c>
      <c r="L272" s="58">
        <v>45691</v>
      </c>
      <c r="M272" s="58">
        <v>45713</v>
      </c>
      <c r="N272" s="59"/>
      <c r="O272" s="56">
        <v>3</v>
      </c>
      <c r="P272" s="56"/>
      <c r="Q272" s="56"/>
      <c r="R272" s="60" t="s">
        <v>1139</v>
      </c>
      <c r="S272" s="61">
        <f>O272+P272</f>
        <v>3</v>
      </c>
      <c r="T272" s="62">
        <f>+IF(L272&lt;&gt;"",IF(DAYS360(L272,$A$2)&lt;0,0,IF(AND(MONTH(L272)=MONTH($A$2),YEAR(L272)&lt;YEAR($A$2)),(DAYS360(L272,$A$2)/30)-1,DAYS360(L272,$A$2)/30)),0)</f>
        <v>1.7666666666666666</v>
      </c>
      <c r="U272" s="62">
        <f>+IF(M272&lt;&gt;"",IF(DAYS360(M272,$A$2)&lt;0,0,IF(AND(MONTH(M272)=MONTH($A$2),YEAR(M272)&lt;YEAR($A$2)),(DAYS360(M272,$A$2)/30)-1,DAYS360(M272,$A$2)/30)),0)</f>
        <v>1.0333333333333334</v>
      </c>
      <c r="V272" s="63">
        <f>S272/((C272+Q272)/2)</f>
        <v>1.5</v>
      </c>
      <c r="W272" s="64">
        <f>+IF(V272&gt;0,1/V272,999)</f>
        <v>0.66666666666666663</v>
      </c>
      <c r="X272" s="65" t="str">
        <f>+IF(N272&lt;&gt;"",IF(INT(N272)&lt;&gt;INT(K272),"OUI",""),"")</f>
        <v/>
      </c>
      <c r="Y272" s="66">
        <f>+IF(F272="OUI",0,C272*K272)</f>
        <v>312.83999999999997</v>
      </c>
      <c r="Z272" s="67" t="str">
        <f>+IF(R272="-",IF(OR(F272="OUI",AND(G272="OUI",T272&lt;=$V$1),H272="OUI",I272="OUI",J272="OUI",T272&lt;=$V$1),"OUI",""),"")</f>
        <v>OUI</v>
      </c>
      <c r="AA272" s="68" t="str">
        <f>+IF(OR(Z272&lt;&gt;"OUI",X272="OUI",R272&lt;&gt;"-"),"OUI","")</f>
        <v/>
      </c>
      <c r="AB272" s="69" t="str">
        <f>+IF(AA272&lt;&gt;"OUI","-",IF(R272="-",IF(W272&lt;=3,"-",MAX(N272,K272*(1-$T$1))),IF(W272&lt;=3,R272,IF(T272&gt;$V$6,MAX(N272,K272*$T$6),IF(T272&gt;$V$5,MAX(R272,N272,K272*(1-$T$2),K272*(1-$T$5)),IF(T272&gt;$V$4,MAX(R272,N272,K272*(1-$T$2),K272*(1-$T$4)),IF(T272&gt;$V$3,MAX(R272,N272,K272*(1-$T$2),K272*(1-$T$3)),IF(T272&gt;$V$1,MAX(N272,K272*(1-$T$2)),MAX(N272,R272)))))))))</f>
        <v>-</v>
      </c>
      <c r="AC272" s="70" t="str">
        <f>+IF(AB272="-","-",IF(ABS(K272-AB272)&lt;0.1,1,-1*(AB272-K272)/K272))</f>
        <v>-</v>
      </c>
      <c r="AD272" s="66" t="str">
        <f>+IF(AB272&lt;&gt;"-",IF(AB272&lt;K272,(K272-AB272)*C272,AB272*C272),"")</f>
        <v/>
      </c>
      <c r="AE272" s="68" t="str">
        <f>+IF(AB272&lt;&gt;"-",IF(R272&lt;&gt;"-",IF(Z272&lt;&gt;"OUI","OLD","FAUX"),IF(Z272&lt;&gt;"OUI","NEW","FAUX")),"")</f>
        <v/>
      </c>
      <c r="AF272" s="68"/>
      <c r="AG272" s="68"/>
      <c r="AH272" s="53" t="str">
        <f t="shared" ref="AH272:AH335" si="4">+IF(AND(OR(R272&lt;&gt;"-",AB272&lt;&gt;"-"),T272&lt;=1),"Ne pas déprécier","")</f>
        <v/>
      </c>
    </row>
    <row r="273" spans="1:34" ht="17">
      <c r="A273" s="53" t="s">
        <v>1452</v>
      </c>
      <c r="B273" s="53" t="s">
        <v>1453</v>
      </c>
      <c r="C273" s="54">
        <v>6</v>
      </c>
      <c r="D273" s="55" t="s">
        <v>116</v>
      </c>
      <c r="E273" s="55"/>
      <c r="F273" s="56" t="s">
        <v>49</v>
      </c>
      <c r="G273" s="56" t="s">
        <v>49</v>
      </c>
      <c r="H273" s="56"/>
      <c r="I273" s="56"/>
      <c r="J273" s="56"/>
      <c r="K273" s="57">
        <v>76.7</v>
      </c>
      <c r="L273" s="58">
        <v>45007</v>
      </c>
      <c r="M273" s="58">
        <v>45692</v>
      </c>
      <c r="N273" s="59"/>
      <c r="O273" s="56">
        <v>1</v>
      </c>
      <c r="P273" s="56"/>
      <c r="Q273" s="56">
        <v>8</v>
      </c>
      <c r="R273" s="60">
        <v>69.03</v>
      </c>
      <c r="S273" s="61">
        <f>O273+P273</f>
        <v>1</v>
      </c>
      <c r="T273" s="62">
        <f>+IF(L273&lt;&gt;"",IF(DAYS360(L273,$A$2)&lt;0,0,IF(AND(MONTH(L273)=MONTH($A$2),YEAR(L273)&lt;YEAR($A$2)),(DAYS360(L273,$A$2)/30)-1,DAYS360(L273,$A$2)/30)),0)</f>
        <v>23.133333333333333</v>
      </c>
      <c r="U273" s="62">
        <f>+IF(M273&lt;&gt;"",IF(DAYS360(M273,$A$2)&lt;0,0,IF(AND(MONTH(M273)=MONTH($A$2),YEAR(M273)&lt;YEAR($A$2)),(DAYS360(M273,$A$2)/30)-1,DAYS360(M273,$A$2)/30)),0)</f>
        <v>1.7333333333333334</v>
      </c>
      <c r="V273" s="63">
        <f>S273/((C273+Q273)/2)</f>
        <v>0.14285714285714285</v>
      </c>
      <c r="W273" s="64">
        <f>+IF(V273&gt;0,1/V273,999)</f>
        <v>7</v>
      </c>
      <c r="X273" s="65" t="str">
        <f>+IF(N273&lt;&gt;"",IF(INT(N273)&lt;&gt;INT(K273),"OUI",""),"")</f>
        <v/>
      </c>
      <c r="Y273" s="66">
        <f>+IF(F273="OUI",0,C273*K273)</f>
        <v>460.20000000000005</v>
      </c>
      <c r="Z273" s="67" t="str">
        <f>+IF(R273="-",IF(OR(F273="OUI",AND(G273="OUI",T273&lt;=$V$1),H273="OUI",I273="OUI",J273="OUI",T273&lt;=$V$1),"OUI",""),"")</f>
        <v/>
      </c>
      <c r="AA273" s="68" t="str">
        <f>+IF(OR(Z273&lt;&gt;"OUI",X273="OUI",R273&lt;&gt;"-"),"OUI","")</f>
        <v>OUI</v>
      </c>
      <c r="AB273" s="69">
        <f>+IF(AA273&lt;&gt;"OUI","-",IF(R273="-",IF(W273&lt;=3,"-",MAX(N273,K273*(1-$T$1))),IF(W273&lt;=3,R273,IF(T273&gt;$V$6,MAX(N273,K273*$T$6),IF(T273&gt;$V$5,MAX(R273,N273,K273*(1-$T$2),K273*(1-$T$5)),IF(T273&gt;$V$4,MAX(R273,N273,K273*(1-$T$2),K273*(1-$T$4)),IF(T273&gt;$V$3,MAX(R273,N273,K273*(1-$T$2),K273*(1-$T$3)),IF(T273&gt;$V$1,MAX(N273,K273*(1-$T$2)),MAX(N273,R273)))))))))</f>
        <v>69.03</v>
      </c>
      <c r="AC273" s="70">
        <f>+IF(AB273="-","-",IF(ABS(K273-AB273)&lt;0.1,1,-1*(AB273-K273)/K273))</f>
        <v>0.10000000000000002</v>
      </c>
      <c r="AD273" s="66">
        <f>+IF(AB273&lt;&gt;"-",IF(AB273&lt;K273,(K273-AB273)*C273,AB273*C273),"")</f>
        <v>46.02000000000001</v>
      </c>
      <c r="AE273" s="68" t="str">
        <f>+IF(AB273&lt;&gt;"-",IF(R273&lt;&gt;"-",IF(Z273&lt;&gt;"OUI","OLD","FAUX"),IF(Z273&lt;&gt;"OUI","NEW","FAUX")),"")</f>
        <v>OLD</v>
      </c>
      <c r="AF273" s="68"/>
      <c r="AG273" s="68"/>
      <c r="AH273" s="53" t="str">
        <f t="shared" si="4"/>
        <v/>
      </c>
    </row>
    <row r="274" spans="1:34" ht="17">
      <c r="A274" s="53" t="s">
        <v>144</v>
      </c>
      <c r="B274" s="53" t="s">
        <v>145</v>
      </c>
      <c r="C274" s="54">
        <v>2</v>
      </c>
      <c r="D274" s="55" t="s">
        <v>80</v>
      </c>
      <c r="E274" s="55" t="s">
        <v>97</v>
      </c>
      <c r="F274" s="56" t="s">
        <v>49</v>
      </c>
      <c r="G274" s="56" t="s">
        <v>49</v>
      </c>
      <c r="H274" s="56"/>
      <c r="I274" s="56"/>
      <c r="J274" s="56" t="s">
        <v>98</v>
      </c>
      <c r="K274" s="57">
        <v>76.329300000000003</v>
      </c>
      <c r="L274" s="58">
        <v>43356</v>
      </c>
      <c r="M274" s="58"/>
      <c r="N274" s="59"/>
      <c r="O274" s="56"/>
      <c r="P274" s="56"/>
      <c r="Q274" s="56">
        <v>2</v>
      </c>
      <c r="R274" s="60">
        <v>76.329300000000003</v>
      </c>
      <c r="S274" s="61">
        <f>O274+P274</f>
        <v>0</v>
      </c>
      <c r="T274" s="62">
        <f>+IF(L274&lt;&gt;"",IF(DAYS360(L274,$A$2)&lt;0,0,IF(AND(MONTH(L274)=MONTH($A$2),YEAR(L274)&lt;YEAR($A$2)),(DAYS360(L274,$A$2)/30)-1,DAYS360(L274,$A$2)/30)),0)</f>
        <v>78.433333333333337</v>
      </c>
      <c r="U274" s="62">
        <f>+IF(M274&lt;&gt;"",IF(DAYS360(M274,$A$2)&lt;0,0,IF(AND(MONTH(M274)=MONTH($A$2),YEAR(M274)&lt;YEAR($A$2)),(DAYS360(M274,$A$2)/30)-1,DAYS360(M274,$A$2)/30)),0)</f>
        <v>0</v>
      </c>
      <c r="V274" s="63">
        <f>S274/((C274+Q274)/2)</f>
        <v>0</v>
      </c>
      <c r="W274" s="64">
        <f>+IF(V274&gt;0,1/V274,999)</f>
        <v>999</v>
      </c>
      <c r="X274" s="65" t="str">
        <f>+IF(N274&lt;&gt;"",IF(INT(N274)&lt;&gt;INT(K274),"OUI",""),"")</f>
        <v/>
      </c>
      <c r="Y274" s="66">
        <f>+IF(F274="OUI",0,C274*K274)</f>
        <v>152.65860000000001</v>
      </c>
      <c r="Z274" s="67" t="str">
        <f>+IF(R274="-",IF(OR(F274="OUI",AND(G274="OUI",T274&lt;=$V$1),H274="OUI",I274="OUI",J274="OUI",T274&lt;=$V$1),"OUI",""),"")</f>
        <v/>
      </c>
      <c r="AA274" s="68" t="str">
        <f>+IF(OR(Z274&lt;&gt;"OUI",X274="OUI",R274&lt;&gt;"-"),"OUI","")</f>
        <v>OUI</v>
      </c>
      <c r="AB274" s="69">
        <f>+IF(AA274&lt;&gt;"OUI","-",IF(R274="-",IF(W274&lt;=3,"-",MAX(N274,K274*(1-$T$1))),IF(W274&lt;=3,R274,IF(T274&gt;$V$6,MAX(N274,K274*$T$6),IF(T274&gt;$V$5,MAX(R274,N274,K274*(1-$T$2),K274*(1-$T$5)),IF(T274&gt;$V$4,MAX(R274,N274,K274*(1-$T$2),K274*(1-$T$4)),IF(T274&gt;$V$3,MAX(R274,N274,K274*(1-$T$2),K274*(1-$T$3)),IF(T274&gt;$V$1,MAX(N274,K274*(1-$T$2)),MAX(N274,R274)))))))))</f>
        <v>76.329300000000003</v>
      </c>
      <c r="AC274" s="70">
        <f>+IF(AB274="-","-",IF(ABS(K274-AB274)&lt;0.1,1,-1*(AB274-K274)/K274))</f>
        <v>1</v>
      </c>
      <c r="AD274" s="66">
        <f>+IF(AB274&lt;&gt;"-",IF(AB274&lt;K274,(K274-AB274)*C274,AB274*C274),"")</f>
        <v>152.65860000000001</v>
      </c>
      <c r="AE274" s="68" t="str">
        <f>+IF(AB274&lt;&gt;"-",IF(R274&lt;&gt;"-",IF(Z274&lt;&gt;"OUI","OLD","FAUX"),IF(Z274&lt;&gt;"OUI","NEW","FAUX")),"")</f>
        <v>OLD</v>
      </c>
      <c r="AF274" s="68"/>
      <c r="AG274" s="68"/>
      <c r="AH274" s="53" t="str">
        <f t="shared" si="4"/>
        <v/>
      </c>
    </row>
    <row r="275" spans="1:34" ht="17">
      <c r="A275" s="53" t="s">
        <v>3163</v>
      </c>
      <c r="B275" s="53" t="s">
        <v>3164</v>
      </c>
      <c r="C275" s="54">
        <v>1</v>
      </c>
      <c r="D275" s="55" t="s">
        <v>116</v>
      </c>
      <c r="E275" s="55"/>
      <c r="F275" s="56"/>
      <c r="G275" s="56"/>
      <c r="H275" s="56"/>
      <c r="I275" s="56"/>
      <c r="J275" s="56"/>
      <c r="K275" s="57">
        <v>76.150000000000006</v>
      </c>
      <c r="L275" s="58">
        <v>45677</v>
      </c>
      <c r="M275" s="58">
        <v>45656</v>
      </c>
      <c r="N275" s="59"/>
      <c r="O275" s="56"/>
      <c r="P275" s="56"/>
      <c r="Q275" s="56"/>
      <c r="R275" s="60" t="s">
        <v>1139</v>
      </c>
      <c r="S275" s="61">
        <f>O275+P275</f>
        <v>0</v>
      </c>
      <c r="T275" s="62">
        <f>+IF(L275&lt;&gt;"",IF(DAYS360(L275,$A$2)&lt;0,0,IF(AND(MONTH(L275)=MONTH($A$2),YEAR(L275)&lt;YEAR($A$2)),(DAYS360(L275,$A$2)/30)-1,DAYS360(L275,$A$2)/30)),0)</f>
        <v>2.2000000000000002</v>
      </c>
      <c r="U275" s="62">
        <f>+IF(M275&lt;&gt;"",IF(DAYS360(M275,$A$2)&lt;0,0,IF(AND(MONTH(M275)=MONTH($A$2),YEAR(M275)&lt;YEAR($A$2)),(DAYS360(M275,$A$2)/30)-1,DAYS360(M275,$A$2)/30)),0)</f>
        <v>2.8666666666666667</v>
      </c>
      <c r="V275" s="63">
        <f>S275/((C275+Q275)/2)</f>
        <v>0</v>
      </c>
      <c r="W275" s="64">
        <f>+IF(V275&gt;0,1/V275,999)</f>
        <v>999</v>
      </c>
      <c r="X275" s="65" t="str">
        <f>+IF(N275&lt;&gt;"",IF(INT(N275)&lt;&gt;INT(K275),"OUI",""),"")</f>
        <v/>
      </c>
      <c r="Y275" s="66">
        <f>+IF(F275="OUI",0,C275*K275)</f>
        <v>76.150000000000006</v>
      </c>
      <c r="Z275" s="67" t="str">
        <f>+IF(R275="-",IF(OR(F275="OUI",AND(G275="OUI",T275&lt;=$V$1),H275="OUI",I275="OUI",J275="OUI",T275&lt;=$V$1),"OUI",""),"")</f>
        <v>OUI</v>
      </c>
      <c r="AA275" s="68" t="str">
        <f>+IF(OR(Z275&lt;&gt;"OUI",X275="OUI",R275&lt;&gt;"-"),"OUI","")</f>
        <v/>
      </c>
      <c r="AB275" s="69" t="str">
        <f>+IF(AA275&lt;&gt;"OUI","-",IF(R275="-",IF(W275&lt;=3,"-",MAX(N275,K275*(1-$T$1))),IF(W275&lt;=3,R275,IF(T275&gt;$V$6,MAX(N275,K275*$T$6),IF(T275&gt;$V$5,MAX(R275,N275,K275*(1-$T$2),K275*(1-$T$5)),IF(T275&gt;$V$4,MAX(R275,N275,K275*(1-$T$2),K275*(1-$T$4)),IF(T275&gt;$V$3,MAX(R275,N275,K275*(1-$T$2),K275*(1-$T$3)),IF(T275&gt;$V$1,MAX(N275,K275*(1-$T$2)),MAX(N275,R275)))))))))</f>
        <v>-</v>
      </c>
      <c r="AC275" s="70" t="str">
        <f>+IF(AB275="-","-",IF(ABS(K275-AB275)&lt;0.1,1,-1*(AB275-K275)/K275))</f>
        <v>-</v>
      </c>
      <c r="AD275" s="66" t="str">
        <f>+IF(AB275&lt;&gt;"-",IF(AB275&lt;K275,(K275-AB275)*C275,AB275*C275),"")</f>
        <v/>
      </c>
      <c r="AE275" s="68" t="str">
        <f>+IF(AB275&lt;&gt;"-",IF(R275&lt;&gt;"-",IF(Z275&lt;&gt;"OUI","OLD","FAUX"),IF(Z275&lt;&gt;"OUI","NEW","FAUX")),"")</f>
        <v/>
      </c>
      <c r="AF275" s="68"/>
      <c r="AG275" s="68"/>
      <c r="AH275" s="53" t="str">
        <f t="shared" si="4"/>
        <v/>
      </c>
    </row>
    <row r="276" spans="1:34" ht="17">
      <c r="A276" s="53" t="s">
        <v>2576</v>
      </c>
      <c r="B276" s="53" t="s">
        <v>2577</v>
      </c>
      <c r="C276" s="54">
        <v>2</v>
      </c>
      <c r="D276" s="55" t="s">
        <v>791</v>
      </c>
      <c r="E276" s="55"/>
      <c r="F276" s="56" t="s">
        <v>49</v>
      </c>
      <c r="G276" s="56" t="s">
        <v>49</v>
      </c>
      <c r="H276" s="56"/>
      <c r="I276" s="56"/>
      <c r="J276" s="56"/>
      <c r="K276" s="57">
        <v>75.83</v>
      </c>
      <c r="L276" s="58">
        <v>45621</v>
      </c>
      <c r="M276" s="58">
        <v>45653</v>
      </c>
      <c r="N276" s="59"/>
      <c r="O276" s="56"/>
      <c r="P276" s="56"/>
      <c r="Q276" s="56">
        <v>2</v>
      </c>
      <c r="R276" s="60" t="s">
        <v>1139</v>
      </c>
      <c r="S276" s="61">
        <f>O276+P276</f>
        <v>0</v>
      </c>
      <c r="T276" s="62">
        <f>+IF(L276&lt;&gt;"",IF(DAYS360(L276,$A$2)&lt;0,0,IF(AND(MONTH(L276)=MONTH($A$2),YEAR(L276)&lt;YEAR($A$2)),(DAYS360(L276,$A$2)/30)-1,DAYS360(L276,$A$2)/30)),0)</f>
        <v>4.0333333333333332</v>
      </c>
      <c r="U276" s="62">
        <f>+IF(M276&lt;&gt;"",IF(DAYS360(M276,$A$2)&lt;0,0,IF(AND(MONTH(M276)=MONTH($A$2),YEAR(M276)&lt;YEAR($A$2)),(DAYS360(M276,$A$2)/30)-1,DAYS360(M276,$A$2)/30)),0)</f>
        <v>2.9666666666666668</v>
      </c>
      <c r="V276" s="63">
        <f>S276/((C276+Q276)/2)</f>
        <v>0</v>
      </c>
      <c r="W276" s="64">
        <f>+IF(V276&gt;0,1/V276,999)</f>
        <v>999</v>
      </c>
      <c r="X276" s="65" t="str">
        <f>+IF(N276&lt;&gt;"",IF(INT(N276)&lt;&gt;INT(K276),"OUI",""),"")</f>
        <v/>
      </c>
      <c r="Y276" s="66">
        <f>+IF(F276="OUI",0,C276*K276)</f>
        <v>151.66</v>
      </c>
      <c r="Z276" s="67" t="str">
        <f>+IF(R276="-",IF(OR(F276="OUI",AND(G276="OUI",T276&lt;=$V$1),H276="OUI",I276="OUI",J276="OUI",T276&lt;=$V$1),"OUI",""),"")</f>
        <v>OUI</v>
      </c>
      <c r="AA276" s="68" t="str">
        <f>+IF(OR(Z276&lt;&gt;"OUI",X276="OUI",R276&lt;&gt;"-"),"OUI","")</f>
        <v/>
      </c>
      <c r="AB276" s="69" t="str">
        <f>+IF(AA276&lt;&gt;"OUI","-",IF(R276="-",IF(W276&lt;=3,"-",MAX(N276,K276*(1-$T$1))),IF(W276&lt;=3,R276,IF(T276&gt;$V$6,MAX(N276,K276*$T$6),IF(T276&gt;$V$5,MAX(R276,N276,K276*(1-$T$2),K276*(1-$T$5)),IF(T276&gt;$V$4,MAX(R276,N276,K276*(1-$T$2),K276*(1-$T$4)),IF(T276&gt;$V$3,MAX(R276,N276,K276*(1-$T$2),K276*(1-$T$3)),IF(T276&gt;$V$1,MAX(N276,K276*(1-$T$2)),MAX(N276,R276)))))))))</f>
        <v>-</v>
      </c>
      <c r="AC276" s="70" t="str">
        <f>+IF(AB276="-","-",IF(ABS(K276-AB276)&lt;0.1,1,-1*(AB276-K276)/K276))</f>
        <v>-</v>
      </c>
      <c r="AD276" s="66" t="str">
        <f>+IF(AB276&lt;&gt;"-",IF(AB276&lt;K276,(K276-AB276)*C276,AB276*C276),"")</f>
        <v/>
      </c>
      <c r="AE276" s="68" t="str">
        <f>+IF(AB276&lt;&gt;"-",IF(R276&lt;&gt;"-",IF(Z276&lt;&gt;"OUI","OLD","FAUX"),IF(Z276&lt;&gt;"OUI","NEW","FAUX")),"")</f>
        <v/>
      </c>
      <c r="AF276" s="68"/>
      <c r="AG276" s="68"/>
      <c r="AH276" s="53" t="str">
        <f t="shared" si="4"/>
        <v/>
      </c>
    </row>
    <row r="277" spans="1:34" ht="17">
      <c r="A277" s="53" t="s">
        <v>929</v>
      </c>
      <c r="B277" s="53" t="s">
        <v>930</v>
      </c>
      <c r="C277" s="54">
        <v>1</v>
      </c>
      <c r="D277" s="55"/>
      <c r="E277" s="55" t="s">
        <v>432</v>
      </c>
      <c r="F277" s="56" t="s">
        <v>49</v>
      </c>
      <c r="G277" s="56" t="s">
        <v>49</v>
      </c>
      <c r="H277" s="56"/>
      <c r="I277" s="56"/>
      <c r="J277" s="56" t="s">
        <v>49</v>
      </c>
      <c r="K277" s="57">
        <v>75.55</v>
      </c>
      <c r="L277" s="58">
        <v>44663</v>
      </c>
      <c r="M277" s="58">
        <v>44677</v>
      </c>
      <c r="N277" s="59"/>
      <c r="O277" s="56"/>
      <c r="P277" s="56"/>
      <c r="Q277" s="56">
        <v>1</v>
      </c>
      <c r="R277" s="60">
        <v>67.995000000000005</v>
      </c>
      <c r="S277" s="61">
        <f>O277+P277</f>
        <v>0</v>
      </c>
      <c r="T277" s="62">
        <f>+IF(L277&lt;&gt;"",IF(DAYS360(L277,$A$2)&lt;0,0,IF(AND(MONTH(L277)=MONTH($A$2),YEAR(L277)&lt;YEAR($A$2)),(DAYS360(L277,$A$2)/30)-1,DAYS360(L277,$A$2)/30)),0)</f>
        <v>35.466666666666669</v>
      </c>
      <c r="U277" s="62">
        <f>+IF(M277&lt;&gt;"",IF(DAYS360(M277,$A$2)&lt;0,0,IF(AND(MONTH(M277)=MONTH($A$2),YEAR(M277)&lt;YEAR($A$2)),(DAYS360(M277,$A$2)/30)-1,DAYS360(M277,$A$2)/30)),0)</f>
        <v>35</v>
      </c>
      <c r="V277" s="63">
        <f>S277/((C277+Q277)/2)</f>
        <v>0</v>
      </c>
      <c r="W277" s="64">
        <f>+IF(V277&gt;0,1/V277,999)</f>
        <v>999</v>
      </c>
      <c r="X277" s="65" t="str">
        <f>+IF(N277&lt;&gt;"",IF(INT(N277)&lt;&gt;INT(K277),"OUI",""),"")</f>
        <v/>
      </c>
      <c r="Y277" s="66">
        <f>+IF(F277="OUI",0,C277*K277)</f>
        <v>75.55</v>
      </c>
      <c r="Z277" s="67" t="str">
        <f>+IF(R277="-",IF(OR(F277="OUI",AND(G277="OUI",T277&lt;=$V$1),H277="OUI",I277="OUI",J277="OUI",T277&lt;=$V$1),"OUI",""),"")</f>
        <v/>
      </c>
      <c r="AA277" s="68" t="str">
        <f>+IF(OR(Z277&lt;&gt;"OUI",X277="OUI",R277&lt;&gt;"-"),"OUI","")</f>
        <v>OUI</v>
      </c>
      <c r="AB277" s="69">
        <f>+IF(AA277&lt;&gt;"OUI","-",IF(R277="-",IF(W277&lt;=3,"-",MAX(N277,K277*(1-$T$1))),IF(W277&lt;=3,R277,IF(T277&gt;$V$6,MAX(N277,K277*$T$6),IF(T277&gt;$V$5,MAX(R277,N277,K277*(1-$T$2),K277*(1-$T$5)),IF(T277&gt;$V$4,MAX(R277,N277,K277*(1-$T$2),K277*(1-$T$4)),IF(T277&gt;$V$3,MAX(R277,N277,K277*(1-$T$2),K277*(1-$T$3)),IF(T277&gt;$V$1,MAX(N277,K277*(1-$T$2)),MAX(N277,R277)))))))))</f>
        <v>67.995000000000005</v>
      </c>
      <c r="AC277" s="70">
        <f>+IF(AB277="-","-",IF(ABS(K277-AB277)&lt;0.1,1,-1*(AB277-K277)/K277))</f>
        <v>9.9999999999999908E-2</v>
      </c>
      <c r="AD277" s="66">
        <f>+IF(AB277&lt;&gt;"-",IF(AB277&lt;K277,(K277-AB277)*C277,AB277*C277),"")</f>
        <v>7.5549999999999926</v>
      </c>
      <c r="AE277" s="68" t="str">
        <f>+IF(AB277&lt;&gt;"-",IF(R277&lt;&gt;"-",IF(Z277&lt;&gt;"OUI","OLD","FAUX"),IF(Z277&lt;&gt;"OUI","NEW","FAUX")),"")</f>
        <v>OLD</v>
      </c>
      <c r="AF277" s="68"/>
      <c r="AG277" s="68"/>
      <c r="AH277" s="53" t="str">
        <f t="shared" si="4"/>
        <v/>
      </c>
    </row>
    <row r="278" spans="1:34" ht="17">
      <c r="A278" s="53" t="s">
        <v>2827</v>
      </c>
      <c r="B278" s="53" t="s">
        <v>2828</v>
      </c>
      <c r="C278" s="54">
        <v>2</v>
      </c>
      <c r="D278" s="55" t="s">
        <v>745</v>
      </c>
      <c r="E278" s="55" t="s">
        <v>2826</v>
      </c>
      <c r="F278" s="56"/>
      <c r="G278" s="56"/>
      <c r="H278" s="56"/>
      <c r="I278" s="56"/>
      <c r="J278" s="56" t="s">
        <v>49</v>
      </c>
      <c r="K278" s="57">
        <v>74.72</v>
      </c>
      <c r="L278" s="58">
        <v>45667</v>
      </c>
      <c r="M278" s="58">
        <v>45656</v>
      </c>
      <c r="N278" s="59"/>
      <c r="O278" s="56"/>
      <c r="P278" s="56"/>
      <c r="Q278" s="56"/>
      <c r="R278" s="60" t="s">
        <v>1139</v>
      </c>
      <c r="S278" s="61">
        <f>O278+P278</f>
        <v>0</v>
      </c>
      <c r="T278" s="62">
        <f>+IF(L278&lt;&gt;"",IF(DAYS360(L278,$A$2)&lt;0,0,IF(AND(MONTH(L278)=MONTH($A$2),YEAR(L278)&lt;YEAR($A$2)),(DAYS360(L278,$A$2)/30)-1,DAYS360(L278,$A$2)/30)),0)</f>
        <v>2.5333333333333332</v>
      </c>
      <c r="U278" s="62">
        <f>+IF(M278&lt;&gt;"",IF(DAYS360(M278,$A$2)&lt;0,0,IF(AND(MONTH(M278)=MONTH($A$2),YEAR(M278)&lt;YEAR($A$2)),(DAYS360(M278,$A$2)/30)-1,DAYS360(M278,$A$2)/30)),0)</f>
        <v>2.8666666666666667</v>
      </c>
      <c r="V278" s="63">
        <f>S278/((C278+Q278)/2)</f>
        <v>0</v>
      </c>
      <c r="W278" s="64">
        <f>+IF(V278&gt;0,1/V278,999)</f>
        <v>999</v>
      </c>
      <c r="X278" s="65" t="str">
        <f>+IF(N278&lt;&gt;"",IF(INT(N278)&lt;&gt;INT(K278),"OUI",""),"")</f>
        <v/>
      </c>
      <c r="Y278" s="66">
        <f>+IF(F278="OUI",0,C278*K278)</f>
        <v>149.44</v>
      </c>
      <c r="Z278" s="67" t="str">
        <f>+IF(R278="-",IF(OR(F278="OUI",AND(G278="OUI",T278&lt;=$V$1),H278="OUI",I278="OUI",J278="OUI",T278&lt;=$V$1),"OUI",""),"")</f>
        <v>OUI</v>
      </c>
      <c r="AA278" s="68" t="str">
        <f>+IF(OR(Z278&lt;&gt;"OUI",X278="OUI",R278&lt;&gt;"-"),"OUI","")</f>
        <v/>
      </c>
      <c r="AB278" s="69" t="str">
        <f>+IF(AA278&lt;&gt;"OUI","-",IF(R278="-",IF(W278&lt;=3,"-",MAX(N278,K278*(1-$T$1))),IF(W278&lt;=3,R278,IF(T278&gt;$V$6,MAX(N278,K278*$T$6),IF(T278&gt;$V$5,MAX(R278,N278,K278*(1-$T$2),K278*(1-$T$5)),IF(T278&gt;$V$4,MAX(R278,N278,K278*(1-$T$2),K278*(1-$T$4)),IF(T278&gt;$V$3,MAX(R278,N278,K278*(1-$T$2),K278*(1-$T$3)),IF(T278&gt;$V$1,MAX(N278,K278*(1-$T$2)),MAX(N278,R278)))))))))</f>
        <v>-</v>
      </c>
      <c r="AC278" s="70" t="str">
        <f>+IF(AB278="-","-",IF(ABS(K278-AB278)&lt;0.1,1,-1*(AB278-K278)/K278))</f>
        <v>-</v>
      </c>
      <c r="AD278" s="66" t="str">
        <f>+IF(AB278&lt;&gt;"-",IF(AB278&lt;K278,(K278-AB278)*C278,AB278*C278),"")</f>
        <v/>
      </c>
      <c r="AE278" s="68" t="str">
        <f>+IF(AB278&lt;&gt;"-",IF(R278&lt;&gt;"-",IF(Z278&lt;&gt;"OUI","OLD","FAUX"),IF(Z278&lt;&gt;"OUI","NEW","FAUX")),"")</f>
        <v/>
      </c>
      <c r="AF278" s="68"/>
      <c r="AG278" s="68"/>
      <c r="AH278" s="53" t="str">
        <f t="shared" si="4"/>
        <v/>
      </c>
    </row>
    <row r="279" spans="1:34" ht="17">
      <c r="A279" s="53" t="s">
        <v>2129</v>
      </c>
      <c r="B279" s="53" t="s">
        <v>2130</v>
      </c>
      <c r="C279" s="54">
        <v>2</v>
      </c>
      <c r="D279" s="55" t="s">
        <v>80</v>
      </c>
      <c r="E279" s="55"/>
      <c r="F279" s="56" t="s">
        <v>49</v>
      </c>
      <c r="G279" s="56" t="s">
        <v>49</v>
      </c>
      <c r="H279" s="56"/>
      <c r="I279" s="56"/>
      <c r="J279" s="56"/>
      <c r="K279" s="57">
        <v>73.502899999999997</v>
      </c>
      <c r="L279" s="58">
        <v>44802</v>
      </c>
      <c r="M279" s="58">
        <v>45657</v>
      </c>
      <c r="N279" s="59"/>
      <c r="O279" s="56"/>
      <c r="P279" s="56"/>
      <c r="Q279" s="56">
        <v>2</v>
      </c>
      <c r="R279" s="60" t="s">
        <v>1139</v>
      </c>
      <c r="S279" s="61">
        <f>O279+P279</f>
        <v>0</v>
      </c>
      <c r="T279" s="62">
        <f>+IF(L279&lt;&gt;"",IF(DAYS360(L279,$A$2)&lt;0,0,IF(AND(MONTH(L279)=MONTH($A$2),YEAR(L279)&lt;YEAR($A$2)),(DAYS360(L279,$A$2)/30)-1,DAYS360(L279,$A$2)/30)),0)</f>
        <v>30.9</v>
      </c>
      <c r="U279" s="62">
        <f>+IF(M279&lt;&gt;"",IF(DAYS360(M279,$A$2)&lt;0,0,IF(AND(MONTH(M279)=MONTH($A$2),YEAR(M279)&lt;YEAR($A$2)),(DAYS360(M279,$A$2)/30)-1,DAYS360(M279,$A$2)/30)),0)</f>
        <v>2.8666666666666667</v>
      </c>
      <c r="V279" s="63">
        <f>S279/((C279+Q279)/2)</f>
        <v>0</v>
      </c>
      <c r="W279" s="64">
        <f>+IF(V279&gt;0,1/V279,999)</f>
        <v>999</v>
      </c>
      <c r="X279" s="65" t="str">
        <f>+IF(N279&lt;&gt;"",IF(INT(N279)&lt;&gt;INT(K279),"OUI",""),"")</f>
        <v/>
      </c>
      <c r="Y279" s="66">
        <f>+IF(F279="OUI",0,C279*K279)</f>
        <v>147.00579999999999</v>
      </c>
      <c r="Z279" s="67" t="str">
        <f>+IF(R279="-",IF(OR(F279="OUI",AND(G279="OUI",T279&lt;=$V$1),H279="OUI",I279="OUI",J279="OUI",T279&lt;=$V$1),"OUI",""),"")</f>
        <v/>
      </c>
      <c r="AA279" s="68" t="str">
        <f>+IF(OR(Z279&lt;&gt;"OUI",X279="OUI",R279&lt;&gt;"-"),"OUI","")</f>
        <v>OUI</v>
      </c>
      <c r="AB279" s="69">
        <f>+IF(AA279&lt;&gt;"OUI","-",IF(R279="-",IF(W279&lt;=3,"-",MAX(N279,K279*(1-$T$1))),IF(W279&lt;=3,R279,IF(T279&gt;$V$6,MAX(N279,K279*$T$6),IF(T279&gt;$V$5,MAX(R279,N279,K279*(1-$T$2),K279*(1-$T$5)),IF(T279&gt;$V$4,MAX(R279,N279,K279*(1-$T$2),K279*(1-$T$4)),IF(T279&gt;$V$3,MAX(R279,N279,K279*(1-$T$2),K279*(1-$T$3)),IF(T279&gt;$V$1,MAX(N279,K279*(1-$T$2)),MAX(N279,R279)))))))))</f>
        <v>66.152609999999996</v>
      </c>
      <c r="AC279" s="70">
        <f>+IF(AB279="-","-",IF(ABS(K279-AB279)&lt;0.1,1,-1*(AB279-K279)/K279))</f>
        <v>0.10000000000000002</v>
      </c>
      <c r="AD279" s="66">
        <f>+IF(AB279&lt;&gt;"-",IF(AB279&lt;K279,(K279-AB279)*C279,AB279*C279),"")</f>
        <v>14.700580000000002</v>
      </c>
      <c r="AE279" s="68" t="str">
        <f>+IF(AB279&lt;&gt;"-",IF(R279&lt;&gt;"-",IF(Z279&lt;&gt;"OUI","OLD","FAUX"),IF(Z279&lt;&gt;"OUI","NEW","FAUX")),"")</f>
        <v>NEW</v>
      </c>
      <c r="AF279" s="68"/>
      <c r="AG279" s="68"/>
      <c r="AH279" s="53" t="str">
        <f t="shared" si="4"/>
        <v/>
      </c>
    </row>
    <row r="280" spans="1:34" ht="17">
      <c r="A280" s="53" t="s">
        <v>679</v>
      </c>
      <c r="B280" s="53" t="s">
        <v>680</v>
      </c>
      <c r="C280" s="54">
        <v>29</v>
      </c>
      <c r="D280" s="55" t="s">
        <v>623</v>
      </c>
      <c r="E280" s="55"/>
      <c r="F280" s="56" t="s">
        <v>49</v>
      </c>
      <c r="G280" s="56" t="s">
        <v>49</v>
      </c>
      <c r="H280" s="56"/>
      <c r="I280" s="56"/>
      <c r="J280" s="56"/>
      <c r="K280" s="57">
        <v>73.5</v>
      </c>
      <c r="L280" s="58">
        <v>44867</v>
      </c>
      <c r="M280" s="58">
        <v>45720</v>
      </c>
      <c r="N280" s="59"/>
      <c r="O280" s="56">
        <v>1</v>
      </c>
      <c r="P280" s="56"/>
      <c r="Q280" s="56">
        <v>30</v>
      </c>
      <c r="R280" s="60">
        <v>66.150000000000006</v>
      </c>
      <c r="S280" s="61">
        <f>O280+P280</f>
        <v>1</v>
      </c>
      <c r="T280" s="62">
        <f>+IF(L280&lt;&gt;"",IF(DAYS360(L280,$A$2)&lt;0,0,IF(AND(MONTH(L280)=MONTH($A$2),YEAR(L280)&lt;YEAR($A$2)),(DAYS360(L280,$A$2)/30)-1,DAYS360(L280,$A$2)/30)),0)</f>
        <v>28.8</v>
      </c>
      <c r="U280" s="62">
        <f>+IF(M280&lt;&gt;"",IF(DAYS360(M280,$A$2)&lt;0,0,IF(AND(MONTH(M280)=MONTH($A$2),YEAR(M280)&lt;YEAR($A$2)),(DAYS360(M280,$A$2)/30)-1,DAYS360(M280,$A$2)/30)),0)</f>
        <v>0.73333333333333328</v>
      </c>
      <c r="V280" s="63">
        <f>S280/((C280+Q280)/2)</f>
        <v>3.3898305084745763E-2</v>
      </c>
      <c r="W280" s="64">
        <f>+IF(V280&gt;0,1/V280,999)</f>
        <v>29.5</v>
      </c>
      <c r="X280" s="65" t="str">
        <f>+IF(N280&lt;&gt;"",IF(INT(N280)&lt;&gt;INT(K280),"OUI",""),"")</f>
        <v/>
      </c>
      <c r="Y280" s="66">
        <f>+IF(F280="OUI",0,C280*K280)</f>
        <v>2131.5</v>
      </c>
      <c r="Z280" s="67" t="str">
        <f>+IF(R280="-",IF(OR(F280="OUI",AND(G280="OUI",T280&lt;=$V$1),H280="OUI",I280="OUI",J280="OUI",T280&lt;=$V$1),"OUI",""),"")</f>
        <v/>
      </c>
      <c r="AA280" s="68" t="str">
        <f>+IF(OR(Z280&lt;&gt;"OUI",X280="OUI",R280&lt;&gt;"-"),"OUI","")</f>
        <v>OUI</v>
      </c>
      <c r="AB280" s="69">
        <f>+IF(AA280&lt;&gt;"OUI","-",IF(R280="-",IF(W280&lt;=3,"-",MAX(N280,K280*(1-$T$1))),IF(W280&lt;=3,R280,IF(T280&gt;$V$6,MAX(N280,K280*$T$6),IF(T280&gt;$V$5,MAX(R280,N280,K280*(1-$T$2),K280*(1-$T$5)),IF(T280&gt;$V$4,MAX(R280,N280,K280*(1-$T$2),K280*(1-$T$4)),IF(T280&gt;$V$3,MAX(R280,N280,K280*(1-$T$2),K280*(1-$T$3)),IF(T280&gt;$V$1,MAX(N280,K280*(1-$T$2)),MAX(N280,R280)))))))))</f>
        <v>66.150000000000006</v>
      </c>
      <c r="AC280" s="70">
        <f>+IF(AB280="-","-",IF(ABS(K280-AB280)&lt;0.1,1,-1*(AB280-K280)/K280))</f>
        <v>9.9999999999999922E-2</v>
      </c>
      <c r="AD280" s="66">
        <f>+IF(AB280&lt;&gt;"-",IF(AB280&lt;K280,(K280-AB280)*C280,AB280*C280),"")</f>
        <v>213.14999999999984</v>
      </c>
      <c r="AE280" s="68" t="str">
        <f>+IF(AB280&lt;&gt;"-",IF(R280&lt;&gt;"-",IF(Z280&lt;&gt;"OUI","OLD","FAUX"),IF(Z280&lt;&gt;"OUI","NEW","FAUX")),"")</f>
        <v>OLD</v>
      </c>
      <c r="AF280" s="68"/>
      <c r="AG280" s="68"/>
      <c r="AH280" s="53" t="str">
        <f t="shared" si="4"/>
        <v/>
      </c>
    </row>
    <row r="281" spans="1:34" ht="17">
      <c r="A281" s="53" t="s">
        <v>189</v>
      </c>
      <c r="B281" s="53" t="s">
        <v>190</v>
      </c>
      <c r="C281" s="54">
        <v>1</v>
      </c>
      <c r="D281" s="55" t="s">
        <v>191</v>
      </c>
      <c r="E281" s="55" t="s">
        <v>192</v>
      </c>
      <c r="F281" s="56" t="s">
        <v>49</v>
      </c>
      <c r="G281" s="56" t="s">
        <v>49</v>
      </c>
      <c r="H281" s="56"/>
      <c r="I281" s="56"/>
      <c r="J281" s="56" t="s">
        <v>49</v>
      </c>
      <c r="K281" s="57">
        <v>73.5</v>
      </c>
      <c r="L281" s="58">
        <v>43805</v>
      </c>
      <c r="M281" s="58">
        <v>45644</v>
      </c>
      <c r="N281" s="59"/>
      <c r="O281" s="56"/>
      <c r="P281" s="56"/>
      <c r="Q281" s="56">
        <v>3</v>
      </c>
      <c r="R281" s="60">
        <v>36.75</v>
      </c>
      <c r="S281" s="61">
        <f>O281+P281</f>
        <v>0</v>
      </c>
      <c r="T281" s="62">
        <f>+IF(L281&lt;&gt;"",IF(DAYS360(L281,$A$2)&lt;0,0,IF(AND(MONTH(L281)=MONTH($A$2),YEAR(L281)&lt;YEAR($A$2)),(DAYS360(L281,$A$2)/30)-1,DAYS360(L281,$A$2)/30)),0)</f>
        <v>63.666666666666664</v>
      </c>
      <c r="U281" s="62">
        <f>+IF(M281&lt;&gt;"",IF(DAYS360(M281,$A$2)&lt;0,0,IF(AND(MONTH(M281)=MONTH($A$2),YEAR(M281)&lt;YEAR($A$2)),(DAYS360(M281,$A$2)/30)-1,DAYS360(M281,$A$2)/30)),0)</f>
        <v>3.2666666666666666</v>
      </c>
      <c r="V281" s="63">
        <f>S281/((C281+Q281)/2)</f>
        <v>0</v>
      </c>
      <c r="W281" s="64">
        <f>+IF(V281&gt;0,1/V281,999)</f>
        <v>999</v>
      </c>
      <c r="X281" s="65" t="str">
        <f>+IF(N281&lt;&gt;"",IF(INT(N281)&lt;&gt;INT(K281),"OUI",""),"")</f>
        <v/>
      </c>
      <c r="Y281" s="66">
        <f>+IF(F281="OUI",0,C281*K281)</f>
        <v>73.5</v>
      </c>
      <c r="Z281" s="67" t="str">
        <f>+IF(R281="-",IF(OR(F281="OUI",AND(G281="OUI",T281&lt;=$V$1),H281="OUI",I281="OUI",J281="OUI",T281&lt;=$V$1),"OUI",""),"")</f>
        <v/>
      </c>
      <c r="AA281" s="68" t="str">
        <f>+IF(OR(Z281&lt;&gt;"OUI",X281="OUI",R281&lt;&gt;"-"),"OUI","")</f>
        <v>OUI</v>
      </c>
      <c r="AB281" s="69">
        <f>+IF(AA281&lt;&gt;"OUI","-",IF(R281="-",IF(W281&lt;=3,"-",MAX(N281,K281*(1-$T$1))),IF(W281&lt;=3,R281,IF(T281&gt;$V$6,MAX(N281,K281*$T$6),IF(T281&gt;$V$5,MAX(R281,N281,K281*(1-$T$2),K281*(1-$T$5)),IF(T281&gt;$V$4,MAX(R281,N281,K281*(1-$T$2),K281*(1-$T$4)),IF(T281&gt;$V$3,MAX(R281,N281,K281*(1-$T$2),K281*(1-$T$3)),IF(T281&gt;$V$1,MAX(N281,K281*(1-$T$2)),MAX(N281,R281)))))))))</f>
        <v>73.5</v>
      </c>
      <c r="AC281" s="70">
        <f>+IF(AB281="-","-",IF(ABS(K281-AB281)&lt;0.1,1,-1*(AB281-K281)/K281))</f>
        <v>1</v>
      </c>
      <c r="AD281" s="66">
        <f>+IF(AB281&lt;&gt;"-",IF(AB281&lt;K281,(K281-AB281)*C281,AB281*C281),"")</f>
        <v>73.5</v>
      </c>
      <c r="AE281" s="68" t="str">
        <f>+IF(AB281&lt;&gt;"-",IF(R281&lt;&gt;"-",IF(Z281&lt;&gt;"OUI","OLD","FAUX"),IF(Z281&lt;&gt;"OUI","NEW","FAUX")),"")</f>
        <v>OLD</v>
      </c>
      <c r="AF281" s="68"/>
      <c r="AG281" s="68"/>
      <c r="AH281" s="53" t="str">
        <f t="shared" si="4"/>
        <v/>
      </c>
    </row>
    <row r="282" spans="1:34" ht="17">
      <c r="A282" s="53" t="s">
        <v>759</v>
      </c>
      <c r="B282" s="53" t="s">
        <v>760</v>
      </c>
      <c r="C282" s="54">
        <v>6</v>
      </c>
      <c r="D282" s="55" t="s">
        <v>80</v>
      </c>
      <c r="E282" s="55"/>
      <c r="F282" s="56" t="s">
        <v>49</v>
      </c>
      <c r="G282" s="56" t="s">
        <v>49</v>
      </c>
      <c r="H282" s="56"/>
      <c r="I282" s="56"/>
      <c r="J282" s="56"/>
      <c r="K282" s="57">
        <v>73.361599999999996</v>
      </c>
      <c r="L282" s="58">
        <v>44999</v>
      </c>
      <c r="M282" s="58">
        <v>45232</v>
      </c>
      <c r="N282" s="59"/>
      <c r="O282" s="56"/>
      <c r="P282" s="56"/>
      <c r="Q282" s="56">
        <v>6</v>
      </c>
      <c r="R282" s="60">
        <v>66.025440000000003</v>
      </c>
      <c r="S282" s="61">
        <f>O282+P282</f>
        <v>0</v>
      </c>
      <c r="T282" s="62">
        <f>+IF(L282&lt;&gt;"",IF(DAYS360(L282,$A$2)&lt;0,0,IF(AND(MONTH(L282)=MONTH($A$2),YEAR(L282)&lt;YEAR($A$2)),(DAYS360(L282,$A$2)/30)-1,DAYS360(L282,$A$2)/30)),0)</f>
        <v>23.4</v>
      </c>
      <c r="U282" s="62">
        <f>+IF(M282&lt;&gt;"",IF(DAYS360(M282,$A$2)&lt;0,0,IF(AND(MONTH(M282)=MONTH($A$2),YEAR(M282)&lt;YEAR($A$2)),(DAYS360(M282,$A$2)/30)-1,DAYS360(M282,$A$2)/30)),0)</f>
        <v>16.8</v>
      </c>
      <c r="V282" s="63">
        <f>S282/((C282+Q282)/2)</f>
        <v>0</v>
      </c>
      <c r="W282" s="64">
        <f>+IF(V282&gt;0,1/V282,999)</f>
        <v>999</v>
      </c>
      <c r="X282" s="65" t="str">
        <f>+IF(N282&lt;&gt;"",IF(INT(N282)&lt;&gt;INT(K282),"OUI",""),"")</f>
        <v/>
      </c>
      <c r="Y282" s="66">
        <f>+IF(F282="OUI",0,C282*K282)</f>
        <v>440.16959999999995</v>
      </c>
      <c r="Z282" s="67" t="str">
        <f>+IF(R282="-",IF(OR(F282="OUI",AND(G282="OUI",T282&lt;=$V$1),H282="OUI",I282="OUI",J282="OUI",T282&lt;=$V$1),"OUI",""),"")</f>
        <v/>
      </c>
      <c r="AA282" s="68" t="str">
        <f>+IF(OR(Z282&lt;&gt;"OUI",X282="OUI",R282&lt;&gt;"-"),"OUI","")</f>
        <v>OUI</v>
      </c>
      <c r="AB282" s="69">
        <f>+IF(AA282&lt;&gt;"OUI","-",IF(R282="-",IF(W282&lt;=3,"-",MAX(N282,K282*(1-$T$1))),IF(W282&lt;=3,R282,IF(T282&gt;$V$6,MAX(N282,K282*$T$6),IF(T282&gt;$V$5,MAX(R282,N282,K282*(1-$T$2),K282*(1-$T$5)),IF(T282&gt;$V$4,MAX(R282,N282,K282*(1-$T$2),K282*(1-$T$4)),IF(T282&gt;$V$3,MAX(R282,N282,K282*(1-$T$2),K282*(1-$T$3)),IF(T282&gt;$V$1,MAX(N282,K282*(1-$T$2)),MAX(N282,R282)))))))))</f>
        <v>66.025440000000003</v>
      </c>
      <c r="AC282" s="70">
        <f>+IF(AB282="-","-",IF(ABS(K282-AB282)&lt;0.1,1,-1*(AB282-K282)/K282))</f>
        <v>9.9999999999999908E-2</v>
      </c>
      <c r="AD282" s="66">
        <f>+IF(AB282&lt;&gt;"-",IF(AB282&lt;K282,(K282-AB282)*C282,AB282*C282),"")</f>
        <v>44.016959999999955</v>
      </c>
      <c r="AE282" s="68" t="str">
        <f>+IF(AB282&lt;&gt;"-",IF(R282&lt;&gt;"-",IF(Z282&lt;&gt;"OUI","OLD","FAUX"),IF(Z282&lt;&gt;"OUI","NEW","FAUX")),"")</f>
        <v>OLD</v>
      </c>
      <c r="AF282" s="68"/>
      <c r="AG282" s="68"/>
      <c r="AH282" s="53" t="str">
        <f t="shared" si="4"/>
        <v/>
      </c>
    </row>
    <row r="283" spans="1:34" ht="17">
      <c r="A283" s="53" t="s">
        <v>2680</v>
      </c>
      <c r="B283" s="53" t="s">
        <v>2681</v>
      </c>
      <c r="C283" s="54">
        <v>2</v>
      </c>
      <c r="D283" s="55" t="s">
        <v>116</v>
      </c>
      <c r="E283" s="55" t="s">
        <v>48</v>
      </c>
      <c r="F283" s="56" t="s">
        <v>49</v>
      </c>
      <c r="G283" s="56" t="s">
        <v>49</v>
      </c>
      <c r="H283" s="56"/>
      <c r="I283" s="56"/>
      <c r="J283" s="56" t="s">
        <v>49</v>
      </c>
      <c r="K283" s="57">
        <v>72.5</v>
      </c>
      <c r="L283" s="58">
        <v>45407</v>
      </c>
      <c r="M283" s="58">
        <v>45713</v>
      </c>
      <c r="N283" s="59"/>
      <c r="O283" s="56">
        <v>1</v>
      </c>
      <c r="P283" s="56"/>
      <c r="Q283" s="56">
        <v>4</v>
      </c>
      <c r="R283" s="60" t="s">
        <v>1139</v>
      </c>
      <c r="S283" s="61">
        <f>O283+P283</f>
        <v>1</v>
      </c>
      <c r="T283" s="62">
        <f>+IF(L283&lt;&gt;"",IF(DAYS360(L283,$A$2)&lt;0,0,IF(AND(MONTH(L283)=MONTH($A$2),YEAR(L283)&lt;YEAR($A$2)),(DAYS360(L283,$A$2)/30)-1,DAYS360(L283,$A$2)/30)),0)</f>
        <v>11.033333333333333</v>
      </c>
      <c r="U283" s="62">
        <f>+IF(M283&lt;&gt;"",IF(DAYS360(M283,$A$2)&lt;0,0,IF(AND(MONTH(M283)=MONTH($A$2),YEAR(M283)&lt;YEAR($A$2)),(DAYS360(M283,$A$2)/30)-1,DAYS360(M283,$A$2)/30)),0)</f>
        <v>1.0333333333333334</v>
      </c>
      <c r="V283" s="63">
        <f>S283/((C283+Q283)/2)</f>
        <v>0.33333333333333331</v>
      </c>
      <c r="W283" s="64">
        <f>+IF(V283&gt;0,1/V283,999)</f>
        <v>3</v>
      </c>
      <c r="X283" s="65" t="str">
        <f>+IF(N283&lt;&gt;"",IF(INT(N283)&lt;&gt;INT(K283),"OUI",""),"")</f>
        <v/>
      </c>
      <c r="Y283" s="66">
        <f>+IF(F283="OUI",0,C283*K283)</f>
        <v>145</v>
      </c>
      <c r="Z283" s="67" t="str">
        <f>+IF(R283="-",IF(OR(F283="OUI",AND(G283="OUI",T283&lt;=$V$1),H283="OUI",I283="OUI",J283="OUI",T283&lt;=$V$1),"OUI",""),"")</f>
        <v>OUI</v>
      </c>
      <c r="AA283" s="68" t="str">
        <f>+IF(OR(Z283&lt;&gt;"OUI",X283="OUI",R283&lt;&gt;"-"),"OUI","")</f>
        <v/>
      </c>
      <c r="AB283" s="69" t="str">
        <f>+IF(AA283&lt;&gt;"OUI","-",IF(R283="-",IF(W283&lt;=3,"-",MAX(N283,K283*(1-$T$1))),IF(W283&lt;=3,R283,IF(T283&gt;$V$6,MAX(N283,K283*$T$6),IF(T283&gt;$V$5,MAX(R283,N283,K283*(1-$T$2),K283*(1-$T$5)),IF(T283&gt;$V$4,MAX(R283,N283,K283*(1-$T$2),K283*(1-$T$4)),IF(T283&gt;$V$3,MAX(R283,N283,K283*(1-$T$2),K283*(1-$T$3)),IF(T283&gt;$V$1,MAX(N283,K283*(1-$T$2)),MAX(N283,R283)))))))))</f>
        <v>-</v>
      </c>
      <c r="AC283" s="70" t="str">
        <f>+IF(AB283="-","-",IF(ABS(K283-AB283)&lt;0.1,1,-1*(AB283-K283)/K283))</f>
        <v>-</v>
      </c>
      <c r="AD283" s="66" t="str">
        <f>+IF(AB283&lt;&gt;"-",IF(AB283&lt;K283,(K283-AB283)*C283,AB283*C283),"")</f>
        <v/>
      </c>
      <c r="AE283" s="68" t="str">
        <f>+IF(AB283&lt;&gt;"-",IF(R283&lt;&gt;"-",IF(Z283&lt;&gt;"OUI","OLD","FAUX"),IF(Z283&lt;&gt;"OUI","NEW","FAUX")),"")</f>
        <v/>
      </c>
      <c r="AF283" s="68"/>
      <c r="AG283" s="68"/>
      <c r="AH283" s="53" t="str">
        <f t="shared" si="4"/>
        <v/>
      </c>
    </row>
    <row r="284" spans="1:34" ht="17">
      <c r="A284" s="53" t="s">
        <v>2133</v>
      </c>
      <c r="B284" s="53" t="s">
        <v>2134</v>
      </c>
      <c r="C284" s="54">
        <v>2</v>
      </c>
      <c r="D284" s="55" t="s">
        <v>629</v>
      </c>
      <c r="E284" s="55" t="s">
        <v>1030</v>
      </c>
      <c r="F284" s="56" t="s">
        <v>49</v>
      </c>
      <c r="G284" s="56" t="s">
        <v>49</v>
      </c>
      <c r="H284" s="56"/>
      <c r="I284" s="56"/>
      <c r="J284" s="56" t="s">
        <v>49</v>
      </c>
      <c r="K284" s="57">
        <v>72.5</v>
      </c>
      <c r="L284" s="58">
        <v>44889</v>
      </c>
      <c r="M284" s="58">
        <v>45446</v>
      </c>
      <c r="N284" s="59"/>
      <c r="O284" s="56"/>
      <c r="P284" s="56"/>
      <c r="Q284" s="56">
        <v>2</v>
      </c>
      <c r="R284" s="60" t="s">
        <v>1139</v>
      </c>
      <c r="S284" s="61">
        <f>O284+P284</f>
        <v>0</v>
      </c>
      <c r="T284" s="62">
        <f>+IF(L284&lt;&gt;"",IF(DAYS360(L284,$A$2)&lt;0,0,IF(AND(MONTH(L284)=MONTH($A$2),YEAR(L284)&lt;YEAR($A$2)),(DAYS360(L284,$A$2)/30)-1,DAYS360(L284,$A$2)/30)),0)</f>
        <v>28.066666666666666</v>
      </c>
      <c r="U284" s="62">
        <f>+IF(M284&lt;&gt;"",IF(DAYS360(M284,$A$2)&lt;0,0,IF(AND(MONTH(M284)=MONTH($A$2),YEAR(M284)&lt;YEAR($A$2)),(DAYS360(M284,$A$2)/30)-1,DAYS360(M284,$A$2)/30)),0)</f>
        <v>9.7666666666666675</v>
      </c>
      <c r="V284" s="63">
        <f>S284/((C284+Q284)/2)</f>
        <v>0</v>
      </c>
      <c r="W284" s="64">
        <f>+IF(V284&gt;0,1/V284,999)</f>
        <v>999</v>
      </c>
      <c r="X284" s="65" t="str">
        <f>+IF(N284&lt;&gt;"",IF(INT(N284)&lt;&gt;INT(K284),"OUI",""),"")</f>
        <v/>
      </c>
      <c r="Y284" s="66">
        <f>+IF(F284="OUI",0,C284*K284)</f>
        <v>145</v>
      </c>
      <c r="Z284" s="67" t="str">
        <f>+IF(R284="-",IF(OR(F284="OUI",AND(G284="OUI",T284&lt;=$V$1),H284="OUI",I284="OUI",J284="OUI",T284&lt;=$V$1),"OUI",""),"")</f>
        <v/>
      </c>
      <c r="AA284" s="68" t="str">
        <f>+IF(OR(Z284&lt;&gt;"OUI",X284="OUI",R284&lt;&gt;"-"),"OUI","")</f>
        <v>OUI</v>
      </c>
      <c r="AB284" s="69">
        <f>+IF(AA284&lt;&gt;"OUI","-",IF(R284="-",IF(W284&lt;=3,"-",MAX(N284,K284*(1-$T$1))),IF(W284&lt;=3,R284,IF(T284&gt;$V$6,MAX(N284,K284*$T$6),IF(T284&gt;$V$5,MAX(R284,N284,K284*(1-$T$2),K284*(1-$T$5)),IF(T284&gt;$V$4,MAX(R284,N284,K284*(1-$T$2),K284*(1-$T$4)),IF(T284&gt;$V$3,MAX(R284,N284,K284*(1-$T$2),K284*(1-$T$3)),IF(T284&gt;$V$1,MAX(N284,K284*(1-$T$2)),MAX(N284,R284)))))))))</f>
        <v>65.25</v>
      </c>
      <c r="AC284" s="70">
        <f>+IF(AB284="-","-",IF(ABS(K284-AB284)&lt;0.1,1,-1*(AB284-K284)/K284))</f>
        <v>0.1</v>
      </c>
      <c r="AD284" s="66">
        <f>+IF(AB284&lt;&gt;"-",IF(AB284&lt;K284,(K284-AB284)*C284,AB284*C284),"")</f>
        <v>14.5</v>
      </c>
      <c r="AE284" s="68" t="str">
        <f>+IF(AB284&lt;&gt;"-",IF(R284&lt;&gt;"-",IF(Z284&lt;&gt;"OUI","OLD","FAUX"),IF(Z284&lt;&gt;"OUI","NEW","FAUX")),"")</f>
        <v>NEW</v>
      </c>
      <c r="AF284" s="68"/>
      <c r="AG284" s="68"/>
      <c r="AH284" s="53" t="str">
        <f t="shared" si="4"/>
        <v/>
      </c>
    </row>
    <row r="285" spans="1:34" ht="17">
      <c r="A285" s="53" t="s">
        <v>752</v>
      </c>
      <c r="B285" s="53" t="s">
        <v>753</v>
      </c>
      <c r="C285" s="54">
        <v>6</v>
      </c>
      <c r="D285" s="55" t="s">
        <v>219</v>
      </c>
      <c r="E285" s="55"/>
      <c r="F285" s="56" t="s">
        <v>49</v>
      </c>
      <c r="G285" s="56" t="s">
        <v>49</v>
      </c>
      <c r="H285" s="56"/>
      <c r="I285" s="56"/>
      <c r="J285" s="56"/>
      <c r="K285" s="57">
        <v>72.077100000000002</v>
      </c>
      <c r="L285" s="58">
        <v>44839</v>
      </c>
      <c r="M285" s="58">
        <v>45719</v>
      </c>
      <c r="N285" s="59"/>
      <c r="O285" s="56">
        <v>2</v>
      </c>
      <c r="P285" s="56"/>
      <c r="Q285" s="56">
        <v>9</v>
      </c>
      <c r="R285" s="60">
        <v>64.86939000000001</v>
      </c>
      <c r="S285" s="61">
        <f>O285+P285</f>
        <v>2</v>
      </c>
      <c r="T285" s="62">
        <f>+IF(L285&lt;&gt;"",IF(DAYS360(L285,$A$2)&lt;0,0,IF(AND(MONTH(L285)=MONTH($A$2),YEAR(L285)&lt;YEAR($A$2)),(DAYS360(L285,$A$2)/30)-1,DAYS360(L285,$A$2)/30)),0)</f>
        <v>29.7</v>
      </c>
      <c r="U285" s="62">
        <f>+IF(M285&lt;&gt;"",IF(DAYS360(M285,$A$2)&lt;0,0,IF(AND(MONTH(M285)=MONTH($A$2),YEAR(M285)&lt;YEAR($A$2)),(DAYS360(M285,$A$2)/30)-1,DAYS360(M285,$A$2)/30)),0)</f>
        <v>0.76666666666666672</v>
      </c>
      <c r="V285" s="63">
        <f>S285/((C285+Q285)/2)</f>
        <v>0.26666666666666666</v>
      </c>
      <c r="W285" s="64">
        <f>+IF(V285&gt;0,1/V285,999)</f>
        <v>3.75</v>
      </c>
      <c r="X285" s="65" t="str">
        <f>+IF(N285&lt;&gt;"",IF(INT(N285)&lt;&gt;INT(K285),"OUI",""),"")</f>
        <v/>
      </c>
      <c r="Y285" s="66">
        <f>+IF(F285="OUI",0,C285*K285)</f>
        <v>432.46260000000001</v>
      </c>
      <c r="Z285" s="67" t="str">
        <f>+IF(R285="-",IF(OR(F285="OUI",AND(G285="OUI",T285&lt;=$V$1),H285="OUI",I285="OUI",J285="OUI",T285&lt;=$V$1),"OUI",""),"")</f>
        <v/>
      </c>
      <c r="AA285" s="68" t="str">
        <f>+IF(OR(Z285&lt;&gt;"OUI",X285="OUI",R285&lt;&gt;"-"),"OUI","")</f>
        <v>OUI</v>
      </c>
      <c r="AB285" s="69">
        <f>+IF(AA285&lt;&gt;"OUI","-",IF(R285="-",IF(W285&lt;=3,"-",MAX(N285,K285*(1-$T$1))),IF(W285&lt;=3,R285,IF(T285&gt;$V$6,MAX(N285,K285*$T$6),IF(T285&gt;$V$5,MAX(R285,N285,K285*(1-$T$2),K285*(1-$T$5)),IF(T285&gt;$V$4,MAX(R285,N285,K285*(1-$T$2),K285*(1-$T$4)),IF(T285&gt;$V$3,MAX(R285,N285,K285*(1-$T$2),K285*(1-$T$3)),IF(T285&gt;$V$1,MAX(N285,K285*(1-$T$2)),MAX(N285,R285)))))))))</f>
        <v>64.86939000000001</v>
      </c>
      <c r="AC285" s="70">
        <f>+IF(AB285="-","-",IF(ABS(K285-AB285)&lt;0.1,1,-1*(AB285-K285)/K285))</f>
        <v>9.9999999999999881E-2</v>
      </c>
      <c r="AD285" s="66">
        <f>+IF(AB285&lt;&gt;"-",IF(AB285&lt;K285,(K285-AB285)*C285,AB285*C285),"")</f>
        <v>43.24625999999995</v>
      </c>
      <c r="AE285" s="68" t="str">
        <f>+IF(AB285&lt;&gt;"-",IF(R285&lt;&gt;"-",IF(Z285&lt;&gt;"OUI","OLD","FAUX"),IF(Z285&lt;&gt;"OUI","NEW","FAUX")),"")</f>
        <v>OLD</v>
      </c>
      <c r="AF285" s="68"/>
      <c r="AG285" s="68"/>
      <c r="AH285" s="53" t="str">
        <f t="shared" si="4"/>
        <v/>
      </c>
    </row>
    <row r="286" spans="1:34" ht="17">
      <c r="A286" s="53" t="s">
        <v>811</v>
      </c>
      <c r="B286" s="53" t="s">
        <v>812</v>
      </c>
      <c r="C286" s="54">
        <v>4</v>
      </c>
      <c r="D286" s="55" t="s">
        <v>93</v>
      </c>
      <c r="E286" s="55"/>
      <c r="F286" s="56" t="s">
        <v>49</v>
      </c>
      <c r="G286" s="56" t="s">
        <v>49</v>
      </c>
      <c r="H286" s="56"/>
      <c r="I286" s="56"/>
      <c r="J286" s="56"/>
      <c r="K286" s="57">
        <v>71.900000000000006</v>
      </c>
      <c r="L286" s="58">
        <v>44820</v>
      </c>
      <c r="M286" s="58">
        <v>44935</v>
      </c>
      <c r="N286" s="59"/>
      <c r="O286" s="56"/>
      <c r="P286" s="56"/>
      <c r="Q286" s="56">
        <v>4</v>
      </c>
      <c r="R286" s="60">
        <v>64.710000000000008</v>
      </c>
      <c r="S286" s="61">
        <f>O286+P286</f>
        <v>0</v>
      </c>
      <c r="T286" s="62">
        <f>+IF(L286&lt;&gt;"",IF(DAYS360(L286,$A$2)&lt;0,0,IF(AND(MONTH(L286)=MONTH($A$2),YEAR(L286)&lt;YEAR($A$2)),(DAYS360(L286,$A$2)/30)-1,DAYS360(L286,$A$2)/30)),0)</f>
        <v>30.333333333333332</v>
      </c>
      <c r="U286" s="62">
        <f>+IF(M286&lt;&gt;"",IF(DAYS360(M286,$A$2)&lt;0,0,IF(AND(MONTH(M286)=MONTH($A$2),YEAR(M286)&lt;YEAR($A$2)),(DAYS360(M286,$A$2)/30)-1,DAYS360(M286,$A$2)/30)),0)</f>
        <v>26.566666666666666</v>
      </c>
      <c r="V286" s="63">
        <f>S286/((C286+Q286)/2)</f>
        <v>0</v>
      </c>
      <c r="W286" s="64">
        <f>+IF(V286&gt;0,1/V286,999)</f>
        <v>999</v>
      </c>
      <c r="X286" s="65" t="str">
        <f>+IF(N286&lt;&gt;"",IF(INT(N286)&lt;&gt;INT(K286),"OUI",""),"")</f>
        <v/>
      </c>
      <c r="Y286" s="66">
        <f>+IF(F286="OUI",0,C286*K286)</f>
        <v>287.60000000000002</v>
      </c>
      <c r="Z286" s="67" t="str">
        <f>+IF(R286="-",IF(OR(F286="OUI",AND(G286="OUI",T286&lt;=$V$1),H286="OUI",I286="OUI",J286="OUI",T286&lt;=$V$1),"OUI",""),"")</f>
        <v/>
      </c>
      <c r="AA286" s="68" t="str">
        <f>+IF(OR(Z286&lt;&gt;"OUI",X286="OUI",R286&lt;&gt;"-"),"OUI","")</f>
        <v>OUI</v>
      </c>
      <c r="AB286" s="69">
        <f>+IF(AA286&lt;&gt;"OUI","-",IF(R286="-",IF(W286&lt;=3,"-",MAX(N286,K286*(1-$T$1))),IF(W286&lt;=3,R286,IF(T286&gt;$V$6,MAX(N286,K286*$T$6),IF(T286&gt;$V$5,MAX(R286,N286,K286*(1-$T$2),K286*(1-$T$5)),IF(T286&gt;$V$4,MAX(R286,N286,K286*(1-$T$2),K286*(1-$T$4)),IF(T286&gt;$V$3,MAX(R286,N286,K286*(1-$T$2),K286*(1-$T$3)),IF(T286&gt;$V$1,MAX(N286,K286*(1-$T$2)),MAX(N286,R286)))))))))</f>
        <v>64.710000000000008</v>
      </c>
      <c r="AC286" s="70">
        <f>+IF(AB286="-","-",IF(ABS(K286-AB286)&lt;0.1,1,-1*(AB286-K286)/K286))</f>
        <v>9.9999999999999964E-2</v>
      </c>
      <c r="AD286" s="66">
        <f>+IF(AB286&lt;&gt;"-",IF(AB286&lt;K286,(K286-AB286)*C286,AB286*C286),"")</f>
        <v>28.759999999999991</v>
      </c>
      <c r="AE286" s="68" t="str">
        <f>+IF(AB286&lt;&gt;"-",IF(R286&lt;&gt;"-",IF(Z286&lt;&gt;"OUI","OLD","FAUX"),IF(Z286&lt;&gt;"OUI","NEW","FAUX")),"")</f>
        <v>OLD</v>
      </c>
      <c r="AF286" s="68"/>
      <c r="AG286" s="68"/>
      <c r="AH286" s="53" t="str">
        <f t="shared" si="4"/>
        <v/>
      </c>
    </row>
    <row r="287" spans="1:34">
      <c r="A287" s="53" t="s">
        <v>3297</v>
      </c>
      <c r="B287" s="53" t="s">
        <v>3298</v>
      </c>
      <c r="C287" s="54">
        <v>1</v>
      </c>
      <c r="D287" s="55"/>
      <c r="E287" s="55"/>
      <c r="F287" s="56"/>
      <c r="G287" s="56"/>
      <c r="H287" s="56"/>
      <c r="I287" s="56"/>
      <c r="J287" s="56"/>
      <c r="K287" s="57">
        <v>71.319999999999993</v>
      </c>
      <c r="L287" s="58">
        <v>45706</v>
      </c>
      <c r="M287" s="58">
        <v>45706</v>
      </c>
      <c r="N287" s="59"/>
      <c r="O287" s="56">
        <v>2</v>
      </c>
      <c r="P287" s="56"/>
      <c r="Q287" s="56"/>
      <c r="R287" s="60" t="s">
        <v>1139</v>
      </c>
      <c r="S287" s="61">
        <f>O287+P287</f>
        <v>2</v>
      </c>
      <c r="T287" s="62">
        <f>+IF(L287&lt;&gt;"",IF(DAYS360(L287,$A$2)&lt;0,0,IF(AND(MONTH(L287)=MONTH($A$2),YEAR(L287)&lt;YEAR($A$2)),(DAYS360(L287,$A$2)/30)-1,DAYS360(L287,$A$2)/30)),0)</f>
        <v>1.2666666666666666</v>
      </c>
      <c r="U287" s="62">
        <f>+IF(M287&lt;&gt;"",IF(DAYS360(M287,$A$2)&lt;0,0,IF(AND(MONTH(M287)=MONTH($A$2),YEAR(M287)&lt;YEAR($A$2)),(DAYS360(M287,$A$2)/30)-1,DAYS360(M287,$A$2)/30)),0)</f>
        <v>1.2666666666666666</v>
      </c>
      <c r="V287" s="63">
        <f>S287/((C287+Q287)/2)</f>
        <v>4</v>
      </c>
      <c r="W287" s="64">
        <f>+IF(V287&gt;0,1/V287,999)</f>
        <v>0.25</v>
      </c>
      <c r="X287" s="65" t="str">
        <f>+IF(N287&lt;&gt;"",IF(INT(N287)&lt;&gt;INT(K287),"OUI",""),"")</f>
        <v/>
      </c>
      <c r="Y287" s="66">
        <f>+IF(F287="OUI",0,C287*K287)</f>
        <v>71.319999999999993</v>
      </c>
      <c r="Z287" s="67" t="str">
        <f>+IF(R287="-",IF(OR(F287="OUI",AND(G287="OUI",T287&lt;=$V$1),H287="OUI",I287="OUI",J287="OUI",T287&lt;=$V$1),"OUI",""),"")</f>
        <v>OUI</v>
      </c>
      <c r="AA287" s="68" t="str">
        <f>+IF(OR(Z287&lt;&gt;"OUI",X287="OUI",R287&lt;&gt;"-"),"OUI","")</f>
        <v/>
      </c>
      <c r="AB287" s="69" t="str">
        <f>+IF(AA287&lt;&gt;"OUI","-",IF(R287="-",IF(W287&lt;=3,"-",MAX(N287,K287*(1-$T$1))),IF(W287&lt;=3,R287,IF(T287&gt;$V$6,MAX(N287,K287*$T$6),IF(T287&gt;$V$5,MAX(R287,N287,K287*(1-$T$2),K287*(1-$T$5)),IF(T287&gt;$V$4,MAX(R287,N287,K287*(1-$T$2),K287*(1-$T$4)),IF(T287&gt;$V$3,MAX(R287,N287,K287*(1-$T$2),K287*(1-$T$3)),IF(T287&gt;$V$1,MAX(N287,K287*(1-$T$2)),MAX(N287,R287)))))))))</f>
        <v>-</v>
      </c>
      <c r="AC287" s="70" t="str">
        <f>+IF(AB287="-","-",IF(ABS(K287-AB287)&lt;0.1,1,-1*(AB287-K287)/K287))</f>
        <v>-</v>
      </c>
      <c r="AD287" s="66" t="str">
        <f>+IF(AB287&lt;&gt;"-",IF(AB287&lt;K287,(K287-AB287)*C287,AB287*C287),"")</f>
        <v/>
      </c>
      <c r="AE287" s="68" t="str">
        <f>+IF(AB287&lt;&gt;"-",IF(R287&lt;&gt;"-",IF(Z287&lt;&gt;"OUI","OLD","FAUX"),IF(Z287&lt;&gt;"OUI","NEW","FAUX")),"")</f>
        <v/>
      </c>
      <c r="AF287" s="68"/>
      <c r="AG287" s="68"/>
      <c r="AH287" s="53" t="str">
        <f t="shared" si="4"/>
        <v/>
      </c>
    </row>
    <row r="288" spans="1:34" ht="17">
      <c r="A288" s="53" t="s">
        <v>2509</v>
      </c>
      <c r="B288" s="53" t="s">
        <v>2510</v>
      </c>
      <c r="C288" s="54">
        <v>2</v>
      </c>
      <c r="D288" s="55" t="s">
        <v>219</v>
      </c>
      <c r="E288" s="55"/>
      <c r="F288" s="56" t="s">
        <v>49</v>
      </c>
      <c r="G288" s="56" t="s">
        <v>49</v>
      </c>
      <c r="H288" s="56"/>
      <c r="I288" s="56"/>
      <c r="J288" s="56"/>
      <c r="K288" s="57">
        <v>71.13</v>
      </c>
      <c r="L288" s="58">
        <v>45715</v>
      </c>
      <c r="M288" s="58">
        <v>45685</v>
      </c>
      <c r="N288" s="59"/>
      <c r="O288" s="56">
        <v>2</v>
      </c>
      <c r="P288" s="56"/>
      <c r="Q288" s="56">
        <v>2</v>
      </c>
      <c r="R288" s="60" t="s">
        <v>1139</v>
      </c>
      <c r="S288" s="61">
        <f>O288+P288</f>
        <v>2</v>
      </c>
      <c r="T288" s="62">
        <f>+IF(L288&lt;&gt;"",IF(DAYS360(L288,$A$2)&lt;0,0,IF(AND(MONTH(L288)=MONTH($A$2),YEAR(L288)&lt;YEAR($A$2)),(DAYS360(L288,$A$2)/30)-1,DAYS360(L288,$A$2)/30)),0)</f>
        <v>0.96666666666666667</v>
      </c>
      <c r="U288" s="62">
        <f>+IF(M288&lt;&gt;"",IF(DAYS360(M288,$A$2)&lt;0,0,IF(AND(MONTH(M288)=MONTH($A$2),YEAR(M288)&lt;YEAR($A$2)),(DAYS360(M288,$A$2)/30)-1,DAYS360(M288,$A$2)/30)),0)</f>
        <v>1.9333333333333333</v>
      </c>
      <c r="V288" s="63">
        <f>S288/((C288+Q288)/2)</f>
        <v>1</v>
      </c>
      <c r="W288" s="64">
        <f>+IF(V288&gt;0,1/V288,999)</f>
        <v>1</v>
      </c>
      <c r="X288" s="65" t="str">
        <f>+IF(N288&lt;&gt;"",IF(INT(N288)&lt;&gt;INT(K288),"OUI",""),"")</f>
        <v/>
      </c>
      <c r="Y288" s="66">
        <f>+IF(F288="OUI",0,C288*K288)</f>
        <v>142.26</v>
      </c>
      <c r="Z288" s="67" t="str">
        <f>+IF(R288="-",IF(OR(F288="OUI",AND(G288="OUI",T288&lt;=$V$1),H288="OUI",I288="OUI",J288="OUI",T288&lt;=$V$1),"OUI",""),"")</f>
        <v>OUI</v>
      </c>
      <c r="AA288" s="68" t="str">
        <f>+IF(OR(Z288&lt;&gt;"OUI",X288="OUI",R288&lt;&gt;"-"),"OUI","")</f>
        <v/>
      </c>
      <c r="AB288" s="69" t="str">
        <f>+IF(AA288&lt;&gt;"OUI","-",IF(R288="-",IF(W288&lt;=3,"-",MAX(N288,K288*(1-$T$1))),IF(W288&lt;=3,R288,IF(T288&gt;$V$6,MAX(N288,K288*$T$6),IF(T288&gt;$V$5,MAX(R288,N288,K288*(1-$T$2),K288*(1-$T$5)),IF(T288&gt;$V$4,MAX(R288,N288,K288*(1-$T$2),K288*(1-$T$4)),IF(T288&gt;$V$3,MAX(R288,N288,K288*(1-$T$2),K288*(1-$T$3)),IF(T288&gt;$V$1,MAX(N288,K288*(1-$T$2)),MAX(N288,R288)))))))))</f>
        <v>-</v>
      </c>
      <c r="AC288" s="70" t="str">
        <f>+IF(AB288="-","-",IF(ABS(K288-AB288)&lt;0.1,1,-1*(AB288-K288)/K288))</f>
        <v>-</v>
      </c>
      <c r="AD288" s="66" t="str">
        <f>+IF(AB288&lt;&gt;"-",IF(AB288&lt;K288,(K288-AB288)*C288,AB288*C288),"")</f>
        <v/>
      </c>
      <c r="AE288" s="68" t="str">
        <f>+IF(AB288&lt;&gt;"-",IF(R288&lt;&gt;"-",IF(Z288&lt;&gt;"OUI","OLD","FAUX"),IF(Z288&lt;&gt;"OUI","NEW","FAUX")),"")</f>
        <v/>
      </c>
      <c r="AF288" s="68"/>
      <c r="AG288" s="68"/>
      <c r="AH288" s="53" t="str">
        <f t="shared" si="4"/>
        <v/>
      </c>
    </row>
    <row r="289" spans="1:34" ht="17">
      <c r="A289" s="53" t="s">
        <v>2539</v>
      </c>
      <c r="B289" s="53" t="s">
        <v>2540</v>
      </c>
      <c r="C289" s="54">
        <v>3</v>
      </c>
      <c r="D289" s="55" t="s">
        <v>745</v>
      </c>
      <c r="E289" s="55"/>
      <c r="F289" s="56" t="s">
        <v>49</v>
      </c>
      <c r="G289" s="56" t="s">
        <v>49</v>
      </c>
      <c r="H289" s="56"/>
      <c r="I289" s="56"/>
      <c r="J289" s="56"/>
      <c r="K289" s="57">
        <v>71.03</v>
      </c>
      <c r="L289" s="58">
        <v>45583</v>
      </c>
      <c r="M289" s="58">
        <v>45596</v>
      </c>
      <c r="N289" s="59"/>
      <c r="O289" s="56"/>
      <c r="P289" s="56"/>
      <c r="Q289" s="56">
        <v>3</v>
      </c>
      <c r="R289" s="60" t="s">
        <v>1139</v>
      </c>
      <c r="S289" s="61">
        <f>O289+P289</f>
        <v>0</v>
      </c>
      <c r="T289" s="62">
        <f>+IF(L289&lt;&gt;"",IF(DAYS360(L289,$A$2)&lt;0,0,IF(AND(MONTH(L289)=MONTH($A$2),YEAR(L289)&lt;YEAR($A$2)),(DAYS360(L289,$A$2)/30)-1,DAYS360(L289,$A$2)/30)),0)</f>
        <v>5.2666666666666666</v>
      </c>
      <c r="U289" s="62">
        <f>+IF(M289&lt;&gt;"",IF(DAYS360(M289,$A$2)&lt;0,0,IF(AND(MONTH(M289)=MONTH($A$2),YEAR(M289)&lt;YEAR($A$2)),(DAYS360(M289,$A$2)/30)-1,DAYS360(M289,$A$2)/30)),0)</f>
        <v>4.8666666666666663</v>
      </c>
      <c r="V289" s="63">
        <f>S289/((C289+Q289)/2)</f>
        <v>0</v>
      </c>
      <c r="W289" s="64">
        <f>+IF(V289&gt;0,1/V289,999)</f>
        <v>999</v>
      </c>
      <c r="X289" s="65" t="str">
        <f>+IF(N289&lt;&gt;"",IF(INT(N289)&lt;&gt;INT(K289),"OUI",""),"")</f>
        <v/>
      </c>
      <c r="Y289" s="66">
        <f>+IF(F289="OUI",0,C289*K289)</f>
        <v>213.09</v>
      </c>
      <c r="Z289" s="67" t="str">
        <f>+IF(R289="-",IF(OR(F289="OUI",AND(G289="OUI",T289&lt;=$V$1),H289="OUI",I289="OUI",J289="OUI",T289&lt;=$V$1),"OUI",""),"")</f>
        <v>OUI</v>
      </c>
      <c r="AA289" s="68" t="str">
        <f>+IF(OR(Z289&lt;&gt;"OUI",X289="OUI",R289&lt;&gt;"-"),"OUI","")</f>
        <v/>
      </c>
      <c r="AB289" s="69" t="str">
        <f>+IF(AA289&lt;&gt;"OUI","-",IF(R289="-",IF(W289&lt;=3,"-",MAX(N289,K289*(1-$T$1))),IF(W289&lt;=3,R289,IF(T289&gt;$V$6,MAX(N289,K289*$T$6),IF(T289&gt;$V$5,MAX(R289,N289,K289*(1-$T$2),K289*(1-$T$5)),IF(T289&gt;$V$4,MAX(R289,N289,K289*(1-$T$2),K289*(1-$T$4)),IF(T289&gt;$V$3,MAX(R289,N289,K289*(1-$T$2),K289*(1-$T$3)),IF(T289&gt;$V$1,MAX(N289,K289*(1-$T$2)),MAX(N289,R289)))))))))</f>
        <v>-</v>
      </c>
      <c r="AC289" s="70" t="str">
        <f>+IF(AB289="-","-",IF(ABS(K289-AB289)&lt;0.1,1,-1*(AB289-K289)/K289))</f>
        <v>-</v>
      </c>
      <c r="AD289" s="66" t="str">
        <f>+IF(AB289&lt;&gt;"-",IF(AB289&lt;K289,(K289-AB289)*C289,AB289*C289),"")</f>
        <v/>
      </c>
      <c r="AE289" s="68" t="str">
        <f>+IF(AB289&lt;&gt;"-",IF(R289&lt;&gt;"-",IF(Z289&lt;&gt;"OUI","OLD","FAUX"),IF(Z289&lt;&gt;"OUI","NEW","FAUX")),"")</f>
        <v/>
      </c>
      <c r="AF289" s="68"/>
      <c r="AG289" s="68"/>
      <c r="AH289" s="53" t="str">
        <f t="shared" si="4"/>
        <v/>
      </c>
    </row>
    <row r="290" spans="1:34" ht="17">
      <c r="A290" s="53" t="s">
        <v>2525</v>
      </c>
      <c r="B290" s="53" t="s">
        <v>2526</v>
      </c>
      <c r="C290" s="54">
        <v>1</v>
      </c>
      <c r="D290" s="55" t="s">
        <v>745</v>
      </c>
      <c r="E290" s="55"/>
      <c r="F290" s="56" t="s">
        <v>49</v>
      </c>
      <c r="G290" s="56" t="s">
        <v>49</v>
      </c>
      <c r="H290" s="56"/>
      <c r="I290" s="56"/>
      <c r="J290" s="56"/>
      <c r="K290" s="57">
        <v>71.02</v>
      </c>
      <c r="L290" s="58">
        <v>45583</v>
      </c>
      <c r="M290" s="58">
        <v>45723</v>
      </c>
      <c r="N290" s="59"/>
      <c r="O290" s="56">
        <v>1</v>
      </c>
      <c r="P290" s="56"/>
      <c r="Q290" s="56">
        <v>2</v>
      </c>
      <c r="R290" s="60" t="s">
        <v>1139</v>
      </c>
      <c r="S290" s="61">
        <f>O290+P290</f>
        <v>1</v>
      </c>
      <c r="T290" s="62">
        <f>+IF(L290&lt;&gt;"",IF(DAYS360(L290,$A$2)&lt;0,0,IF(AND(MONTH(L290)=MONTH($A$2),YEAR(L290)&lt;YEAR($A$2)),(DAYS360(L290,$A$2)/30)-1,DAYS360(L290,$A$2)/30)),0)</f>
        <v>5.2666666666666666</v>
      </c>
      <c r="U290" s="62">
        <f>+IF(M290&lt;&gt;"",IF(DAYS360(M290,$A$2)&lt;0,0,IF(AND(MONTH(M290)=MONTH($A$2),YEAR(M290)&lt;YEAR($A$2)),(DAYS360(M290,$A$2)/30)-1,DAYS360(M290,$A$2)/30)),0)</f>
        <v>0.6333333333333333</v>
      </c>
      <c r="V290" s="63">
        <f>S290/((C290+Q290)/2)</f>
        <v>0.66666666666666663</v>
      </c>
      <c r="W290" s="64">
        <f>+IF(V290&gt;0,1/V290,999)</f>
        <v>1.5</v>
      </c>
      <c r="X290" s="65" t="str">
        <f>+IF(N290&lt;&gt;"",IF(INT(N290)&lt;&gt;INT(K290),"OUI",""),"")</f>
        <v/>
      </c>
      <c r="Y290" s="66">
        <f>+IF(F290="OUI",0,C290*K290)</f>
        <v>71.02</v>
      </c>
      <c r="Z290" s="67" t="str">
        <f>+IF(R290="-",IF(OR(F290="OUI",AND(G290="OUI",T290&lt;=$V$1),H290="OUI",I290="OUI",J290="OUI",T290&lt;=$V$1),"OUI",""),"")</f>
        <v>OUI</v>
      </c>
      <c r="AA290" s="68" t="str">
        <f>+IF(OR(Z290&lt;&gt;"OUI",X290="OUI",R290&lt;&gt;"-"),"OUI","")</f>
        <v/>
      </c>
      <c r="AB290" s="69" t="str">
        <f>+IF(AA290&lt;&gt;"OUI","-",IF(R290="-",IF(W290&lt;=3,"-",MAX(N290,K290*(1-$T$1))),IF(W290&lt;=3,R290,IF(T290&gt;$V$6,MAX(N290,K290*$T$6),IF(T290&gt;$V$5,MAX(R290,N290,K290*(1-$T$2),K290*(1-$T$5)),IF(T290&gt;$V$4,MAX(R290,N290,K290*(1-$T$2),K290*(1-$T$4)),IF(T290&gt;$V$3,MAX(R290,N290,K290*(1-$T$2),K290*(1-$T$3)),IF(T290&gt;$V$1,MAX(N290,K290*(1-$T$2)),MAX(N290,R290)))))))))</f>
        <v>-</v>
      </c>
      <c r="AC290" s="70" t="str">
        <f>+IF(AB290="-","-",IF(ABS(K290-AB290)&lt;0.1,1,-1*(AB290-K290)/K290))</f>
        <v>-</v>
      </c>
      <c r="AD290" s="66" t="str">
        <f>+IF(AB290&lt;&gt;"-",IF(AB290&lt;K290,(K290-AB290)*C290,AB290*C290),"")</f>
        <v/>
      </c>
      <c r="AE290" s="68" t="str">
        <f>+IF(AB290&lt;&gt;"-",IF(R290&lt;&gt;"-",IF(Z290&lt;&gt;"OUI","OLD","FAUX"),IF(Z290&lt;&gt;"OUI","NEW","FAUX")),"")</f>
        <v/>
      </c>
      <c r="AF290" s="68"/>
      <c r="AG290" s="68"/>
      <c r="AH290" s="53" t="str">
        <f t="shared" si="4"/>
        <v/>
      </c>
    </row>
    <row r="291" spans="1:34" ht="17">
      <c r="A291" s="53" t="s">
        <v>1550</v>
      </c>
      <c r="B291" s="53" t="s">
        <v>1551</v>
      </c>
      <c r="C291" s="54">
        <v>3</v>
      </c>
      <c r="D291" s="55" t="s">
        <v>736</v>
      </c>
      <c r="E291" s="55" t="s">
        <v>737</v>
      </c>
      <c r="F291" s="56" t="s">
        <v>49</v>
      </c>
      <c r="G291" s="56" t="s">
        <v>49</v>
      </c>
      <c r="H291" s="56"/>
      <c r="I291" s="56"/>
      <c r="J291" s="56" t="s">
        <v>49</v>
      </c>
      <c r="K291" s="57">
        <v>71</v>
      </c>
      <c r="L291" s="58">
        <v>43124</v>
      </c>
      <c r="M291" s="58">
        <v>45707</v>
      </c>
      <c r="N291" s="59"/>
      <c r="O291" s="56">
        <v>2</v>
      </c>
      <c r="P291" s="56"/>
      <c r="Q291" s="56">
        <v>3</v>
      </c>
      <c r="R291" s="60">
        <v>63.9</v>
      </c>
      <c r="S291" s="61">
        <f>O291+P291</f>
        <v>2</v>
      </c>
      <c r="T291" s="62">
        <f>+IF(L291&lt;&gt;"",IF(DAYS360(L291,$A$2)&lt;0,0,IF(AND(MONTH(L291)=MONTH($A$2),YEAR(L291)&lt;YEAR($A$2)),(DAYS360(L291,$A$2)/30)-1,DAYS360(L291,$A$2)/30)),0)</f>
        <v>86.066666666666663</v>
      </c>
      <c r="U291" s="62">
        <f>+IF(M291&lt;&gt;"",IF(DAYS360(M291,$A$2)&lt;0,0,IF(AND(MONTH(M291)=MONTH($A$2),YEAR(M291)&lt;YEAR($A$2)),(DAYS360(M291,$A$2)/30)-1,DAYS360(M291,$A$2)/30)),0)</f>
        <v>1.2333333333333334</v>
      </c>
      <c r="V291" s="63">
        <f>S291/((C291+Q291)/2)</f>
        <v>0.66666666666666663</v>
      </c>
      <c r="W291" s="64">
        <f>+IF(V291&gt;0,1/V291,999)</f>
        <v>1.5</v>
      </c>
      <c r="X291" s="65" t="str">
        <f>+IF(N291&lt;&gt;"",IF(INT(N291)&lt;&gt;INT(K291),"OUI",""),"")</f>
        <v/>
      </c>
      <c r="Y291" s="66">
        <f>+IF(F291="OUI",0,C291*K291)</f>
        <v>213</v>
      </c>
      <c r="Z291" s="67" t="str">
        <f>+IF(R291="-",IF(OR(F291="OUI",AND(G291="OUI",T291&lt;=$V$1),H291="OUI",I291="OUI",J291="OUI",T291&lt;=$V$1),"OUI",""),"")</f>
        <v/>
      </c>
      <c r="AA291" s="68" t="str">
        <f>+IF(OR(Z291&lt;&gt;"OUI",X291="OUI",R291&lt;&gt;"-"),"OUI","")</f>
        <v>OUI</v>
      </c>
      <c r="AB291" s="69">
        <f>+IF(AA291&lt;&gt;"OUI","-",IF(R291="-",IF(W291&lt;=3,"-",MAX(N291,K291*(1-$T$1))),IF(W291&lt;=3,R291,IF(T291&gt;$V$6,MAX(N291,K291*$T$6),IF(T291&gt;$V$5,MAX(R291,N291,K291*(1-$T$2),K291*(1-$T$5)),IF(T291&gt;$V$4,MAX(R291,N291,K291*(1-$T$2),K291*(1-$T$4)),IF(T291&gt;$V$3,MAX(R291,N291,K291*(1-$T$2),K291*(1-$T$3)),IF(T291&gt;$V$1,MAX(N291,K291*(1-$T$2)),MAX(N291,R291)))))))))</f>
        <v>63.9</v>
      </c>
      <c r="AC291" s="70">
        <f>+IF(AB291="-","-",IF(ABS(K291-AB291)&lt;0.1,1,-1*(AB291-K291)/K291))</f>
        <v>0.10000000000000002</v>
      </c>
      <c r="AD291" s="66">
        <f>+IF(AB291&lt;&gt;"-",IF(AB291&lt;K291,(K291-AB291)*C291,AB291*C291),"")</f>
        <v>21.300000000000004</v>
      </c>
      <c r="AE291" s="68" t="str">
        <f>+IF(AB291&lt;&gt;"-",IF(R291&lt;&gt;"-",IF(Z291&lt;&gt;"OUI","OLD","FAUX"),IF(Z291&lt;&gt;"OUI","NEW","FAUX")),"")</f>
        <v>OLD</v>
      </c>
      <c r="AF291" s="68"/>
      <c r="AG291" s="68"/>
      <c r="AH291" s="53" t="str">
        <f t="shared" si="4"/>
        <v/>
      </c>
    </row>
    <row r="292" spans="1:34" ht="17">
      <c r="A292" s="53" t="s">
        <v>2391</v>
      </c>
      <c r="B292" s="53" t="s">
        <v>2392</v>
      </c>
      <c r="C292" s="54">
        <v>2</v>
      </c>
      <c r="D292" s="55" t="s">
        <v>894</v>
      </c>
      <c r="E292" s="55"/>
      <c r="F292" s="56" t="s">
        <v>49</v>
      </c>
      <c r="G292" s="56" t="s">
        <v>49</v>
      </c>
      <c r="H292" s="56"/>
      <c r="I292" s="56"/>
      <c r="J292" s="56"/>
      <c r="K292" s="57">
        <v>70.400000000000006</v>
      </c>
      <c r="L292" s="58">
        <v>45645</v>
      </c>
      <c r="M292" s="58">
        <v>44959</v>
      </c>
      <c r="N292" s="59"/>
      <c r="O292" s="56"/>
      <c r="P292" s="56"/>
      <c r="Q292" s="56">
        <v>2</v>
      </c>
      <c r="R292" s="60" t="s">
        <v>1139</v>
      </c>
      <c r="S292" s="61">
        <f>O292+P292</f>
        <v>0</v>
      </c>
      <c r="T292" s="62">
        <f>+IF(L292&lt;&gt;"",IF(DAYS360(L292,$A$2)&lt;0,0,IF(AND(MONTH(L292)=MONTH($A$2),YEAR(L292)&lt;YEAR($A$2)),(DAYS360(L292,$A$2)/30)-1,DAYS360(L292,$A$2)/30)),0)</f>
        <v>3.2333333333333334</v>
      </c>
      <c r="U292" s="62">
        <f>+IF(M292&lt;&gt;"",IF(DAYS360(M292,$A$2)&lt;0,0,IF(AND(MONTH(M292)=MONTH($A$2),YEAR(M292)&lt;YEAR($A$2)),(DAYS360(M292,$A$2)/30)-1,DAYS360(M292,$A$2)/30)),0)</f>
        <v>25.8</v>
      </c>
      <c r="V292" s="63">
        <f>S292/((C292+Q292)/2)</f>
        <v>0</v>
      </c>
      <c r="W292" s="64">
        <f>+IF(V292&gt;0,1/V292,999)</f>
        <v>999</v>
      </c>
      <c r="X292" s="65" t="str">
        <f>+IF(N292&lt;&gt;"",IF(INT(N292)&lt;&gt;INT(K292),"OUI",""),"")</f>
        <v/>
      </c>
      <c r="Y292" s="66">
        <f>+IF(F292="OUI",0,C292*K292)</f>
        <v>140.80000000000001</v>
      </c>
      <c r="Z292" s="67" t="str">
        <f>+IF(R292="-",IF(OR(F292="OUI",AND(G292="OUI",T292&lt;=$V$1),H292="OUI",I292="OUI",J292="OUI",T292&lt;=$V$1),"OUI",""),"")</f>
        <v>OUI</v>
      </c>
      <c r="AA292" s="68" t="str">
        <f>+IF(OR(Z292&lt;&gt;"OUI",X292="OUI",R292&lt;&gt;"-"),"OUI","")</f>
        <v/>
      </c>
      <c r="AB292" s="69" t="str">
        <f>+IF(AA292&lt;&gt;"OUI","-",IF(R292="-",IF(W292&lt;=3,"-",MAX(N292,K292*(1-$T$1))),IF(W292&lt;=3,R292,IF(T292&gt;$V$6,MAX(N292,K292*$T$6),IF(T292&gt;$V$5,MAX(R292,N292,K292*(1-$T$2),K292*(1-$T$5)),IF(T292&gt;$V$4,MAX(R292,N292,K292*(1-$T$2),K292*(1-$T$4)),IF(T292&gt;$V$3,MAX(R292,N292,K292*(1-$T$2),K292*(1-$T$3)),IF(T292&gt;$V$1,MAX(N292,K292*(1-$T$2)),MAX(N292,R292)))))))))</f>
        <v>-</v>
      </c>
      <c r="AC292" s="70" t="str">
        <f>+IF(AB292="-","-",IF(ABS(K292-AB292)&lt;0.1,1,-1*(AB292-K292)/K292))</f>
        <v>-</v>
      </c>
      <c r="AD292" s="66" t="str">
        <f>+IF(AB292&lt;&gt;"-",IF(AB292&lt;K292,(K292-AB292)*C292,AB292*C292),"")</f>
        <v/>
      </c>
      <c r="AE292" s="68" t="str">
        <f>+IF(AB292&lt;&gt;"-",IF(R292&lt;&gt;"-",IF(Z292&lt;&gt;"OUI","OLD","FAUX"),IF(Z292&lt;&gt;"OUI","NEW","FAUX")),"")</f>
        <v/>
      </c>
      <c r="AF292" s="68"/>
      <c r="AG292" s="68"/>
      <c r="AH292" s="53" t="str">
        <f t="shared" si="4"/>
        <v/>
      </c>
    </row>
    <row r="293" spans="1:34" ht="17">
      <c r="A293" s="53" t="s">
        <v>3160</v>
      </c>
      <c r="B293" s="53" t="s">
        <v>3161</v>
      </c>
      <c r="C293" s="54">
        <v>2</v>
      </c>
      <c r="D293" s="55" t="s">
        <v>3162</v>
      </c>
      <c r="E293" s="55"/>
      <c r="F293" s="56" t="s">
        <v>49</v>
      </c>
      <c r="G293" s="56" t="s">
        <v>49</v>
      </c>
      <c r="H293" s="56"/>
      <c r="I293" s="56"/>
      <c r="J293" s="56"/>
      <c r="K293" s="57">
        <v>69.989999999999995</v>
      </c>
      <c r="L293" s="58">
        <v>45385</v>
      </c>
      <c r="M293" s="58">
        <v>45622</v>
      </c>
      <c r="N293" s="59"/>
      <c r="O293" s="56"/>
      <c r="P293" s="56"/>
      <c r="Q293" s="56">
        <v>2</v>
      </c>
      <c r="R293" s="60" t="s">
        <v>1139</v>
      </c>
      <c r="S293" s="61">
        <f>O293+P293</f>
        <v>0</v>
      </c>
      <c r="T293" s="62">
        <f>+IF(L293&lt;&gt;"",IF(DAYS360(L293,$A$2)&lt;0,0,IF(AND(MONTH(L293)=MONTH($A$2),YEAR(L293)&lt;YEAR($A$2)),(DAYS360(L293,$A$2)/30)-1,DAYS360(L293,$A$2)/30)),0)</f>
        <v>11.766666666666667</v>
      </c>
      <c r="U293" s="62">
        <f>+IF(M293&lt;&gt;"",IF(DAYS360(M293,$A$2)&lt;0,0,IF(AND(MONTH(M293)=MONTH($A$2),YEAR(M293)&lt;YEAR($A$2)),(DAYS360(M293,$A$2)/30)-1,DAYS360(M293,$A$2)/30)),0)</f>
        <v>4</v>
      </c>
      <c r="V293" s="63">
        <f>S293/((C293+Q293)/2)</f>
        <v>0</v>
      </c>
      <c r="W293" s="64">
        <f>+IF(V293&gt;0,1/V293,999)</f>
        <v>999</v>
      </c>
      <c r="X293" s="65" t="str">
        <f>+IF(N293&lt;&gt;"",IF(INT(N293)&lt;&gt;INT(K293),"OUI",""),"")</f>
        <v/>
      </c>
      <c r="Y293" s="66">
        <f>+IF(F293="OUI",0,C293*K293)</f>
        <v>139.97999999999999</v>
      </c>
      <c r="Z293" s="67" t="str">
        <f>+IF(R293="-",IF(OR(F293="OUI",AND(G293="OUI",T293&lt;=$V$1),H293="OUI",I293="OUI",J293="OUI",T293&lt;=$V$1),"OUI",""),"")</f>
        <v>OUI</v>
      </c>
      <c r="AA293" s="68" t="str">
        <f>+IF(OR(Z293&lt;&gt;"OUI",X293="OUI",R293&lt;&gt;"-"),"OUI","")</f>
        <v/>
      </c>
      <c r="AB293" s="69" t="str">
        <f>+IF(AA293&lt;&gt;"OUI","-",IF(R293="-",IF(W293&lt;=3,"-",MAX(N293,K293*(1-$T$1))),IF(W293&lt;=3,R293,IF(T293&gt;$V$6,MAX(N293,K293*$T$6),IF(T293&gt;$V$5,MAX(R293,N293,K293*(1-$T$2),K293*(1-$T$5)),IF(T293&gt;$V$4,MAX(R293,N293,K293*(1-$T$2),K293*(1-$T$4)),IF(T293&gt;$V$3,MAX(R293,N293,K293*(1-$T$2),K293*(1-$T$3)),IF(T293&gt;$V$1,MAX(N293,K293*(1-$T$2)),MAX(N293,R293)))))))))</f>
        <v>-</v>
      </c>
      <c r="AC293" s="70" t="str">
        <f>+IF(AB293="-","-",IF(ABS(K293-AB293)&lt;0.1,1,-1*(AB293-K293)/K293))</f>
        <v>-</v>
      </c>
      <c r="AD293" s="66" t="str">
        <f>+IF(AB293&lt;&gt;"-",IF(AB293&lt;K293,(K293-AB293)*C293,AB293*C293),"")</f>
        <v/>
      </c>
      <c r="AE293" s="68" t="str">
        <f>+IF(AB293&lt;&gt;"-",IF(R293&lt;&gt;"-",IF(Z293&lt;&gt;"OUI","OLD","FAUX"),IF(Z293&lt;&gt;"OUI","NEW","FAUX")),"")</f>
        <v/>
      </c>
      <c r="AF293" s="68"/>
      <c r="AG293" s="68"/>
      <c r="AH293" s="53" t="str">
        <f t="shared" si="4"/>
        <v/>
      </c>
    </row>
    <row r="294" spans="1:34" ht="17">
      <c r="A294" s="53" t="s">
        <v>2349</v>
      </c>
      <c r="B294" s="53" t="s">
        <v>2350</v>
      </c>
      <c r="C294" s="54">
        <v>1</v>
      </c>
      <c r="D294" s="55" t="s">
        <v>745</v>
      </c>
      <c r="E294" s="55"/>
      <c r="F294" s="56" t="s">
        <v>49</v>
      </c>
      <c r="G294" s="56" t="s">
        <v>49</v>
      </c>
      <c r="H294" s="56"/>
      <c r="I294" s="56"/>
      <c r="J294" s="56"/>
      <c r="K294" s="57">
        <v>69.930000000000007</v>
      </c>
      <c r="L294" s="58">
        <v>45511</v>
      </c>
      <c r="M294" s="58">
        <v>45513</v>
      </c>
      <c r="N294" s="59"/>
      <c r="O294" s="56"/>
      <c r="P294" s="56"/>
      <c r="Q294" s="56">
        <v>1</v>
      </c>
      <c r="R294" s="60" t="s">
        <v>1139</v>
      </c>
      <c r="S294" s="61">
        <f>O294+P294</f>
        <v>0</v>
      </c>
      <c r="T294" s="62">
        <f>+IF(L294&lt;&gt;"",IF(DAYS360(L294,$A$2)&lt;0,0,IF(AND(MONTH(L294)=MONTH($A$2),YEAR(L294)&lt;YEAR($A$2)),(DAYS360(L294,$A$2)/30)-1,DAYS360(L294,$A$2)/30)),0)</f>
        <v>7.6333333333333337</v>
      </c>
      <c r="U294" s="62">
        <f>+IF(M294&lt;&gt;"",IF(DAYS360(M294,$A$2)&lt;0,0,IF(AND(MONTH(M294)=MONTH($A$2),YEAR(M294)&lt;YEAR($A$2)),(DAYS360(M294,$A$2)/30)-1,DAYS360(M294,$A$2)/30)),0)</f>
        <v>7.5666666666666664</v>
      </c>
      <c r="V294" s="63">
        <f>S294/((C294+Q294)/2)</f>
        <v>0</v>
      </c>
      <c r="W294" s="64">
        <f>+IF(V294&gt;0,1/V294,999)</f>
        <v>999</v>
      </c>
      <c r="X294" s="65" t="str">
        <f>+IF(N294&lt;&gt;"",IF(INT(N294)&lt;&gt;INT(K294),"OUI",""),"")</f>
        <v/>
      </c>
      <c r="Y294" s="66">
        <f>+IF(F294="OUI",0,C294*K294)</f>
        <v>69.930000000000007</v>
      </c>
      <c r="Z294" s="67" t="str">
        <f>+IF(R294="-",IF(OR(F294="OUI",AND(G294="OUI",T294&lt;=$V$1),H294="OUI",I294="OUI",J294="OUI",T294&lt;=$V$1),"OUI",""),"")</f>
        <v>OUI</v>
      </c>
      <c r="AA294" s="68" t="str">
        <f>+IF(OR(Z294&lt;&gt;"OUI",X294="OUI",R294&lt;&gt;"-"),"OUI","")</f>
        <v/>
      </c>
      <c r="AB294" s="69" t="str">
        <f>+IF(AA294&lt;&gt;"OUI","-",IF(R294="-",IF(W294&lt;=3,"-",MAX(N294,K294*(1-$T$1))),IF(W294&lt;=3,R294,IF(T294&gt;$V$6,MAX(N294,K294*$T$6),IF(T294&gt;$V$5,MAX(R294,N294,K294*(1-$T$2),K294*(1-$T$5)),IF(T294&gt;$V$4,MAX(R294,N294,K294*(1-$T$2),K294*(1-$T$4)),IF(T294&gt;$V$3,MAX(R294,N294,K294*(1-$T$2),K294*(1-$T$3)),IF(T294&gt;$V$1,MAX(N294,K294*(1-$T$2)),MAX(N294,R294)))))))))</f>
        <v>-</v>
      </c>
      <c r="AC294" s="70" t="str">
        <f>+IF(AB294="-","-",IF(ABS(K294-AB294)&lt;0.1,1,-1*(AB294-K294)/K294))</f>
        <v>-</v>
      </c>
      <c r="AD294" s="66" t="str">
        <f>+IF(AB294&lt;&gt;"-",IF(AB294&lt;K294,(K294-AB294)*C294,AB294*C294),"")</f>
        <v/>
      </c>
      <c r="AE294" s="68" t="str">
        <f>+IF(AB294&lt;&gt;"-",IF(R294&lt;&gt;"-",IF(Z294&lt;&gt;"OUI","OLD","FAUX"),IF(Z294&lt;&gt;"OUI","NEW","FAUX")),"")</f>
        <v/>
      </c>
      <c r="AF294" s="68"/>
      <c r="AG294" s="68"/>
      <c r="AH294" s="53" t="str">
        <f t="shared" si="4"/>
        <v/>
      </c>
    </row>
    <row r="295" spans="1:34" ht="17">
      <c r="A295" s="53" t="s">
        <v>2696</v>
      </c>
      <c r="B295" s="53" t="s">
        <v>1637</v>
      </c>
      <c r="C295" s="54">
        <v>1</v>
      </c>
      <c r="D295" s="55" t="s">
        <v>116</v>
      </c>
      <c r="E295" s="55"/>
      <c r="F295" s="56" t="s">
        <v>49</v>
      </c>
      <c r="G295" s="56" t="s">
        <v>49</v>
      </c>
      <c r="H295" s="56"/>
      <c r="I295" s="56"/>
      <c r="J295" s="56"/>
      <c r="K295" s="57">
        <v>69.13</v>
      </c>
      <c r="L295" s="58">
        <v>45720</v>
      </c>
      <c r="M295" s="58">
        <v>45693</v>
      </c>
      <c r="N295" s="59"/>
      <c r="O295" s="56">
        <v>1</v>
      </c>
      <c r="P295" s="56"/>
      <c r="Q295" s="56">
        <v>1</v>
      </c>
      <c r="R295" s="60" t="s">
        <v>1139</v>
      </c>
      <c r="S295" s="61">
        <f>O295+P295</f>
        <v>1</v>
      </c>
      <c r="T295" s="62">
        <f>+IF(L295&lt;&gt;"",IF(DAYS360(L295,$A$2)&lt;0,0,IF(AND(MONTH(L295)=MONTH($A$2),YEAR(L295)&lt;YEAR($A$2)),(DAYS360(L295,$A$2)/30)-1,DAYS360(L295,$A$2)/30)),0)</f>
        <v>0.73333333333333328</v>
      </c>
      <c r="U295" s="62">
        <f>+IF(M295&lt;&gt;"",IF(DAYS360(M295,$A$2)&lt;0,0,IF(AND(MONTH(M295)=MONTH($A$2),YEAR(M295)&lt;YEAR($A$2)),(DAYS360(M295,$A$2)/30)-1,DAYS360(M295,$A$2)/30)),0)</f>
        <v>1.7</v>
      </c>
      <c r="V295" s="63">
        <f>S295/((C295+Q295)/2)</f>
        <v>1</v>
      </c>
      <c r="W295" s="64">
        <f>+IF(V295&gt;0,1/V295,999)</f>
        <v>1</v>
      </c>
      <c r="X295" s="65" t="str">
        <f>+IF(N295&lt;&gt;"",IF(INT(N295)&lt;&gt;INT(K295),"OUI",""),"")</f>
        <v/>
      </c>
      <c r="Y295" s="66">
        <f>+IF(F295="OUI",0,C295*K295)</f>
        <v>69.13</v>
      </c>
      <c r="Z295" s="67" t="str">
        <f>+IF(R295="-",IF(OR(F295="OUI",AND(G295="OUI",T295&lt;=$V$1),H295="OUI",I295="OUI",J295="OUI",T295&lt;=$V$1),"OUI",""),"")</f>
        <v>OUI</v>
      </c>
      <c r="AA295" s="68" t="str">
        <f>+IF(OR(Z295&lt;&gt;"OUI",X295="OUI",R295&lt;&gt;"-"),"OUI","")</f>
        <v/>
      </c>
      <c r="AB295" s="69" t="str">
        <f>+IF(AA295&lt;&gt;"OUI","-",IF(R295="-",IF(W295&lt;=3,"-",MAX(N295,K295*(1-$T$1))),IF(W295&lt;=3,R295,IF(T295&gt;$V$6,MAX(N295,K295*$T$6),IF(T295&gt;$V$5,MAX(R295,N295,K295*(1-$T$2),K295*(1-$T$5)),IF(T295&gt;$V$4,MAX(R295,N295,K295*(1-$T$2),K295*(1-$T$4)),IF(T295&gt;$V$3,MAX(R295,N295,K295*(1-$T$2),K295*(1-$T$3)),IF(T295&gt;$V$1,MAX(N295,K295*(1-$T$2)),MAX(N295,R295)))))))))</f>
        <v>-</v>
      </c>
      <c r="AC295" s="70" t="str">
        <f>+IF(AB295="-","-",IF(ABS(K295-AB295)&lt;0.1,1,-1*(AB295-K295)/K295))</f>
        <v>-</v>
      </c>
      <c r="AD295" s="66" t="str">
        <f>+IF(AB295&lt;&gt;"-",IF(AB295&lt;K295,(K295-AB295)*C295,AB295*C295),"")</f>
        <v/>
      </c>
      <c r="AE295" s="68" t="str">
        <f>+IF(AB295&lt;&gt;"-",IF(R295&lt;&gt;"-",IF(Z295&lt;&gt;"OUI","OLD","FAUX"),IF(Z295&lt;&gt;"OUI","NEW","FAUX")),"")</f>
        <v/>
      </c>
      <c r="AF295" s="68"/>
      <c r="AG295" s="68"/>
      <c r="AH295" s="53" t="str">
        <f t="shared" si="4"/>
        <v/>
      </c>
    </row>
    <row r="296" spans="1:34" ht="17">
      <c r="A296" s="53" t="s">
        <v>475</v>
      </c>
      <c r="B296" s="53" t="s">
        <v>476</v>
      </c>
      <c r="C296" s="54">
        <v>1</v>
      </c>
      <c r="D296" s="55" t="s">
        <v>477</v>
      </c>
      <c r="E296" s="55"/>
      <c r="F296" s="56" t="s">
        <v>49</v>
      </c>
      <c r="G296" s="56" t="s">
        <v>49</v>
      </c>
      <c r="H296" s="56"/>
      <c r="I296" s="56"/>
      <c r="J296" s="56"/>
      <c r="K296" s="57">
        <v>68.953599999999994</v>
      </c>
      <c r="L296" s="58">
        <v>44502</v>
      </c>
      <c r="M296" s="58">
        <v>45642</v>
      </c>
      <c r="N296" s="59"/>
      <c r="O296" s="56"/>
      <c r="P296" s="56"/>
      <c r="Q296" s="56">
        <v>1</v>
      </c>
      <c r="R296" s="60">
        <v>66.176302222222219</v>
      </c>
      <c r="S296" s="61">
        <f>O296+P296</f>
        <v>0</v>
      </c>
      <c r="T296" s="62">
        <f>+IF(L296&lt;&gt;"",IF(DAYS360(L296,$A$2)&lt;0,0,IF(AND(MONTH(L296)=MONTH($A$2),YEAR(L296)&lt;YEAR($A$2)),(DAYS360(L296,$A$2)/30)-1,DAYS360(L296,$A$2)/30)),0)</f>
        <v>40.799999999999997</v>
      </c>
      <c r="U296" s="62">
        <f>+IF(M296&lt;&gt;"",IF(DAYS360(M296,$A$2)&lt;0,0,IF(AND(MONTH(M296)=MONTH($A$2),YEAR(M296)&lt;YEAR($A$2)),(DAYS360(M296,$A$2)/30)-1,DAYS360(M296,$A$2)/30)),0)</f>
        <v>3.3333333333333335</v>
      </c>
      <c r="V296" s="63">
        <f>S296/((C296+Q296)/2)</f>
        <v>0</v>
      </c>
      <c r="W296" s="64">
        <f>+IF(V296&gt;0,1/V296,999)</f>
        <v>999</v>
      </c>
      <c r="X296" s="65" t="str">
        <f>+IF(N296&lt;&gt;"",IF(INT(N296)&lt;&gt;INT(K296),"OUI",""),"")</f>
        <v/>
      </c>
      <c r="Y296" s="66">
        <f>+IF(F296="OUI",0,C296*K296)</f>
        <v>68.953599999999994</v>
      </c>
      <c r="Z296" s="67" t="str">
        <f>+IF(R296="-",IF(OR(F296="OUI",AND(G296="OUI",T296&lt;=$V$1),H296="OUI",I296="OUI",J296="OUI",T296&lt;=$V$1),"OUI",""),"")</f>
        <v/>
      </c>
      <c r="AA296" s="68" t="str">
        <f>+IF(OR(Z296&lt;&gt;"OUI",X296="OUI",R296&lt;&gt;"-"),"OUI","")</f>
        <v>OUI</v>
      </c>
      <c r="AB296" s="69">
        <f>+IF(AA296&lt;&gt;"OUI","-",IF(R296="-",IF(W296&lt;=3,"-",MAX(N296,K296*(1-$T$1))),IF(W296&lt;=3,R296,IF(T296&gt;$V$6,MAX(N296,K296*$T$6),IF(T296&gt;$V$5,MAX(R296,N296,K296*(1-$T$2),K296*(1-$T$5)),IF(T296&gt;$V$4,MAX(R296,N296,K296*(1-$T$2),K296*(1-$T$4)),IF(T296&gt;$V$3,MAX(R296,N296,K296*(1-$T$2),K296*(1-$T$3)),IF(T296&gt;$V$1,MAX(N296,K296*(1-$T$2)),MAX(N296,R296)))))))))</f>
        <v>66.176302222222219</v>
      </c>
      <c r="AC296" s="70">
        <f>+IF(AB296="-","-",IF(ABS(K296-AB296)&lt;0.1,1,-1*(AB296-K296)/K296))</f>
        <v>4.0277777777777746E-2</v>
      </c>
      <c r="AD296" s="66">
        <f>+IF(AB296&lt;&gt;"-",IF(AB296&lt;K296,(K296-AB296)*C296,AB296*C296),"")</f>
        <v>2.7772977777777754</v>
      </c>
      <c r="AE296" s="68" t="str">
        <f>+IF(AB296&lt;&gt;"-",IF(R296&lt;&gt;"-",IF(Z296&lt;&gt;"OUI","OLD","FAUX"),IF(Z296&lt;&gt;"OUI","NEW","FAUX")),"")</f>
        <v>OLD</v>
      </c>
      <c r="AF296" s="68"/>
      <c r="AG296" s="68"/>
      <c r="AH296" s="53" t="str">
        <f t="shared" si="4"/>
        <v/>
      </c>
    </row>
    <row r="297" spans="1:34" ht="17">
      <c r="A297" s="53" t="s">
        <v>2818</v>
      </c>
      <c r="B297" s="53" t="s">
        <v>2819</v>
      </c>
      <c r="C297" s="54">
        <v>29</v>
      </c>
      <c r="D297" s="55" t="s">
        <v>2711</v>
      </c>
      <c r="E297" s="55" t="s">
        <v>167</v>
      </c>
      <c r="F297" s="56" t="s">
        <v>49</v>
      </c>
      <c r="G297" s="56" t="s">
        <v>49</v>
      </c>
      <c r="H297" s="56" t="s">
        <v>98</v>
      </c>
      <c r="I297" s="56"/>
      <c r="J297" s="56" t="s">
        <v>49</v>
      </c>
      <c r="K297" s="57">
        <v>68.862799999999993</v>
      </c>
      <c r="L297" s="58">
        <v>45435</v>
      </c>
      <c r="M297" s="58"/>
      <c r="N297" s="59"/>
      <c r="O297" s="56"/>
      <c r="P297" s="56">
        <v>1</v>
      </c>
      <c r="Q297" s="56">
        <v>30</v>
      </c>
      <c r="R297" s="60" t="s">
        <v>1139</v>
      </c>
      <c r="S297" s="61">
        <f>O297+P297</f>
        <v>1</v>
      </c>
      <c r="T297" s="62">
        <f>+IF(L297&lt;&gt;"",IF(DAYS360(L297,$A$2)&lt;0,0,IF(AND(MONTH(L297)=MONTH($A$2),YEAR(L297)&lt;YEAR($A$2)),(DAYS360(L297,$A$2)/30)-1,DAYS360(L297,$A$2)/30)),0)</f>
        <v>10.1</v>
      </c>
      <c r="U297" s="62">
        <f>+IF(M297&lt;&gt;"",IF(DAYS360(M297,$A$2)&lt;0,0,IF(AND(MONTH(M297)=MONTH($A$2),YEAR(M297)&lt;YEAR($A$2)),(DAYS360(M297,$A$2)/30)-1,DAYS360(M297,$A$2)/30)),0)</f>
        <v>0</v>
      </c>
      <c r="V297" s="63">
        <f>S297/((C297+Q297)/2)</f>
        <v>3.3898305084745763E-2</v>
      </c>
      <c r="W297" s="64">
        <f>+IF(V297&gt;0,1/V297,999)</f>
        <v>29.5</v>
      </c>
      <c r="X297" s="65" t="str">
        <f>+IF(N297&lt;&gt;"",IF(INT(N297)&lt;&gt;INT(K297),"OUI",""),"")</f>
        <v/>
      </c>
      <c r="Y297" s="66">
        <f>+IF(F297="OUI",0,C297*K297)</f>
        <v>1997.0211999999997</v>
      </c>
      <c r="Z297" s="67" t="str">
        <f>+IF(R297="-",IF(OR(F297="OUI",AND(G297="OUI",T297&lt;=$V$1),H297="OUI",I297="OUI",J297="OUI",T297&lt;=$V$1),"OUI",""),"")</f>
        <v>OUI</v>
      </c>
      <c r="AA297" s="68" t="str">
        <f>+IF(OR(Z297&lt;&gt;"OUI",X297="OUI",R297&lt;&gt;"-"),"OUI","")</f>
        <v/>
      </c>
      <c r="AB297" s="69" t="str">
        <f>+IF(AA297&lt;&gt;"OUI","-",IF(R297="-",IF(W297&lt;=3,"-",MAX(N297,K297*(1-$T$1))),IF(W297&lt;=3,R297,IF(T297&gt;$V$6,MAX(N297,K297*$T$6),IF(T297&gt;$V$5,MAX(R297,N297,K297*(1-$T$2),K297*(1-$T$5)),IF(T297&gt;$V$4,MAX(R297,N297,K297*(1-$T$2),K297*(1-$T$4)),IF(T297&gt;$V$3,MAX(R297,N297,K297*(1-$T$2),K297*(1-$T$3)),IF(T297&gt;$V$1,MAX(N297,K297*(1-$T$2)),MAX(N297,R297)))))))))</f>
        <v>-</v>
      </c>
      <c r="AC297" s="70" t="str">
        <f>+IF(AB297="-","-",IF(ABS(K297-AB297)&lt;0.1,1,-1*(AB297-K297)/K297))</f>
        <v>-</v>
      </c>
      <c r="AD297" s="66" t="str">
        <f>+IF(AB297&lt;&gt;"-",IF(AB297&lt;K297,(K297-AB297)*C297,AB297*C297),"")</f>
        <v/>
      </c>
      <c r="AE297" s="68" t="str">
        <f>+IF(AB297&lt;&gt;"-",IF(R297&lt;&gt;"-",IF(Z297&lt;&gt;"OUI","OLD","FAUX"),IF(Z297&lt;&gt;"OUI","NEW","FAUX")),"")</f>
        <v/>
      </c>
      <c r="AF297" s="68"/>
      <c r="AG297" s="68"/>
      <c r="AH297" s="53" t="str">
        <f t="shared" si="4"/>
        <v/>
      </c>
    </row>
    <row r="298" spans="1:34" ht="17">
      <c r="A298" s="53" t="s">
        <v>2463</v>
      </c>
      <c r="B298" s="53" t="s">
        <v>2464</v>
      </c>
      <c r="C298" s="54">
        <v>2</v>
      </c>
      <c r="D298" s="55" t="s">
        <v>797</v>
      </c>
      <c r="E298" s="55"/>
      <c r="F298" s="56" t="s">
        <v>49</v>
      </c>
      <c r="G298" s="56" t="s">
        <v>49</v>
      </c>
      <c r="H298" s="56"/>
      <c r="I298" s="56"/>
      <c r="J298" s="56"/>
      <c r="K298" s="57">
        <v>68.5</v>
      </c>
      <c r="L298" s="58">
        <v>45687</v>
      </c>
      <c r="M298" s="58">
        <v>45650</v>
      </c>
      <c r="N298" s="59"/>
      <c r="O298" s="56"/>
      <c r="P298" s="56"/>
      <c r="Q298" s="56">
        <v>1</v>
      </c>
      <c r="R298" s="60" t="s">
        <v>1139</v>
      </c>
      <c r="S298" s="61">
        <f>O298+P298</f>
        <v>0</v>
      </c>
      <c r="T298" s="62">
        <f>+IF(L298&lt;&gt;"",IF(DAYS360(L298,$A$2)&lt;0,0,IF(AND(MONTH(L298)=MONTH($A$2),YEAR(L298)&lt;YEAR($A$2)),(DAYS360(L298,$A$2)/30)-1,DAYS360(L298,$A$2)/30)),0)</f>
        <v>1.8666666666666667</v>
      </c>
      <c r="U298" s="62">
        <f>+IF(M298&lt;&gt;"",IF(DAYS360(M298,$A$2)&lt;0,0,IF(AND(MONTH(M298)=MONTH($A$2),YEAR(M298)&lt;YEAR($A$2)),(DAYS360(M298,$A$2)/30)-1,DAYS360(M298,$A$2)/30)),0)</f>
        <v>3.0666666666666669</v>
      </c>
      <c r="V298" s="63">
        <f>S298/((C298+Q298)/2)</f>
        <v>0</v>
      </c>
      <c r="W298" s="64">
        <f>+IF(V298&gt;0,1/V298,999)</f>
        <v>999</v>
      </c>
      <c r="X298" s="65" t="str">
        <f>+IF(N298&lt;&gt;"",IF(INT(N298)&lt;&gt;INT(K298),"OUI",""),"")</f>
        <v/>
      </c>
      <c r="Y298" s="66">
        <f>+IF(F298="OUI",0,C298*K298)</f>
        <v>137</v>
      </c>
      <c r="Z298" s="67" t="str">
        <f>+IF(R298="-",IF(OR(F298="OUI",AND(G298="OUI",T298&lt;=$V$1),H298="OUI",I298="OUI",J298="OUI",T298&lt;=$V$1),"OUI",""),"")</f>
        <v>OUI</v>
      </c>
      <c r="AA298" s="68" t="str">
        <f>+IF(OR(Z298&lt;&gt;"OUI",X298="OUI",R298&lt;&gt;"-"),"OUI","")</f>
        <v/>
      </c>
      <c r="AB298" s="69" t="str">
        <f>+IF(AA298&lt;&gt;"OUI","-",IF(R298="-",IF(W298&lt;=3,"-",MAX(N298,K298*(1-$T$1))),IF(W298&lt;=3,R298,IF(T298&gt;$V$6,MAX(N298,K298*$T$6),IF(T298&gt;$V$5,MAX(R298,N298,K298*(1-$T$2),K298*(1-$T$5)),IF(T298&gt;$V$4,MAX(R298,N298,K298*(1-$T$2),K298*(1-$T$4)),IF(T298&gt;$V$3,MAX(R298,N298,K298*(1-$T$2),K298*(1-$T$3)),IF(T298&gt;$V$1,MAX(N298,K298*(1-$T$2)),MAX(N298,R298)))))))))</f>
        <v>-</v>
      </c>
      <c r="AC298" s="70" t="str">
        <f>+IF(AB298="-","-",IF(ABS(K298-AB298)&lt;0.1,1,-1*(AB298-K298)/K298))</f>
        <v>-</v>
      </c>
      <c r="AD298" s="66" t="str">
        <f>+IF(AB298&lt;&gt;"-",IF(AB298&lt;K298,(K298-AB298)*C298,AB298*C298),"")</f>
        <v/>
      </c>
      <c r="AE298" s="68" t="str">
        <f>+IF(AB298&lt;&gt;"-",IF(R298&lt;&gt;"-",IF(Z298&lt;&gt;"OUI","OLD","FAUX"),IF(Z298&lt;&gt;"OUI","NEW","FAUX")),"")</f>
        <v/>
      </c>
      <c r="AF298" s="68"/>
      <c r="AG298" s="68"/>
      <c r="AH298" s="53" t="str">
        <f t="shared" si="4"/>
        <v/>
      </c>
    </row>
    <row r="299" spans="1:34" ht="17">
      <c r="A299" s="53" t="s">
        <v>2461</v>
      </c>
      <c r="B299" s="53" t="s">
        <v>2462</v>
      </c>
      <c r="C299" s="54">
        <v>3</v>
      </c>
      <c r="D299" s="55" t="s">
        <v>797</v>
      </c>
      <c r="E299" s="55"/>
      <c r="F299" s="56" t="s">
        <v>49</v>
      </c>
      <c r="G299" s="56" t="s">
        <v>49</v>
      </c>
      <c r="H299" s="56"/>
      <c r="I299" s="56"/>
      <c r="J299" s="56"/>
      <c r="K299" s="57">
        <v>68.5</v>
      </c>
      <c r="L299" s="58">
        <v>45687</v>
      </c>
      <c r="M299" s="58">
        <v>45656</v>
      </c>
      <c r="N299" s="59"/>
      <c r="O299" s="56"/>
      <c r="P299" s="56"/>
      <c r="Q299" s="56">
        <v>1</v>
      </c>
      <c r="R299" s="60" t="s">
        <v>1139</v>
      </c>
      <c r="S299" s="61">
        <f>O299+P299</f>
        <v>0</v>
      </c>
      <c r="T299" s="62">
        <f>+IF(L299&lt;&gt;"",IF(DAYS360(L299,$A$2)&lt;0,0,IF(AND(MONTH(L299)=MONTH($A$2),YEAR(L299)&lt;YEAR($A$2)),(DAYS360(L299,$A$2)/30)-1,DAYS360(L299,$A$2)/30)),0)</f>
        <v>1.8666666666666667</v>
      </c>
      <c r="U299" s="62">
        <f>+IF(M299&lt;&gt;"",IF(DAYS360(M299,$A$2)&lt;0,0,IF(AND(MONTH(M299)=MONTH($A$2),YEAR(M299)&lt;YEAR($A$2)),(DAYS360(M299,$A$2)/30)-1,DAYS360(M299,$A$2)/30)),0)</f>
        <v>2.8666666666666667</v>
      </c>
      <c r="V299" s="63">
        <f>S299/((C299+Q299)/2)</f>
        <v>0</v>
      </c>
      <c r="W299" s="64">
        <f>+IF(V299&gt;0,1/V299,999)</f>
        <v>999</v>
      </c>
      <c r="X299" s="65" t="str">
        <f>+IF(N299&lt;&gt;"",IF(INT(N299)&lt;&gt;INT(K299),"OUI",""),"")</f>
        <v/>
      </c>
      <c r="Y299" s="66">
        <f>+IF(F299="OUI",0,C299*K299)</f>
        <v>205.5</v>
      </c>
      <c r="Z299" s="67" t="str">
        <f>+IF(R299="-",IF(OR(F299="OUI",AND(G299="OUI",T299&lt;=$V$1),H299="OUI",I299="OUI",J299="OUI",T299&lt;=$V$1),"OUI",""),"")</f>
        <v>OUI</v>
      </c>
      <c r="AA299" s="68" t="str">
        <f>+IF(OR(Z299&lt;&gt;"OUI",X299="OUI",R299&lt;&gt;"-"),"OUI","")</f>
        <v/>
      </c>
      <c r="AB299" s="69" t="str">
        <f>+IF(AA299&lt;&gt;"OUI","-",IF(R299="-",IF(W299&lt;=3,"-",MAX(N299,K299*(1-$T$1))),IF(W299&lt;=3,R299,IF(T299&gt;$V$6,MAX(N299,K299*$T$6),IF(T299&gt;$V$5,MAX(R299,N299,K299*(1-$T$2),K299*(1-$T$5)),IF(T299&gt;$V$4,MAX(R299,N299,K299*(1-$T$2),K299*(1-$T$4)),IF(T299&gt;$V$3,MAX(R299,N299,K299*(1-$T$2),K299*(1-$T$3)),IF(T299&gt;$V$1,MAX(N299,K299*(1-$T$2)),MAX(N299,R299)))))))))</f>
        <v>-</v>
      </c>
      <c r="AC299" s="70" t="str">
        <f>+IF(AB299="-","-",IF(ABS(K299-AB299)&lt;0.1,1,-1*(AB299-K299)/K299))</f>
        <v>-</v>
      </c>
      <c r="AD299" s="66" t="str">
        <f>+IF(AB299&lt;&gt;"-",IF(AB299&lt;K299,(K299-AB299)*C299,AB299*C299),"")</f>
        <v/>
      </c>
      <c r="AE299" s="68" t="str">
        <f>+IF(AB299&lt;&gt;"-",IF(R299&lt;&gt;"-",IF(Z299&lt;&gt;"OUI","OLD","FAUX"),IF(Z299&lt;&gt;"OUI","NEW","FAUX")),"")</f>
        <v/>
      </c>
      <c r="AF299" s="68"/>
      <c r="AG299" s="68"/>
      <c r="AH299" s="53" t="str">
        <f t="shared" si="4"/>
        <v/>
      </c>
    </row>
    <row r="300" spans="1:34" ht="17">
      <c r="A300" s="53" t="s">
        <v>3260</v>
      </c>
      <c r="B300" s="53" t="s">
        <v>3261</v>
      </c>
      <c r="C300" s="54">
        <v>1</v>
      </c>
      <c r="D300" s="55" t="s">
        <v>894</v>
      </c>
      <c r="E300" s="55"/>
      <c r="F300" s="56"/>
      <c r="G300" s="56"/>
      <c r="H300" s="56"/>
      <c r="I300" s="56"/>
      <c r="J300" s="56"/>
      <c r="K300" s="57">
        <v>68.12</v>
      </c>
      <c r="L300" s="58">
        <v>45692</v>
      </c>
      <c r="M300" s="58">
        <v>45713</v>
      </c>
      <c r="N300" s="59"/>
      <c r="O300" s="56">
        <v>4</v>
      </c>
      <c r="P300" s="56"/>
      <c r="Q300" s="56"/>
      <c r="R300" s="60" t="s">
        <v>1139</v>
      </c>
      <c r="S300" s="61">
        <f>O300+P300</f>
        <v>4</v>
      </c>
      <c r="T300" s="62">
        <f>+IF(L300&lt;&gt;"",IF(DAYS360(L300,$A$2)&lt;0,0,IF(AND(MONTH(L300)=MONTH($A$2),YEAR(L300)&lt;YEAR($A$2)),(DAYS360(L300,$A$2)/30)-1,DAYS360(L300,$A$2)/30)),0)</f>
        <v>1.7333333333333334</v>
      </c>
      <c r="U300" s="62">
        <f>+IF(M300&lt;&gt;"",IF(DAYS360(M300,$A$2)&lt;0,0,IF(AND(MONTH(M300)=MONTH($A$2),YEAR(M300)&lt;YEAR($A$2)),(DAYS360(M300,$A$2)/30)-1,DAYS360(M300,$A$2)/30)),0)</f>
        <v>1.0333333333333334</v>
      </c>
      <c r="V300" s="63">
        <f>S300/((C300+Q300)/2)</f>
        <v>8</v>
      </c>
      <c r="W300" s="64">
        <f>+IF(V300&gt;0,1/V300,999)</f>
        <v>0.125</v>
      </c>
      <c r="X300" s="65" t="str">
        <f>+IF(N300&lt;&gt;"",IF(INT(N300)&lt;&gt;INT(K300),"OUI",""),"")</f>
        <v/>
      </c>
      <c r="Y300" s="66">
        <f>+IF(F300="OUI",0,C300*K300)</f>
        <v>68.12</v>
      </c>
      <c r="Z300" s="67" t="str">
        <f>+IF(R300="-",IF(OR(F300="OUI",AND(G300="OUI",T300&lt;=$V$1),H300="OUI",I300="OUI",J300="OUI",T300&lt;=$V$1),"OUI",""),"")</f>
        <v>OUI</v>
      </c>
      <c r="AA300" s="68" t="str">
        <f>+IF(OR(Z300&lt;&gt;"OUI",X300="OUI",R300&lt;&gt;"-"),"OUI","")</f>
        <v/>
      </c>
      <c r="AB300" s="69" t="str">
        <f>+IF(AA300&lt;&gt;"OUI","-",IF(R300="-",IF(W300&lt;=3,"-",MAX(N300,K300*(1-$T$1))),IF(W300&lt;=3,R300,IF(T300&gt;$V$6,MAX(N300,K300*$T$6),IF(T300&gt;$V$5,MAX(R300,N300,K300*(1-$T$2),K300*(1-$T$5)),IF(T300&gt;$V$4,MAX(R300,N300,K300*(1-$T$2),K300*(1-$T$4)),IF(T300&gt;$V$3,MAX(R300,N300,K300*(1-$T$2),K300*(1-$T$3)),IF(T300&gt;$V$1,MAX(N300,K300*(1-$T$2)),MAX(N300,R300)))))))))</f>
        <v>-</v>
      </c>
      <c r="AC300" s="70" t="str">
        <f>+IF(AB300="-","-",IF(ABS(K300-AB300)&lt;0.1,1,-1*(AB300-K300)/K300))</f>
        <v>-</v>
      </c>
      <c r="AD300" s="66" t="str">
        <f>+IF(AB300&lt;&gt;"-",IF(AB300&lt;K300,(K300-AB300)*C300,AB300*C300),"")</f>
        <v/>
      </c>
      <c r="AE300" s="68" t="str">
        <f>+IF(AB300&lt;&gt;"-",IF(R300&lt;&gt;"-",IF(Z300&lt;&gt;"OUI","OLD","FAUX"),IF(Z300&lt;&gt;"OUI","NEW","FAUX")),"")</f>
        <v/>
      </c>
      <c r="AF300" s="68"/>
      <c r="AG300" s="68"/>
      <c r="AH300" s="53" t="str">
        <f t="shared" si="4"/>
        <v/>
      </c>
    </row>
    <row r="301" spans="1:34" ht="17">
      <c r="A301" s="53" t="s">
        <v>2897</v>
      </c>
      <c r="B301" s="53" t="s">
        <v>2898</v>
      </c>
      <c r="C301" s="54">
        <v>1</v>
      </c>
      <c r="D301" s="55" t="s">
        <v>1163</v>
      </c>
      <c r="E301" s="55"/>
      <c r="F301" s="56" t="s">
        <v>49</v>
      </c>
      <c r="G301" s="56" t="s">
        <v>49</v>
      </c>
      <c r="H301" s="56"/>
      <c r="I301" s="56"/>
      <c r="J301" s="56"/>
      <c r="K301" s="57">
        <v>67.989999999999995</v>
      </c>
      <c r="L301" s="58">
        <v>45638</v>
      </c>
      <c r="M301" s="58">
        <v>45638</v>
      </c>
      <c r="N301" s="59"/>
      <c r="O301" s="56"/>
      <c r="P301" s="56"/>
      <c r="Q301" s="56">
        <v>3</v>
      </c>
      <c r="R301" s="60" t="s">
        <v>1139</v>
      </c>
      <c r="S301" s="61">
        <f>O301+P301</f>
        <v>0</v>
      </c>
      <c r="T301" s="62">
        <f>+IF(L301&lt;&gt;"",IF(DAYS360(L301,$A$2)&lt;0,0,IF(AND(MONTH(L301)=MONTH($A$2),YEAR(L301)&lt;YEAR($A$2)),(DAYS360(L301,$A$2)/30)-1,DAYS360(L301,$A$2)/30)),0)</f>
        <v>3.4666666666666668</v>
      </c>
      <c r="U301" s="62">
        <f>+IF(M301&lt;&gt;"",IF(DAYS360(M301,$A$2)&lt;0,0,IF(AND(MONTH(M301)=MONTH($A$2),YEAR(M301)&lt;YEAR($A$2)),(DAYS360(M301,$A$2)/30)-1,DAYS360(M301,$A$2)/30)),0)</f>
        <v>3.4666666666666668</v>
      </c>
      <c r="V301" s="63">
        <f>S301/((C301+Q301)/2)</f>
        <v>0</v>
      </c>
      <c r="W301" s="64">
        <f>+IF(V301&gt;0,1/V301,999)</f>
        <v>999</v>
      </c>
      <c r="X301" s="65" t="str">
        <f>+IF(N301&lt;&gt;"",IF(INT(N301)&lt;&gt;INT(K301),"OUI",""),"")</f>
        <v/>
      </c>
      <c r="Y301" s="66">
        <f>+IF(F301="OUI",0,C301*K301)</f>
        <v>67.989999999999995</v>
      </c>
      <c r="Z301" s="67" t="str">
        <f>+IF(R301="-",IF(OR(F301="OUI",AND(G301="OUI",T301&lt;=$V$1),H301="OUI",I301="OUI",J301="OUI",T301&lt;=$V$1),"OUI",""),"")</f>
        <v>OUI</v>
      </c>
      <c r="AA301" s="68" t="str">
        <f>+IF(OR(Z301&lt;&gt;"OUI",X301="OUI",R301&lt;&gt;"-"),"OUI","")</f>
        <v/>
      </c>
      <c r="AB301" s="69" t="str">
        <f>+IF(AA301&lt;&gt;"OUI","-",IF(R301="-",IF(W301&lt;=3,"-",MAX(N301,K301*(1-$T$1))),IF(W301&lt;=3,R301,IF(T301&gt;$V$6,MAX(N301,K301*$T$6),IF(T301&gt;$V$5,MAX(R301,N301,K301*(1-$T$2),K301*(1-$T$5)),IF(T301&gt;$V$4,MAX(R301,N301,K301*(1-$T$2),K301*(1-$T$4)),IF(T301&gt;$V$3,MAX(R301,N301,K301*(1-$T$2),K301*(1-$T$3)),IF(T301&gt;$V$1,MAX(N301,K301*(1-$T$2)),MAX(N301,R301)))))))))</f>
        <v>-</v>
      </c>
      <c r="AC301" s="70" t="str">
        <f>+IF(AB301="-","-",IF(ABS(K301-AB301)&lt;0.1,1,-1*(AB301-K301)/K301))</f>
        <v>-</v>
      </c>
      <c r="AD301" s="66" t="str">
        <f>+IF(AB301&lt;&gt;"-",IF(AB301&lt;K301,(K301-AB301)*C301,AB301*C301),"")</f>
        <v/>
      </c>
      <c r="AE301" s="68" t="str">
        <f>+IF(AB301&lt;&gt;"-",IF(R301&lt;&gt;"-",IF(Z301&lt;&gt;"OUI","OLD","FAUX"),IF(Z301&lt;&gt;"OUI","NEW","FAUX")),"")</f>
        <v/>
      </c>
      <c r="AF301" s="68"/>
      <c r="AG301" s="68"/>
      <c r="AH301" s="53" t="str">
        <f t="shared" si="4"/>
        <v/>
      </c>
    </row>
    <row r="302" spans="1:34" ht="17">
      <c r="A302" s="53" t="s">
        <v>1558</v>
      </c>
      <c r="B302" s="53" t="s">
        <v>1559</v>
      </c>
      <c r="C302" s="54">
        <v>3</v>
      </c>
      <c r="D302" s="55" t="s">
        <v>116</v>
      </c>
      <c r="E302" s="55" t="s">
        <v>500</v>
      </c>
      <c r="F302" s="56" t="s">
        <v>49</v>
      </c>
      <c r="G302" s="56" t="s">
        <v>49</v>
      </c>
      <c r="H302" s="56"/>
      <c r="I302" s="56"/>
      <c r="J302" s="56" t="s">
        <v>49</v>
      </c>
      <c r="K302" s="57">
        <v>67.099999999999994</v>
      </c>
      <c r="L302" s="58">
        <v>44215</v>
      </c>
      <c r="M302" s="58">
        <v>44309</v>
      </c>
      <c r="N302" s="59"/>
      <c r="O302" s="56"/>
      <c r="P302" s="56"/>
      <c r="Q302" s="56">
        <v>3</v>
      </c>
      <c r="R302" s="60">
        <v>60.389999999999993</v>
      </c>
      <c r="S302" s="61">
        <f>O302+P302</f>
        <v>0</v>
      </c>
      <c r="T302" s="62">
        <f>+IF(L302&lt;&gt;"",IF(DAYS360(L302,$A$2)&lt;0,0,IF(AND(MONTH(L302)=MONTH($A$2),YEAR(L302)&lt;YEAR($A$2)),(DAYS360(L302,$A$2)/30)-1,DAYS360(L302,$A$2)/30)),0)</f>
        <v>50.233333333333334</v>
      </c>
      <c r="U302" s="62">
        <f>+IF(M302&lt;&gt;"",IF(DAYS360(M302,$A$2)&lt;0,0,IF(AND(MONTH(M302)=MONTH($A$2),YEAR(M302)&lt;YEAR($A$2)),(DAYS360(M302,$A$2)/30)-1,DAYS360(M302,$A$2)/30)),0)</f>
        <v>47.1</v>
      </c>
      <c r="V302" s="63">
        <f>S302/((C302+Q302)/2)</f>
        <v>0</v>
      </c>
      <c r="W302" s="64">
        <f>+IF(V302&gt;0,1/V302,999)</f>
        <v>999</v>
      </c>
      <c r="X302" s="65" t="str">
        <f>+IF(N302&lt;&gt;"",IF(INT(N302)&lt;&gt;INT(K302),"OUI",""),"")</f>
        <v/>
      </c>
      <c r="Y302" s="66">
        <f>+IF(F302="OUI",0,C302*K302)</f>
        <v>201.29999999999998</v>
      </c>
      <c r="Z302" s="67" t="str">
        <f>+IF(R302="-",IF(OR(F302="OUI",AND(G302="OUI",T302&lt;=$V$1),H302="OUI",I302="OUI",J302="OUI",T302&lt;=$V$1),"OUI",""),"")</f>
        <v/>
      </c>
      <c r="AA302" s="68" t="str">
        <f>+IF(OR(Z302&lt;&gt;"OUI",X302="OUI",R302&lt;&gt;"-"),"OUI","")</f>
        <v>OUI</v>
      </c>
      <c r="AB302" s="69">
        <f>+IF(AA302&lt;&gt;"OUI","-",IF(R302="-",IF(W302&lt;=3,"-",MAX(N302,K302*(1-$T$1))),IF(W302&lt;=3,R302,IF(T302&gt;$V$6,MAX(N302,K302*$T$6),IF(T302&gt;$V$5,MAX(R302,N302,K302*(1-$T$2),K302*(1-$T$5)),IF(T302&gt;$V$4,MAX(R302,N302,K302*(1-$T$2),K302*(1-$T$4)),IF(T302&gt;$V$3,MAX(R302,N302,K302*(1-$T$2),K302*(1-$T$3)),IF(T302&gt;$V$1,MAX(N302,K302*(1-$T$2)),MAX(N302,R302)))))))))</f>
        <v>60.389999999999993</v>
      </c>
      <c r="AC302" s="70">
        <f>+IF(AB302="-","-",IF(ABS(K302-AB302)&lt;0.1,1,-1*(AB302-K302)/K302))</f>
        <v>0.10000000000000002</v>
      </c>
      <c r="AD302" s="66">
        <f>+IF(AB302&lt;&gt;"-",IF(AB302&lt;K302,(K302-AB302)*C302,AB302*C302),"")</f>
        <v>20.130000000000003</v>
      </c>
      <c r="AE302" s="68" t="str">
        <f>+IF(AB302&lt;&gt;"-",IF(R302&lt;&gt;"-",IF(Z302&lt;&gt;"OUI","OLD","FAUX"),IF(Z302&lt;&gt;"OUI","NEW","FAUX")),"")</f>
        <v>OLD</v>
      </c>
      <c r="AF302" s="68"/>
      <c r="AG302" s="68"/>
      <c r="AH302" s="53" t="str">
        <f t="shared" si="4"/>
        <v/>
      </c>
    </row>
    <row r="303" spans="1:34" ht="17">
      <c r="A303" s="53" t="s">
        <v>1248</v>
      </c>
      <c r="B303" s="53" t="s">
        <v>1249</v>
      </c>
      <c r="C303" s="54">
        <v>2</v>
      </c>
      <c r="D303" s="55" t="s">
        <v>1168</v>
      </c>
      <c r="E303" s="55"/>
      <c r="F303" s="56" t="s">
        <v>49</v>
      </c>
      <c r="G303" s="56" t="s">
        <v>49</v>
      </c>
      <c r="H303" s="56"/>
      <c r="I303" s="56"/>
      <c r="J303" s="56"/>
      <c r="K303" s="57">
        <v>67</v>
      </c>
      <c r="L303" s="58">
        <v>44995</v>
      </c>
      <c r="M303" s="58">
        <v>45439</v>
      </c>
      <c r="N303" s="59"/>
      <c r="O303" s="56"/>
      <c r="P303" s="56"/>
      <c r="Q303" s="56">
        <v>2</v>
      </c>
      <c r="R303" s="60" t="s">
        <v>1139</v>
      </c>
      <c r="S303" s="61">
        <f>O303+P303</f>
        <v>0</v>
      </c>
      <c r="T303" s="62">
        <f>+IF(L303&lt;&gt;"",IF(DAYS360(L303,$A$2)&lt;0,0,IF(AND(MONTH(L303)=MONTH($A$2),YEAR(L303)&lt;YEAR($A$2)),(DAYS360(L303,$A$2)/30)-1,DAYS360(L303,$A$2)/30)),0)</f>
        <v>23.533333333333335</v>
      </c>
      <c r="U303" s="62">
        <f>+IF(M303&lt;&gt;"",IF(DAYS360(M303,$A$2)&lt;0,0,IF(AND(MONTH(M303)=MONTH($A$2),YEAR(M303)&lt;YEAR($A$2)),(DAYS360(M303,$A$2)/30)-1,DAYS360(M303,$A$2)/30)),0)</f>
        <v>9.9666666666666668</v>
      </c>
      <c r="V303" s="63">
        <f>S303/((C303+Q303)/2)</f>
        <v>0</v>
      </c>
      <c r="W303" s="64">
        <f>+IF(V303&gt;0,1/V303,999)</f>
        <v>999</v>
      </c>
      <c r="X303" s="65" t="str">
        <f>+IF(N303&lt;&gt;"",IF(INT(N303)&lt;&gt;INT(K303),"OUI",""),"")</f>
        <v/>
      </c>
      <c r="Y303" s="66">
        <f>+IF(F303="OUI",0,C303*K303)</f>
        <v>134</v>
      </c>
      <c r="Z303" s="67" t="str">
        <f>+IF(R303="-",IF(OR(F303="OUI",AND(G303="OUI",T303&lt;=$V$1),H303="OUI",I303="OUI",J303="OUI",T303&lt;=$V$1),"OUI",""),"")</f>
        <v/>
      </c>
      <c r="AA303" s="68" t="str">
        <f>+IF(OR(Z303&lt;&gt;"OUI",X303="OUI",R303&lt;&gt;"-"),"OUI","")</f>
        <v>OUI</v>
      </c>
      <c r="AB303" s="69">
        <f>+IF(AA303&lt;&gt;"OUI","-",IF(R303="-",IF(W303&lt;=3,"-",MAX(N303,K303*(1-$T$1))),IF(W303&lt;=3,R303,IF(T303&gt;$V$6,MAX(N303,K303*$T$6),IF(T303&gt;$V$5,MAX(R303,N303,K303*(1-$T$2),K303*(1-$T$5)),IF(T303&gt;$V$4,MAX(R303,N303,K303*(1-$T$2),K303*(1-$T$4)),IF(T303&gt;$V$3,MAX(R303,N303,K303*(1-$T$2),K303*(1-$T$3)),IF(T303&gt;$V$1,MAX(N303,K303*(1-$T$2)),MAX(N303,R303)))))))))</f>
        <v>60.300000000000004</v>
      </c>
      <c r="AC303" s="70">
        <f>+IF(AB303="-","-",IF(ABS(K303-AB303)&lt;0.1,1,-1*(AB303-K303)/K303))</f>
        <v>9.9999999999999936E-2</v>
      </c>
      <c r="AD303" s="66">
        <f>+IF(AB303&lt;&gt;"-",IF(AB303&lt;K303,(K303-AB303)*C303,AB303*C303),"")</f>
        <v>13.399999999999991</v>
      </c>
      <c r="AE303" s="68" t="str">
        <f>+IF(AB303&lt;&gt;"-",IF(R303&lt;&gt;"-",IF(Z303&lt;&gt;"OUI","OLD","FAUX"),IF(Z303&lt;&gt;"OUI","NEW","FAUX")),"")</f>
        <v>NEW</v>
      </c>
      <c r="AF303" s="68"/>
      <c r="AG303" s="68"/>
      <c r="AH303" s="53" t="str">
        <f t="shared" si="4"/>
        <v/>
      </c>
    </row>
    <row r="304" spans="1:34" ht="17">
      <c r="A304" s="53" t="s">
        <v>2694</v>
      </c>
      <c r="B304" s="53" t="s">
        <v>2695</v>
      </c>
      <c r="C304" s="54">
        <v>10</v>
      </c>
      <c r="D304" s="55" t="s">
        <v>116</v>
      </c>
      <c r="E304" s="55"/>
      <c r="F304" s="56" t="s">
        <v>49</v>
      </c>
      <c r="G304" s="56" t="s">
        <v>49</v>
      </c>
      <c r="H304" s="56"/>
      <c r="I304" s="56"/>
      <c r="J304" s="56"/>
      <c r="K304" s="57">
        <v>66.94</v>
      </c>
      <c r="L304" s="58">
        <v>45610</v>
      </c>
      <c r="M304" s="58">
        <v>45712</v>
      </c>
      <c r="N304" s="59"/>
      <c r="O304" s="56">
        <v>4</v>
      </c>
      <c r="P304" s="56"/>
      <c r="Q304" s="56">
        <v>14</v>
      </c>
      <c r="R304" s="60" t="s">
        <v>1139</v>
      </c>
      <c r="S304" s="61">
        <f>O304+P304</f>
        <v>4</v>
      </c>
      <c r="T304" s="62">
        <f>+IF(L304&lt;&gt;"",IF(DAYS360(L304,$A$2)&lt;0,0,IF(AND(MONTH(L304)=MONTH($A$2),YEAR(L304)&lt;YEAR($A$2)),(DAYS360(L304,$A$2)/30)-1,DAYS360(L304,$A$2)/30)),0)</f>
        <v>4.4000000000000004</v>
      </c>
      <c r="U304" s="62">
        <f>+IF(M304&lt;&gt;"",IF(DAYS360(M304,$A$2)&lt;0,0,IF(AND(MONTH(M304)=MONTH($A$2),YEAR(M304)&lt;YEAR($A$2)),(DAYS360(M304,$A$2)/30)-1,DAYS360(M304,$A$2)/30)),0)</f>
        <v>1.0666666666666667</v>
      </c>
      <c r="V304" s="63">
        <f>S304/((C304+Q304)/2)</f>
        <v>0.33333333333333331</v>
      </c>
      <c r="W304" s="64">
        <f>+IF(V304&gt;0,1/V304,999)</f>
        <v>3</v>
      </c>
      <c r="X304" s="65" t="str">
        <f>+IF(N304&lt;&gt;"",IF(INT(N304)&lt;&gt;INT(K304),"OUI",""),"")</f>
        <v/>
      </c>
      <c r="Y304" s="66">
        <f>+IF(F304="OUI",0,C304*K304)</f>
        <v>669.4</v>
      </c>
      <c r="Z304" s="67" t="str">
        <f>+IF(R304="-",IF(OR(F304="OUI",AND(G304="OUI",T304&lt;=$V$1),H304="OUI",I304="OUI",J304="OUI",T304&lt;=$V$1),"OUI",""),"")</f>
        <v>OUI</v>
      </c>
      <c r="AA304" s="68" t="str">
        <f>+IF(OR(Z304&lt;&gt;"OUI",X304="OUI",R304&lt;&gt;"-"),"OUI","")</f>
        <v/>
      </c>
      <c r="AB304" s="69" t="str">
        <f>+IF(AA304&lt;&gt;"OUI","-",IF(R304="-",IF(W304&lt;=3,"-",MAX(N304,K304*(1-$T$1))),IF(W304&lt;=3,R304,IF(T304&gt;$V$6,MAX(N304,K304*$T$6),IF(T304&gt;$V$5,MAX(R304,N304,K304*(1-$T$2),K304*(1-$T$5)),IF(T304&gt;$V$4,MAX(R304,N304,K304*(1-$T$2),K304*(1-$T$4)),IF(T304&gt;$V$3,MAX(R304,N304,K304*(1-$T$2),K304*(1-$T$3)),IF(T304&gt;$V$1,MAX(N304,K304*(1-$T$2)),MAX(N304,R304)))))))))</f>
        <v>-</v>
      </c>
      <c r="AC304" s="70" t="str">
        <f>+IF(AB304="-","-",IF(ABS(K304-AB304)&lt;0.1,1,-1*(AB304-K304)/K304))</f>
        <v>-</v>
      </c>
      <c r="AD304" s="66" t="str">
        <f>+IF(AB304&lt;&gt;"-",IF(AB304&lt;K304,(K304-AB304)*C304,AB304*C304),"")</f>
        <v/>
      </c>
      <c r="AE304" s="68" t="str">
        <f>+IF(AB304&lt;&gt;"-",IF(R304&lt;&gt;"-",IF(Z304&lt;&gt;"OUI","OLD","FAUX"),IF(Z304&lt;&gt;"OUI","NEW","FAUX")),"")</f>
        <v/>
      </c>
      <c r="AF304" s="68"/>
      <c r="AG304" s="68"/>
      <c r="AH304" s="53" t="str">
        <f t="shared" si="4"/>
        <v/>
      </c>
    </row>
    <row r="305" spans="1:34" ht="17">
      <c r="A305" s="53" t="s">
        <v>2389</v>
      </c>
      <c r="B305" s="53" t="s">
        <v>2390</v>
      </c>
      <c r="C305" s="54">
        <v>1</v>
      </c>
      <c r="D305" s="55" t="s">
        <v>745</v>
      </c>
      <c r="E305" s="55"/>
      <c r="F305" s="56" t="s">
        <v>49</v>
      </c>
      <c r="G305" s="56" t="s">
        <v>49</v>
      </c>
      <c r="H305" s="56"/>
      <c r="I305" s="56"/>
      <c r="J305" s="56"/>
      <c r="K305" s="57">
        <v>66.59</v>
      </c>
      <c r="L305" s="58">
        <v>45541</v>
      </c>
      <c r="M305" s="58">
        <v>45541</v>
      </c>
      <c r="N305" s="59"/>
      <c r="O305" s="56"/>
      <c r="P305" s="56"/>
      <c r="Q305" s="56">
        <v>1</v>
      </c>
      <c r="R305" s="60" t="s">
        <v>1139</v>
      </c>
      <c r="S305" s="61">
        <f>O305+P305</f>
        <v>0</v>
      </c>
      <c r="T305" s="62">
        <f>+IF(L305&lt;&gt;"",IF(DAYS360(L305,$A$2)&lt;0,0,IF(AND(MONTH(L305)=MONTH($A$2),YEAR(L305)&lt;YEAR($A$2)),(DAYS360(L305,$A$2)/30)-1,DAYS360(L305,$A$2)/30)),0)</f>
        <v>6.666666666666667</v>
      </c>
      <c r="U305" s="62">
        <f>+IF(M305&lt;&gt;"",IF(DAYS360(M305,$A$2)&lt;0,0,IF(AND(MONTH(M305)=MONTH($A$2),YEAR(M305)&lt;YEAR($A$2)),(DAYS360(M305,$A$2)/30)-1,DAYS360(M305,$A$2)/30)),0)</f>
        <v>6.666666666666667</v>
      </c>
      <c r="V305" s="63">
        <f>S305/((C305+Q305)/2)</f>
        <v>0</v>
      </c>
      <c r="W305" s="64">
        <f>+IF(V305&gt;0,1/V305,999)</f>
        <v>999</v>
      </c>
      <c r="X305" s="65" t="str">
        <f>+IF(N305&lt;&gt;"",IF(INT(N305)&lt;&gt;INT(K305),"OUI",""),"")</f>
        <v/>
      </c>
      <c r="Y305" s="66">
        <f>+IF(F305="OUI",0,C305*K305)</f>
        <v>66.59</v>
      </c>
      <c r="Z305" s="67" t="str">
        <f>+IF(R305="-",IF(OR(F305="OUI",AND(G305="OUI",T305&lt;=$V$1),H305="OUI",I305="OUI",J305="OUI",T305&lt;=$V$1),"OUI",""),"")</f>
        <v>OUI</v>
      </c>
      <c r="AA305" s="68" t="str">
        <f>+IF(OR(Z305&lt;&gt;"OUI",X305="OUI",R305&lt;&gt;"-"),"OUI","")</f>
        <v/>
      </c>
      <c r="AB305" s="69" t="str">
        <f>+IF(AA305&lt;&gt;"OUI","-",IF(R305="-",IF(W305&lt;=3,"-",MAX(N305,K305*(1-$T$1))),IF(W305&lt;=3,R305,IF(T305&gt;$V$6,MAX(N305,K305*$T$6),IF(T305&gt;$V$5,MAX(R305,N305,K305*(1-$T$2),K305*(1-$T$5)),IF(T305&gt;$V$4,MAX(R305,N305,K305*(1-$T$2),K305*(1-$T$4)),IF(T305&gt;$V$3,MAX(R305,N305,K305*(1-$T$2),K305*(1-$T$3)),IF(T305&gt;$V$1,MAX(N305,K305*(1-$T$2)),MAX(N305,R305)))))))))</f>
        <v>-</v>
      </c>
      <c r="AC305" s="70" t="str">
        <f>+IF(AB305="-","-",IF(ABS(K305-AB305)&lt;0.1,1,-1*(AB305-K305)/K305))</f>
        <v>-</v>
      </c>
      <c r="AD305" s="66" t="str">
        <f>+IF(AB305&lt;&gt;"-",IF(AB305&lt;K305,(K305-AB305)*C305,AB305*C305),"")</f>
        <v/>
      </c>
      <c r="AE305" s="68" t="str">
        <f>+IF(AB305&lt;&gt;"-",IF(R305&lt;&gt;"-",IF(Z305&lt;&gt;"OUI","OLD","FAUX"),IF(Z305&lt;&gt;"OUI","NEW","FAUX")),"")</f>
        <v/>
      </c>
      <c r="AF305" s="68"/>
      <c r="AG305" s="68"/>
      <c r="AH305" s="53" t="str">
        <f t="shared" si="4"/>
        <v/>
      </c>
    </row>
    <row r="306" spans="1:34" ht="17">
      <c r="A306" s="53" t="s">
        <v>3012</v>
      </c>
      <c r="B306" s="53" t="s">
        <v>3013</v>
      </c>
      <c r="C306" s="54">
        <v>1</v>
      </c>
      <c r="D306" s="55"/>
      <c r="E306" s="55" t="s">
        <v>678</v>
      </c>
      <c r="F306" s="56" t="s">
        <v>49</v>
      </c>
      <c r="G306" s="56" t="s">
        <v>49</v>
      </c>
      <c r="H306" s="56"/>
      <c r="I306" s="56"/>
      <c r="J306" s="56" t="s">
        <v>49</v>
      </c>
      <c r="K306" s="57">
        <v>66.44</v>
      </c>
      <c r="L306" s="58">
        <v>45583</v>
      </c>
      <c r="M306" s="58">
        <v>45583</v>
      </c>
      <c r="N306" s="59"/>
      <c r="O306" s="56"/>
      <c r="P306" s="56"/>
      <c r="Q306" s="56">
        <v>1</v>
      </c>
      <c r="R306" s="60" t="s">
        <v>1139</v>
      </c>
      <c r="S306" s="61">
        <f>O306+P306</f>
        <v>0</v>
      </c>
      <c r="T306" s="62">
        <f>+IF(L306&lt;&gt;"",IF(DAYS360(L306,$A$2)&lt;0,0,IF(AND(MONTH(L306)=MONTH($A$2),YEAR(L306)&lt;YEAR($A$2)),(DAYS360(L306,$A$2)/30)-1,DAYS360(L306,$A$2)/30)),0)</f>
        <v>5.2666666666666666</v>
      </c>
      <c r="U306" s="62">
        <f>+IF(M306&lt;&gt;"",IF(DAYS360(M306,$A$2)&lt;0,0,IF(AND(MONTH(M306)=MONTH($A$2),YEAR(M306)&lt;YEAR($A$2)),(DAYS360(M306,$A$2)/30)-1,DAYS360(M306,$A$2)/30)),0)</f>
        <v>5.2666666666666666</v>
      </c>
      <c r="V306" s="63">
        <f>S306/((C306+Q306)/2)</f>
        <v>0</v>
      </c>
      <c r="W306" s="64">
        <f>+IF(V306&gt;0,1/V306,999)</f>
        <v>999</v>
      </c>
      <c r="X306" s="65" t="str">
        <f>+IF(N306&lt;&gt;"",IF(INT(N306)&lt;&gt;INT(K306),"OUI",""),"")</f>
        <v/>
      </c>
      <c r="Y306" s="66">
        <f>+IF(F306="OUI",0,C306*K306)</f>
        <v>66.44</v>
      </c>
      <c r="Z306" s="67" t="str">
        <f>+IF(R306="-",IF(OR(F306="OUI",AND(G306="OUI",T306&lt;=$V$1),H306="OUI",I306="OUI",J306="OUI",T306&lt;=$V$1),"OUI",""),"")</f>
        <v>OUI</v>
      </c>
      <c r="AA306" s="68" t="str">
        <f>+IF(OR(Z306&lt;&gt;"OUI",X306="OUI",R306&lt;&gt;"-"),"OUI","")</f>
        <v/>
      </c>
      <c r="AB306" s="69" t="str">
        <f>+IF(AA306&lt;&gt;"OUI","-",IF(R306="-",IF(W306&lt;=3,"-",MAX(N306,K306*(1-$T$1))),IF(W306&lt;=3,R306,IF(T306&gt;$V$6,MAX(N306,K306*$T$6),IF(T306&gt;$V$5,MAX(R306,N306,K306*(1-$T$2),K306*(1-$T$5)),IF(T306&gt;$V$4,MAX(R306,N306,K306*(1-$T$2),K306*(1-$T$4)),IF(T306&gt;$V$3,MAX(R306,N306,K306*(1-$T$2),K306*(1-$T$3)),IF(T306&gt;$V$1,MAX(N306,K306*(1-$T$2)),MAX(N306,R306)))))))))</f>
        <v>-</v>
      </c>
      <c r="AC306" s="70" t="str">
        <f>+IF(AB306="-","-",IF(ABS(K306-AB306)&lt;0.1,1,-1*(AB306-K306)/K306))</f>
        <v>-</v>
      </c>
      <c r="AD306" s="66" t="str">
        <f>+IF(AB306&lt;&gt;"-",IF(AB306&lt;K306,(K306-AB306)*C306,AB306*C306),"")</f>
        <v/>
      </c>
      <c r="AE306" s="68" t="str">
        <f>+IF(AB306&lt;&gt;"-",IF(R306&lt;&gt;"-",IF(Z306&lt;&gt;"OUI","OLD","FAUX"),IF(Z306&lt;&gt;"OUI","NEW","FAUX")),"")</f>
        <v/>
      </c>
      <c r="AF306" s="68"/>
      <c r="AG306" s="68"/>
      <c r="AH306" s="53" t="str">
        <f t="shared" si="4"/>
        <v/>
      </c>
    </row>
    <row r="307" spans="1:34" ht="17">
      <c r="A307" s="53" t="s">
        <v>2720</v>
      </c>
      <c r="B307" s="53" t="s">
        <v>2721</v>
      </c>
      <c r="C307" s="54">
        <v>5</v>
      </c>
      <c r="D307" s="55" t="s">
        <v>797</v>
      </c>
      <c r="E307" s="55" t="s">
        <v>657</v>
      </c>
      <c r="F307" s="56" t="s">
        <v>49</v>
      </c>
      <c r="G307" s="56" t="s">
        <v>49</v>
      </c>
      <c r="H307" s="56"/>
      <c r="I307" s="56"/>
      <c r="J307" s="56" t="s">
        <v>49</v>
      </c>
      <c r="K307" s="57">
        <v>66</v>
      </c>
      <c r="L307" s="58">
        <v>45295</v>
      </c>
      <c r="M307" s="58">
        <v>45720</v>
      </c>
      <c r="N307" s="59"/>
      <c r="O307" s="56">
        <v>2</v>
      </c>
      <c r="P307" s="56"/>
      <c r="Q307" s="56">
        <v>6</v>
      </c>
      <c r="R307" s="60" t="s">
        <v>1139</v>
      </c>
      <c r="S307" s="61">
        <f>O307+P307</f>
        <v>2</v>
      </c>
      <c r="T307" s="62">
        <f>+IF(L307&lt;&gt;"",IF(DAYS360(L307,$A$2)&lt;0,0,IF(AND(MONTH(L307)=MONTH($A$2),YEAR(L307)&lt;YEAR($A$2)),(DAYS360(L307,$A$2)/30)-1,DAYS360(L307,$A$2)/30)),0)</f>
        <v>14.733333333333333</v>
      </c>
      <c r="U307" s="62">
        <f>+IF(M307&lt;&gt;"",IF(DAYS360(M307,$A$2)&lt;0,0,IF(AND(MONTH(M307)=MONTH($A$2),YEAR(M307)&lt;YEAR($A$2)),(DAYS360(M307,$A$2)/30)-1,DAYS360(M307,$A$2)/30)),0)</f>
        <v>0.73333333333333328</v>
      </c>
      <c r="V307" s="63">
        <f>S307/((C307+Q307)/2)</f>
        <v>0.36363636363636365</v>
      </c>
      <c r="W307" s="64">
        <f>+IF(V307&gt;0,1/V307,999)</f>
        <v>2.75</v>
      </c>
      <c r="X307" s="65" t="str">
        <f>+IF(N307&lt;&gt;"",IF(INT(N307)&lt;&gt;INT(K307),"OUI",""),"")</f>
        <v/>
      </c>
      <c r="Y307" s="66">
        <f>+IF(F307="OUI",0,C307*K307)</f>
        <v>330</v>
      </c>
      <c r="Z307" s="67" t="str">
        <f>+IF(R307="-",IF(OR(F307="OUI",AND(G307="OUI",T307&lt;=$V$1),H307="OUI",I307="OUI",J307="OUI",T307&lt;=$V$1),"OUI",""),"")</f>
        <v/>
      </c>
      <c r="AA307" s="68" t="str">
        <f>+IF(OR(Z307&lt;&gt;"OUI",X307="OUI",R307&lt;&gt;"-"),"OUI","")</f>
        <v>OUI</v>
      </c>
      <c r="AB307" s="69" t="str">
        <f>+IF(AA307&lt;&gt;"OUI","-",IF(R307="-",IF(W307&lt;=3,"-",MAX(N307,K307*(1-$T$1))),IF(W307&lt;=3,R307,IF(T307&gt;$V$6,MAX(N307,K307*$T$6),IF(T307&gt;$V$5,MAX(R307,N307,K307*(1-$T$2),K307*(1-$T$5)),IF(T307&gt;$V$4,MAX(R307,N307,K307*(1-$T$2),K307*(1-$T$4)),IF(T307&gt;$V$3,MAX(R307,N307,K307*(1-$T$2),K307*(1-$T$3)),IF(T307&gt;$V$1,MAX(N307,K307*(1-$T$2)),MAX(N307,R307)))))))))</f>
        <v>-</v>
      </c>
      <c r="AC307" s="70" t="str">
        <f>+IF(AB307="-","-",IF(ABS(K307-AB307)&lt;0.1,1,-1*(AB307-K307)/K307))</f>
        <v>-</v>
      </c>
      <c r="AD307" s="66" t="str">
        <f>+IF(AB307&lt;&gt;"-",IF(AB307&lt;K307,(K307-AB307)*C307,AB307*C307),"")</f>
        <v/>
      </c>
      <c r="AE307" s="68" t="str">
        <f>+IF(AB307&lt;&gt;"-",IF(R307&lt;&gt;"-",IF(Z307&lt;&gt;"OUI","OLD","FAUX"),IF(Z307&lt;&gt;"OUI","NEW","FAUX")),"")</f>
        <v/>
      </c>
      <c r="AF307" s="68"/>
      <c r="AG307" s="68"/>
      <c r="AH307" s="53" t="str">
        <f t="shared" si="4"/>
        <v/>
      </c>
    </row>
    <row r="308" spans="1:34" ht="17">
      <c r="A308" s="53" t="s">
        <v>1389</v>
      </c>
      <c r="B308" s="53" t="s">
        <v>1390</v>
      </c>
      <c r="C308" s="54">
        <v>21</v>
      </c>
      <c r="D308" s="55" t="s">
        <v>736</v>
      </c>
      <c r="E308" s="55" t="s">
        <v>737</v>
      </c>
      <c r="F308" s="56" t="s">
        <v>49</v>
      </c>
      <c r="G308" s="56" t="s">
        <v>49</v>
      </c>
      <c r="H308" s="56"/>
      <c r="I308" s="56"/>
      <c r="J308" s="56" t="s">
        <v>49</v>
      </c>
      <c r="K308" s="57">
        <v>65.8</v>
      </c>
      <c r="L308" s="58">
        <v>44984</v>
      </c>
      <c r="M308" s="58">
        <v>45076</v>
      </c>
      <c r="N308" s="59"/>
      <c r="O308" s="56"/>
      <c r="P308" s="56"/>
      <c r="Q308" s="56">
        <v>22</v>
      </c>
      <c r="R308" s="60">
        <v>59.22</v>
      </c>
      <c r="S308" s="61">
        <f>O308+P308</f>
        <v>0</v>
      </c>
      <c r="T308" s="62">
        <f>+IF(L308&lt;&gt;"",IF(DAYS360(L308,$A$2)&lt;0,0,IF(AND(MONTH(L308)=MONTH($A$2),YEAR(L308)&lt;YEAR($A$2)),(DAYS360(L308,$A$2)/30)-1,DAYS360(L308,$A$2)/30)),0)</f>
        <v>24.966666666666665</v>
      </c>
      <c r="U308" s="62">
        <f>+IF(M308&lt;&gt;"",IF(DAYS360(M308,$A$2)&lt;0,0,IF(AND(MONTH(M308)=MONTH($A$2),YEAR(M308)&lt;YEAR($A$2)),(DAYS360(M308,$A$2)/30)-1,DAYS360(M308,$A$2)/30)),0)</f>
        <v>21.866666666666667</v>
      </c>
      <c r="V308" s="63">
        <f>S308/((C308+Q308)/2)</f>
        <v>0</v>
      </c>
      <c r="W308" s="64">
        <f>+IF(V308&gt;0,1/V308,999)</f>
        <v>999</v>
      </c>
      <c r="X308" s="65" t="str">
        <f>+IF(N308&lt;&gt;"",IF(INT(N308)&lt;&gt;INT(K308),"OUI",""),"")</f>
        <v/>
      </c>
      <c r="Y308" s="66">
        <f>+IF(F308="OUI",0,C308*K308)</f>
        <v>1381.8</v>
      </c>
      <c r="Z308" s="67" t="str">
        <f>+IF(R308="-",IF(OR(F308="OUI",AND(G308="OUI",T308&lt;=$V$1),H308="OUI",I308="OUI",J308="OUI",T308&lt;=$V$1),"OUI",""),"")</f>
        <v/>
      </c>
      <c r="AA308" s="68" t="str">
        <f>+IF(OR(Z308&lt;&gt;"OUI",X308="OUI",R308&lt;&gt;"-"),"OUI","")</f>
        <v>OUI</v>
      </c>
      <c r="AB308" s="69">
        <f>+IF(AA308&lt;&gt;"OUI","-",IF(R308="-",IF(W308&lt;=3,"-",MAX(N308,K308*(1-$T$1))),IF(W308&lt;=3,R308,IF(T308&gt;$V$6,MAX(N308,K308*$T$6),IF(T308&gt;$V$5,MAX(R308,N308,K308*(1-$T$2),K308*(1-$T$5)),IF(T308&gt;$V$4,MAX(R308,N308,K308*(1-$T$2),K308*(1-$T$4)),IF(T308&gt;$V$3,MAX(R308,N308,K308*(1-$T$2),K308*(1-$T$3)),IF(T308&gt;$V$1,MAX(N308,K308*(1-$T$2)),MAX(N308,R308)))))))))</f>
        <v>59.22</v>
      </c>
      <c r="AC308" s="70">
        <f>+IF(AB308="-","-",IF(ABS(K308-AB308)&lt;0.1,1,-1*(AB308-K308)/K308))</f>
        <v>9.9999999999999978E-2</v>
      </c>
      <c r="AD308" s="66">
        <f>+IF(AB308&lt;&gt;"-",IF(AB308&lt;K308,(K308-AB308)*C308,AB308*C308),"")</f>
        <v>138.17999999999995</v>
      </c>
      <c r="AE308" s="68" t="str">
        <f>+IF(AB308&lt;&gt;"-",IF(R308&lt;&gt;"-",IF(Z308&lt;&gt;"OUI","OLD","FAUX"),IF(Z308&lt;&gt;"OUI","NEW","FAUX")),"")</f>
        <v>OLD</v>
      </c>
      <c r="AF308" s="68"/>
      <c r="AG308" s="68"/>
      <c r="AH308" s="53" t="str">
        <f t="shared" si="4"/>
        <v/>
      </c>
    </row>
    <row r="309" spans="1:34" ht="17">
      <c r="A309" s="53" t="s">
        <v>1250</v>
      </c>
      <c r="B309" s="53" t="s">
        <v>1251</v>
      </c>
      <c r="C309" s="54">
        <v>2</v>
      </c>
      <c r="D309" s="55" t="s">
        <v>1252</v>
      </c>
      <c r="E309" s="55"/>
      <c r="F309" s="56" t="s">
        <v>49</v>
      </c>
      <c r="G309" s="56" t="s">
        <v>49</v>
      </c>
      <c r="H309" s="56"/>
      <c r="I309" s="56"/>
      <c r="J309" s="56"/>
      <c r="K309" s="57">
        <v>65.72</v>
      </c>
      <c r="L309" s="58">
        <v>44848</v>
      </c>
      <c r="M309" s="58">
        <v>45722</v>
      </c>
      <c r="N309" s="59"/>
      <c r="O309" s="56">
        <v>1</v>
      </c>
      <c r="P309" s="56"/>
      <c r="Q309" s="56">
        <v>5</v>
      </c>
      <c r="R309" s="60" t="s">
        <v>1139</v>
      </c>
      <c r="S309" s="61">
        <f>O309+P309</f>
        <v>1</v>
      </c>
      <c r="T309" s="62">
        <f>+IF(L309&lt;&gt;"",IF(DAYS360(L309,$A$2)&lt;0,0,IF(AND(MONTH(L309)=MONTH($A$2),YEAR(L309)&lt;YEAR($A$2)),(DAYS360(L309,$A$2)/30)-1,DAYS360(L309,$A$2)/30)),0)</f>
        <v>29.4</v>
      </c>
      <c r="U309" s="62">
        <f>+IF(M309&lt;&gt;"",IF(DAYS360(M309,$A$2)&lt;0,0,IF(AND(MONTH(M309)=MONTH($A$2),YEAR(M309)&lt;YEAR($A$2)),(DAYS360(M309,$A$2)/30)-1,DAYS360(M309,$A$2)/30)),0)</f>
        <v>0.66666666666666663</v>
      </c>
      <c r="V309" s="63">
        <f>S309/((C309+Q309)/2)</f>
        <v>0.2857142857142857</v>
      </c>
      <c r="W309" s="64">
        <f>+IF(V309&gt;0,1/V309,999)</f>
        <v>3.5</v>
      </c>
      <c r="X309" s="65" t="str">
        <f>+IF(N309&lt;&gt;"",IF(INT(N309)&lt;&gt;INT(K309),"OUI",""),"")</f>
        <v/>
      </c>
      <c r="Y309" s="66">
        <f>+IF(F309="OUI",0,C309*K309)</f>
        <v>131.44</v>
      </c>
      <c r="Z309" s="67" t="str">
        <f>+IF(R309="-",IF(OR(F309="OUI",AND(G309="OUI",T309&lt;=$V$1),H309="OUI",I309="OUI",J309="OUI",T309&lt;=$V$1),"OUI",""),"")</f>
        <v/>
      </c>
      <c r="AA309" s="68" t="str">
        <f>+IF(OR(Z309&lt;&gt;"OUI",X309="OUI",R309&lt;&gt;"-"),"OUI","")</f>
        <v>OUI</v>
      </c>
      <c r="AB309" s="69">
        <f>+IF(AA309&lt;&gt;"OUI","-",IF(R309="-",IF(W309&lt;=3,"-",MAX(N309,K309*(1-$T$1))),IF(W309&lt;=3,R309,IF(T309&gt;$V$6,MAX(N309,K309*$T$6),IF(T309&gt;$V$5,MAX(R309,N309,K309*(1-$T$2),K309*(1-$T$5)),IF(T309&gt;$V$4,MAX(R309,N309,K309*(1-$T$2),K309*(1-$T$4)),IF(T309&gt;$V$3,MAX(R309,N309,K309*(1-$T$2),K309*(1-$T$3)),IF(T309&gt;$V$1,MAX(N309,K309*(1-$T$2)),MAX(N309,R309)))))))))</f>
        <v>59.148000000000003</v>
      </c>
      <c r="AC309" s="70">
        <f>+IF(AB309="-","-",IF(ABS(K309-AB309)&lt;0.1,1,-1*(AB309-K309)/K309))</f>
        <v>9.9999999999999936E-2</v>
      </c>
      <c r="AD309" s="66">
        <f>+IF(AB309&lt;&gt;"-",IF(AB309&lt;K309,(K309-AB309)*C309,AB309*C309),"")</f>
        <v>13.143999999999991</v>
      </c>
      <c r="AE309" s="68" t="str">
        <f>+IF(AB309&lt;&gt;"-",IF(R309&lt;&gt;"-",IF(Z309&lt;&gt;"OUI","OLD","FAUX"),IF(Z309&lt;&gt;"OUI","NEW","FAUX")),"")</f>
        <v>NEW</v>
      </c>
      <c r="AF309" s="68"/>
      <c r="AG309" s="68"/>
      <c r="AH309" s="53" t="str">
        <f t="shared" si="4"/>
        <v/>
      </c>
    </row>
    <row r="310" spans="1:34" ht="17">
      <c r="A310" s="53" t="s">
        <v>2905</v>
      </c>
      <c r="B310" s="53" t="s">
        <v>2906</v>
      </c>
      <c r="C310" s="54">
        <v>2</v>
      </c>
      <c r="D310" s="55" t="s">
        <v>116</v>
      </c>
      <c r="E310" s="55"/>
      <c r="F310" s="56" t="s">
        <v>49</v>
      </c>
      <c r="G310" s="56" t="s">
        <v>49</v>
      </c>
      <c r="H310" s="56"/>
      <c r="I310" s="56"/>
      <c r="J310" s="56"/>
      <c r="K310" s="57">
        <v>65.12</v>
      </c>
      <c r="L310" s="58">
        <v>45708</v>
      </c>
      <c r="M310" s="58">
        <v>45678</v>
      </c>
      <c r="N310" s="59"/>
      <c r="O310" s="56">
        <v>2</v>
      </c>
      <c r="P310" s="56"/>
      <c r="Q310" s="56">
        <v>1</v>
      </c>
      <c r="R310" s="60" t="s">
        <v>1139</v>
      </c>
      <c r="S310" s="61">
        <f>O310+P310</f>
        <v>2</v>
      </c>
      <c r="T310" s="62">
        <f>+IF(L310&lt;&gt;"",IF(DAYS360(L310,$A$2)&lt;0,0,IF(AND(MONTH(L310)=MONTH($A$2),YEAR(L310)&lt;YEAR($A$2)),(DAYS360(L310,$A$2)/30)-1,DAYS360(L310,$A$2)/30)),0)</f>
        <v>1.2</v>
      </c>
      <c r="U310" s="62">
        <f>+IF(M310&lt;&gt;"",IF(DAYS360(M310,$A$2)&lt;0,0,IF(AND(MONTH(M310)=MONTH($A$2),YEAR(M310)&lt;YEAR($A$2)),(DAYS360(M310,$A$2)/30)-1,DAYS360(M310,$A$2)/30)),0)</f>
        <v>2.1666666666666665</v>
      </c>
      <c r="V310" s="63">
        <f>S310/((C310+Q310)/2)</f>
        <v>1.3333333333333333</v>
      </c>
      <c r="W310" s="64">
        <f>+IF(V310&gt;0,1/V310,999)</f>
        <v>0.75</v>
      </c>
      <c r="X310" s="65" t="str">
        <f>+IF(N310&lt;&gt;"",IF(INT(N310)&lt;&gt;INT(K310),"OUI",""),"")</f>
        <v/>
      </c>
      <c r="Y310" s="66">
        <f>+IF(F310="OUI",0,C310*K310)</f>
        <v>130.24</v>
      </c>
      <c r="Z310" s="67" t="str">
        <f>+IF(R310="-",IF(OR(F310="OUI",AND(G310="OUI",T310&lt;=$V$1),H310="OUI",I310="OUI",J310="OUI",T310&lt;=$V$1),"OUI",""),"")</f>
        <v>OUI</v>
      </c>
      <c r="AA310" s="68" t="str">
        <f>+IF(OR(Z310&lt;&gt;"OUI",X310="OUI",R310&lt;&gt;"-"),"OUI","")</f>
        <v/>
      </c>
      <c r="AB310" s="69" t="str">
        <f>+IF(AA310&lt;&gt;"OUI","-",IF(R310="-",IF(W310&lt;=3,"-",MAX(N310,K310*(1-$T$1))),IF(W310&lt;=3,R310,IF(T310&gt;$V$6,MAX(N310,K310*$T$6),IF(T310&gt;$V$5,MAX(R310,N310,K310*(1-$T$2),K310*(1-$T$5)),IF(T310&gt;$V$4,MAX(R310,N310,K310*(1-$T$2),K310*(1-$T$4)),IF(T310&gt;$V$3,MAX(R310,N310,K310*(1-$T$2),K310*(1-$T$3)),IF(T310&gt;$V$1,MAX(N310,K310*(1-$T$2)),MAX(N310,R310)))))))))</f>
        <v>-</v>
      </c>
      <c r="AC310" s="70" t="str">
        <f>+IF(AB310="-","-",IF(ABS(K310-AB310)&lt;0.1,1,-1*(AB310-K310)/K310))</f>
        <v>-</v>
      </c>
      <c r="AD310" s="66" t="str">
        <f>+IF(AB310&lt;&gt;"-",IF(AB310&lt;K310,(K310-AB310)*C310,AB310*C310),"")</f>
        <v/>
      </c>
      <c r="AE310" s="68" t="str">
        <f>+IF(AB310&lt;&gt;"-",IF(R310&lt;&gt;"-",IF(Z310&lt;&gt;"OUI","OLD","FAUX"),IF(Z310&lt;&gt;"OUI","NEW","FAUX")),"")</f>
        <v/>
      </c>
      <c r="AF310" s="68"/>
      <c r="AG310" s="68"/>
      <c r="AH310" s="53" t="str">
        <f t="shared" si="4"/>
        <v/>
      </c>
    </row>
    <row r="311" spans="1:34" ht="17">
      <c r="A311" s="53" t="s">
        <v>3258</v>
      </c>
      <c r="B311" s="53" t="s">
        <v>3259</v>
      </c>
      <c r="C311" s="54">
        <v>2</v>
      </c>
      <c r="D311" s="55" t="s">
        <v>894</v>
      </c>
      <c r="E311" s="55" t="s">
        <v>167</v>
      </c>
      <c r="F311" s="56" t="s">
        <v>49</v>
      </c>
      <c r="G311" s="56" t="s">
        <v>49</v>
      </c>
      <c r="H311" s="56"/>
      <c r="I311" s="56"/>
      <c r="J311" s="56" t="s">
        <v>49</v>
      </c>
      <c r="K311" s="57">
        <v>65.11</v>
      </c>
      <c r="L311" s="58">
        <v>45691</v>
      </c>
      <c r="M311" s="58">
        <v>45678</v>
      </c>
      <c r="N311" s="59"/>
      <c r="O311" s="56">
        <v>1</v>
      </c>
      <c r="P311" s="56"/>
      <c r="Q311" s="56">
        <v>1</v>
      </c>
      <c r="R311" s="60" t="s">
        <v>1139</v>
      </c>
      <c r="S311" s="61">
        <f>O311+P311</f>
        <v>1</v>
      </c>
      <c r="T311" s="62">
        <f>+IF(L311&lt;&gt;"",IF(DAYS360(L311,$A$2)&lt;0,0,IF(AND(MONTH(L311)=MONTH($A$2),YEAR(L311)&lt;YEAR($A$2)),(DAYS360(L311,$A$2)/30)-1,DAYS360(L311,$A$2)/30)),0)</f>
        <v>1.7666666666666666</v>
      </c>
      <c r="U311" s="62">
        <f>+IF(M311&lt;&gt;"",IF(DAYS360(M311,$A$2)&lt;0,0,IF(AND(MONTH(M311)=MONTH($A$2),YEAR(M311)&lt;YEAR($A$2)),(DAYS360(M311,$A$2)/30)-1,DAYS360(M311,$A$2)/30)),0)</f>
        <v>2.1666666666666665</v>
      </c>
      <c r="V311" s="63">
        <f>S311/((C311+Q311)/2)</f>
        <v>0.66666666666666663</v>
      </c>
      <c r="W311" s="64">
        <f>+IF(V311&gt;0,1/V311,999)</f>
        <v>1.5</v>
      </c>
      <c r="X311" s="65" t="str">
        <f>+IF(N311&lt;&gt;"",IF(INT(N311)&lt;&gt;INT(K311),"OUI",""),"")</f>
        <v/>
      </c>
      <c r="Y311" s="66">
        <f>+IF(F311="OUI",0,C311*K311)</f>
        <v>130.22</v>
      </c>
      <c r="Z311" s="67" t="str">
        <f>+IF(R311="-",IF(OR(F311="OUI",AND(G311="OUI",T311&lt;=$V$1),H311="OUI",I311="OUI",J311="OUI",T311&lt;=$V$1),"OUI",""),"")</f>
        <v>OUI</v>
      </c>
      <c r="AA311" s="68" t="str">
        <f>+IF(OR(Z311&lt;&gt;"OUI",X311="OUI",R311&lt;&gt;"-"),"OUI","")</f>
        <v/>
      </c>
      <c r="AB311" s="69" t="str">
        <f>+IF(AA311&lt;&gt;"OUI","-",IF(R311="-",IF(W311&lt;=3,"-",MAX(N311,K311*(1-$T$1))),IF(W311&lt;=3,R311,IF(T311&gt;$V$6,MAX(N311,K311*$T$6),IF(T311&gt;$V$5,MAX(R311,N311,K311*(1-$T$2),K311*(1-$T$5)),IF(T311&gt;$V$4,MAX(R311,N311,K311*(1-$T$2),K311*(1-$T$4)),IF(T311&gt;$V$3,MAX(R311,N311,K311*(1-$T$2),K311*(1-$T$3)),IF(T311&gt;$V$1,MAX(N311,K311*(1-$T$2)),MAX(N311,R311)))))))))</f>
        <v>-</v>
      </c>
      <c r="AC311" s="70" t="str">
        <f>+IF(AB311="-","-",IF(ABS(K311-AB311)&lt;0.1,1,-1*(AB311-K311)/K311))</f>
        <v>-</v>
      </c>
      <c r="AD311" s="66" t="str">
        <f>+IF(AB311&lt;&gt;"-",IF(AB311&lt;K311,(K311-AB311)*C311,AB311*C311),"")</f>
        <v/>
      </c>
      <c r="AE311" s="68" t="str">
        <f>+IF(AB311&lt;&gt;"-",IF(R311&lt;&gt;"-",IF(Z311&lt;&gt;"OUI","OLD","FAUX"),IF(Z311&lt;&gt;"OUI","NEW","FAUX")),"")</f>
        <v/>
      </c>
      <c r="AF311" s="68"/>
      <c r="AG311" s="68"/>
      <c r="AH311" s="53" t="str">
        <f t="shared" si="4"/>
        <v/>
      </c>
    </row>
    <row r="312" spans="1:34" ht="17">
      <c r="A312" s="53" t="s">
        <v>3586</v>
      </c>
      <c r="B312" s="53" t="s">
        <v>3587</v>
      </c>
      <c r="C312" s="54">
        <v>1</v>
      </c>
      <c r="D312" s="55"/>
      <c r="E312" s="55" t="s">
        <v>141</v>
      </c>
      <c r="F312" s="56"/>
      <c r="G312" s="56"/>
      <c r="H312" s="56"/>
      <c r="I312" s="56"/>
      <c r="J312" s="56" t="s">
        <v>49</v>
      </c>
      <c r="K312" s="57">
        <v>65.02</v>
      </c>
      <c r="L312" s="58">
        <v>45667</v>
      </c>
      <c r="M312" s="58">
        <v>45686</v>
      </c>
      <c r="N312" s="59"/>
      <c r="O312" s="56">
        <v>1</v>
      </c>
      <c r="P312" s="56"/>
      <c r="Q312" s="56"/>
      <c r="R312" s="60" t="s">
        <v>1139</v>
      </c>
      <c r="S312" s="61">
        <f>O312+P312</f>
        <v>1</v>
      </c>
      <c r="T312" s="62">
        <f>+IF(L312&lt;&gt;"",IF(DAYS360(L312,$A$2)&lt;0,0,IF(AND(MONTH(L312)=MONTH($A$2),YEAR(L312)&lt;YEAR($A$2)),(DAYS360(L312,$A$2)/30)-1,DAYS360(L312,$A$2)/30)),0)</f>
        <v>2.5333333333333332</v>
      </c>
      <c r="U312" s="62">
        <f>+IF(M312&lt;&gt;"",IF(DAYS360(M312,$A$2)&lt;0,0,IF(AND(MONTH(M312)=MONTH($A$2),YEAR(M312)&lt;YEAR($A$2)),(DAYS360(M312,$A$2)/30)-1,DAYS360(M312,$A$2)/30)),0)</f>
        <v>1.9</v>
      </c>
      <c r="V312" s="63">
        <f>S312/((C312+Q312)/2)</f>
        <v>2</v>
      </c>
      <c r="W312" s="64">
        <f>+IF(V312&gt;0,1/V312,999)</f>
        <v>0.5</v>
      </c>
      <c r="X312" s="65" t="str">
        <f>+IF(N312&lt;&gt;"",IF(INT(N312)&lt;&gt;INT(K312),"OUI",""),"")</f>
        <v/>
      </c>
      <c r="Y312" s="66">
        <f>+IF(F312="OUI",0,C312*K312)</f>
        <v>65.02</v>
      </c>
      <c r="Z312" s="67" t="str">
        <f>+IF(R312="-",IF(OR(F312="OUI",AND(G312="OUI",T312&lt;=$V$1),H312="OUI",I312="OUI",J312="OUI",T312&lt;=$V$1),"OUI",""),"")</f>
        <v>OUI</v>
      </c>
      <c r="AA312" s="68" t="str">
        <f>+IF(OR(Z312&lt;&gt;"OUI",X312="OUI",R312&lt;&gt;"-"),"OUI","")</f>
        <v/>
      </c>
      <c r="AB312" s="69" t="str">
        <f>+IF(AA312&lt;&gt;"OUI","-",IF(R312="-",IF(W312&lt;=3,"-",MAX(N312,K312*(1-$T$1))),IF(W312&lt;=3,R312,IF(T312&gt;$V$6,MAX(N312,K312*$T$6),IF(T312&gt;$V$5,MAX(R312,N312,K312*(1-$T$2),K312*(1-$T$5)),IF(T312&gt;$V$4,MAX(R312,N312,K312*(1-$T$2),K312*(1-$T$4)),IF(T312&gt;$V$3,MAX(R312,N312,K312*(1-$T$2),K312*(1-$T$3)),IF(T312&gt;$V$1,MAX(N312,K312*(1-$T$2)),MAX(N312,R312)))))))))</f>
        <v>-</v>
      </c>
      <c r="AC312" s="70" t="str">
        <f>+IF(AB312="-","-",IF(ABS(K312-AB312)&lt;0.1,1,-1*(AB312-K312)/K312))</f>
        <v>-</v>
      </c>
      <c r="AD312" s="66" t="str">
        <f>+IF(AB312&lt;&gt;"-",IF(AB312&lt;K312,(K312-AB312)*C312,AB312*C312),"")</f>
        <v/>
      </c>
      <c r="AE312" s="68" t="str">
        <f>+IF(AB312&lt;&gt;"-",IF(R312&lt;&gt;"-",IF(Z312&lt;&gt;"OUI","OLD","FAUX"),IF(Z312&lt;&gt;"OUI","NEW","FAUX")),"")</f>
        <v/>
      </c>
      <c r="AF312" s="68"/>
      <c r="AG312" s="68"/>
      <c r="AH312" s="53" t="str">
        <f t="shared" si="4"/>
        <v/>
      </c>
    </row>
    <row r="313" spans="1:34" ht="17">
      <c r="A313" s="53" t="s">
        <v>2998</v>
      </c>
      <c r="B313" s="53" t="s">
        <v>2999</v>
      </c>
      <c r="C313" s="54">
        <v>2</v>
      </c>
      <c r="D313" s="55" t="s">
        <v>791</v>
      </c>
      <c r="E313" s="55"/>
      <c r="F313" s="56" t="s">
        <v>49</v>
      </c>
      <c r="G313" s="56" t="s">
        <v>49</v>
      </c>
      <c r="H313" s="56"/>
      <c r="I313" s="56"/>
      <c r="J313" s="56"/>
      <c r="K313" s="57">
        <v>64.92</v>
      </c>
      <c r="L313" s="58">
        <v>45555</v>
      </c>
      <c r="M313" s="58">
        <v>45719</v>
      </c>
      <c r="N313" s="59"/>
      <c r="O313" s="56">
        <v>1</v>
      </c>
      <c r="P313" s="56"/>
      <c r="Q313" s="56">
        <v>3</v>
      </c>
      <c r="R313" s="60" t="s">
        <v>1139</v>
      </c>
      <c r="S313" s="61">
        <f>O313+P313</f>
        <v>1</v>
      </c>
      <c r="T313" s="62">
        <f>+IF(L313&lt;&gt;"",IF(DAYS360(L313,$A$2)&lt;0,0,IF(AND(MONTH(L313)=MONTH($A$2),YEAR(L313)&lt;YEAR($A$2)),(DAYS360(L313,$A$2)/30)-1,DAYS360(L313,$A$2)/30)),0)</f>
        <v>6.2</v>
      </c>
      <c r="U313" s="62">
        <f>+IF(M313&lt;&gt;"",IF(DAYS360(M313,$A$2)&lt;0,0,IF(AND(MONTH(M313)=MONTH($A$2),YEAR(M313)&lt;YEAR($A$2)),(DAYS360(M313,$A$2)/30)-1,DAYS360(M313,$A$2)/30)),0)</f>
        <v>0.76666666666666672</v>
      </c>
      <c r="V313" s="63">
        <f>S313/((C313+Q313)/2)</f>
        <v>0.4</v>
      </c>
      <c r="W313" s="64">
        <f>+IF(V313&gt;0,1/V313,999)</f>
        <v>2.5</v>
      </c>
      <c r="X313" s="65" t="str">
        <f>+IF(N313&lt;&gt;"",IF(INT(N313)&lt;&gt;INT(K313),"OUI",""),"")</f>
        <v/>
      </c>
      <c r="Y313" s="66">
        <f>+IF(F313="OUI",0,C313*K313)</f>
        <v>129.84</v>
      </c>
      <c r="Z313" s="67" t="str">
        <f>+IF(R313="-",IF(OR(F313="OUI",AND(G313="OUI",T313&lt;=$V$1),H313="OUI",I313="OUI",J313="OUI",T313&lt;=$V$1),"OUI",""),"")</f>
        <v>OUI</v>
      </c>
      <c r="AA313" s="68" t="str">
        <f>+IF(OR(Z313&lt;&gt;"OUI",X313="OUI",R313&lt;&gt;"-"),"OUI","")</f>
        <v/>
      </c>
      <c r="AB313" s="69" t="str">
        <f>+IF(AA313&lt;&gt;"OUI","-",IF(R313="-",IF(W313&lt;=3,"-",MAX(N313,K313*(1-$T$1))),IF(W313&lt;=3,R313,IF(T313&gt;$V$6,MAX(N313,K313*$T$6),IF(T313&gt;$V$5,MAX(R313,N313,K313*(1-$T$2),K313*(1-$T$5)),IF(T313&gt;$V$4,MAX(R313,N313,K313*(1-$T$2),K313*(1-$T$4)),IF(T313&gt;$V$3,MAX(R313,N313,K313*(1-$T$2),K313*(1-$T$3)),IF(T313&gt;$V$1,MAX(N313,K313*(1-$T$2)),MAX(N313,R313)))))))))</f>
        <v>-</v>
      </c>
      <c r="AC313" s="70" t="str">
        <f>+IF(AB313="-","-",IF(ABS(K313-AB313)&lt;0.1,1,-1*(AB313-K313)/K313))</f>
        <v>-</v>
      </c>
      <c r="AD313" s="66" t="str">
        <f>+IF(AB313&lt;&gt;"-",IF(AB313&lt;K313,(K313-AB313)*C313,AB313*C313),"")</f>
        <v/>
      </c>
      <c r="AE313" s="68" t="str">
        <f>+IF(AB313&lt;&gt;"-",IF(R313&lt;&gt;"-",IF(Z313&lt;&gt;"OUI","OLD","FAUX"),IF(Z313&lt;&gt;"OUI","NEW","FAUX")),"")</f>
        <v/>
      </c>
      <c r="AF313" s="68"/>
      <c r="AG313" s="68"/>
      <c r="AH313" s="53" t="str">
        <f t="shared" si="4"/>
        <v/>
      </c>
    </row>
    <row r="314" spans="1:34" ht="17">
      <c r="A314" s="53" t="s">
        <v>1464</v>
      </c>
      <c r="B314" s="53" t="s">
        <v>1465</v>
      </c>
      <c r="C314" s="54">
        <v>6</v>
      </c>
      <c r="D314" s="55" t="s">
        <v>1466</v>
      </c>
      <c r="E314" s="55" t="s">
        <v>275</v>
      </c>
      <c r="F314" s="56" t="s">
        <v>49</v>
      </c>
      <c r="G314" s="56" t="s">
        <v>49</v>
      </c>
      <c r="H314" s="56"/>
      <c r="I314" s="56"/>
      <c r="J314" s="56" t="s">
        <v>49</v>
      </c>
      <c r="K314" s="57">
        <v>64.900000000000006</v>
      </c>
      <c r="L314" s="58">
        <v>44060</v>
      </c>
      <c r="M314" s="58">
        <v>45628</v>
      </c>
      <c r="N314" s="59"/>
      <c r="O314" s="56"/>
      <c r="P314" s="56"/>
      <c r="Q314" s="56">
        <v>6</v>
      </c>
      <c r="R314" s="60">
        <v>58.410000000000004</v>
      </c>
      <c r="S314" s="61">
        <f>O314+P314</f>
        <v>0</v>
      </c>
      <c r="T314" s="62">
        <f>+IF(L314&lt;&gt;"",IF(DAYS360(L314,$A$2)&lt;0,0,IF(AND(MONTH(L314)=MONTH($A$2),YEAR(L314)&lt;YEAR($A$2)),(DAYS360(L314,$A$2)/30)-1,DAYS360(L314,$A$2)/30)),0)</f>
        <v>55.3</v>
      </c>
      <c r="U314" s="62">
        <f>+IF(M314&lt;&gt;"",IF(DAYS360(M314,$A$2)&lt;0,0,IF(AND(MONTH(M314)=MONTH($A$2),YEAR(M314)&lt;YEAR($A$2)),(DAYS360(M314,$A$2)/30)-1,DAYS360(M314,$A$2)/30)),0)</f>
        <v>3.8</v>
      </c>
      <c r="V314" s="63">
        <f>S314/((C314+Q314)/2)</f>
        <v>0</v>
      </c>
      <c r="W314" s="64">
        <f>+IF(V314&gt;0,1/V314,999)</f>
        <v>999</v>
      </c>
      <c r="X314" s="65" t="str">
        <f>+IF(N314&lt;&gt;"",IF(INT(N314)&lt;&gt;INT(K314),"OUI",""),"")</f>
        <v/>
      </c>
      <c r="Y314" s="66">
        <f>+IF(F314="OUI",0,C314*K314)</f>
        <v>389.40000000000003</v>
      </c>
      <c r="Z314" s="67" t="str">
        <f>+IF(R314="-",IF(OR(F314="OUI",AND(G314="OUI",T314&lt;=$V$1),H314="OUI",I314="OUI",J314="OUI",T314&lt;=$V$1),"OUI",""),"")</f>
        <v/>
      </c>
      <c r="AA314" s="68" t="str">
        <f>+IF(OR(Z314&lt;&gt;"OUI",X314="OUI",R314&lt;&gt;"-"),"OUI","")</f>
        <v>OUI</v>
      </c>
      <c r="AB314" s="69">
        <f>+IF(AA314&lt;&gt;"OUI","-",IF(R314="-",IF(W314&lt;=3,"-",MAX(N314,K314*(1-$T$1))),IF(W314&lt;=3,R314,IF(T314&gt;$V$6,MAX(N314,K314*$T$6),IF(T314&gt;$V$5,MAX(R314,N314,K314*(1-$T$2),K314*(1-$T$5)),IF(T314&gt;$V$4,MAX(R314,N314,K314*(1-$T$2),K314*(1-$T$4)),IF(T314&gt;$V$3,MAX(R314,N314,K314*(1-$T$2),K314*(1-$T$3)),IF(T314&gt;$V$1,MAX(N314,K314*(1-$T$2)),MAX(N314,R314)))))))))</f>
        <v>58.410000000000004</v>
      </c>
      <c r="AC314" s="70">
        <f>+IF(AB314="-","-",IF(ABS(K314-AB314)&lt;0.1,1,-1*(AB314-K314)/K314))</f>
        <v>0.10000000000000002</v>
      </c>
      <c r="AD314" s="66">
        <f>+IF(AB314&lt;&gt;"-",IF(AB314&lt;K314,(K314-AB314)*C314,AB314*C314),"")</f>
        <v>38.940000000000012</v>
      </c>
      <c r="AE314" s="68" t="str">
        <f>+IF(AB314&lt;&gt;"-",IF(R314&lt;&gt;"-",IF(Z314&lt;&gt;"OUI","OLD","FAUX"),IF(Z314&lt;&gt;"OUI","NEW","FAUX")),"")</f>
        <v>OLD</v>
      </c>
      <c r="AF314" s="68"/>
      <c r="AG314" s="68"/>
      <c r="AH314" s="53" t="str">
        <f t="shared" si="4"/>
        <v/>
      </c>
    </row>
    <row r="315" spans="1:34" ht="17">
      <c r="A315" s="53" t="s">
        <v>1146</v>
      </c>
      <c r="B315" s="53" t="s">
        <v>1147</v>
      </c>
      <c r="C315" s="54">
        <v>15</v>
      </c>
      <c r="D315" s="55" t="s">
        <v>736</v>
      </c>
      <c r="E315" s="55"/>
      <c r="F315" s="56" t="s">
        <v>49</v>
      </c>
      <c r="G315" s="56" t="s">
        <v>49</v>
      </c>
      <c r="H315" s="56"/>
      <c r="I315" s="56"/>
      <c r="J315" s="56"/>
      <c r="K315" s="57">
        <v>64.5</v>
      </c>
      <c r="L315" s="58">
        <v>45348</v>
      </c>
      <c r="M315" s="58">
        <v>45327</v>
      </c>
      <c r="N315" s="59"/>
      <c r="O315" s="56"/>
      <c r="P315" s="56"/>
      <c r="Q315" s="56">
        <v>15</v>
      </c>
      <c r="R315" s="60" t="s">
        <v>1139</v>
      </c>
      <c r="S315" s="61">
        <f>O315+P315</f>
        <v>0</v>
      </c>
      <c r="T315" s="62">
        <f>+IF(L315&lt;&gt;"",IF(DAYS360(L315,$A$2)&lt;0,0,IF(AND(MONTH(L315)=MONTH($A$2),YEAR(L315)&lt;YEAR($A$2)),(DAYS360(L315,$A$2)/30)-1,DAYS360(L315,$A$2)/30)),0)</f>
        <v>13</v>
      </c>
      <c r="U315" s="62">
        <f>+IF(M315&lt;&gt;"",IF(DAYS360(M315,$A$2)&lt;0,0,IF(AND(MONTH(M315)=MONTH($A$2),YEAR(M315)&lt;YEAR($A$2)),(DAYS360(M315,$A$2)/30)-1,DAYS360(M315,$A$2)/30)),0)</f>
        <v>13.7</v>
      </c>
      <c r="V315" s="63">
        <f>S315/((C315+Q315)/2)</f>
        <v>0</v>
      </c>
      <c r="W315" s="64">
        <f>+IF(V315&gt;0,1/V315,999)</f>
        <v>999</v>
      </c>
      <c r="X315" s="65" t="str">
        <f>+IF(N315&lt;&gt;"",IF(INT(N315)&lt;&gt;INT(K315),"OUI",""),"")</f>
        <v/>
      </c>
      <c r="Y315" s="66">
        <f>+IF(F315="OUI",0,C315*K315)</f>
        <v>967.5</v>
      </c>
      <c r="Z315" s="67" t="str">
        <f>+IF(R315="-",IF(OR(F315="OUI",AND(G315="OUI",T315&lt;=$V$1),H315="OUI",I315="OUI",J315="OUI",T315&lt;=$V$1),"OUI",""),"")</f>
        <v/>
      </c>
      <c r="AA315" s="68" t="str">
        <f>+IF(OR(Z315&lt;&gt;"OUI",X315="OUI",R315&lt;&gt;"-"),"OUI","")</f>
        <v>OUI</v>
      </c>
      <c r="AB315" s="69">
        <f>+IF(AA315&lt;&gt;"OUI","-",IF(R315="-",IF(W315&lt;=3,"-",MAX(N315,K315*(1-$T$1))),IF(W315&lt;=3,R315,IF(T315&gt;$V$6,MAX(N315,K315*$T$6),IF(T315&gt;$V$5,MAX(R315,N315,K315*(1-$T$2),K315*(1-$T$5)),IF(T315&gt;$V$4,MAX(R315,N315,K315*(1-$T$2),K315*(1-$T$4)),IF(T315&gt;$V$3,MAX(R315,N315,K315*(1-$T$2),K315*(1-$T$3)),IF(T315&gt;$V$1,MAX(N315,K315*(1-$T$2)),MAX(N315,R315)))))))))</f>
        <v>58.050000000000004</v>
      </c>
      <c r="AC315" s="70">
        <f>+IF(AB315="-","-",IF(ABS(K315-AB315)&lt;0.1,1,-1*(AB315-K315)/K315))</f>
        <v>9.9999999999999936E-2</v>
      </c>
      <c r="AD315" s="66">
        <f>+IF(AB315&lt;&gt;"-",IF(AB315&lt;K315,(K315-AB315)*C315,AB315*C315),"")</f>
        <v>96.749999999999943</v>
      </c>
      <c r="AE315" s="68" t="str">
        <f>+IF(AB315&lt;&gt;"-",IF(R315&lt;&gt;"-",IF(Z315&lt;&gt;"OUI","OLD","FAUX"),IF(Z315&lt;&gt;"OUI","NEW","FAUX")),"")</f>
        <v>NEW</v>
      </c>
      <c r="AF315" s="68"/>
      <c r="AG315" s="68"/>
      <c r="AH315" s="53" t="str">
        <f t="shared" si="4"/>
        <v/>
      </c>
    </row>
    <row r="316" spans="1:34" ht="17">
      <c r="A316" s="53" t="s">
        <v>2845</v>
      </c>
      <c r="B316" s="53" t="s">
        <v>2846</v>
      </c>
      <c r="C316" s="54">
        <v>4</v>
      </c>
      <c r="D316" s="55" t="s">
        <v>2847</v>
      </c>
      <c r="E316" s="55"/>
      <c r="F316" s="56" t="s">
        <v>49</v>
      </c>
      <c r="G316" s="56" t="s">
        <v>49</v>
      </c>
      <c r="H316" s="56"/>
      <c r="I316" s="56"/>
      <c r="J316" s="56"/>
      <c r="K316" s="57">
        <v>64.459999999999994</v>
      </c>
      <c r="L316" s="58">
        <v>45511</v>
      </c>
      <c r="M316" s="58">
        <v>45642</v>
      </c>
      <c r="N316" s="59"/>
      <c r="O316" s="56"/>
      <c r="P316" s="56"/>
      <c r="Q316" s="56">
        <v>4</v>
      </c>
      <c r="R316" s="60" t="s">
        <v>1139</v>
      </c>
      <c r="S316" s="61">
        <f>O316+P316</f>
        <v>0</v>
      </c>
      <c r="T316" s="62">
        <f>+IF(L316&lt;&gt;"",IF(DAYS360(L316,$A$2)&lt;0,0,IF(AND(MONTH(L316)=MONTH($A$2),YEAR(L316)&lt;YEAR($A$2)),(DAYS360(L316,$A$2)/30)-1,DAYS360(L316,$A$2)/30)),0)</f>
        <v>7.6333333333333337</v>
      </c>
      <c r="U316" s="62">
        <f>+IF(M316&lt;&gt;"",IF(DAYS360(M316,$A$2)&lt;0,0,IF(AND(MONTH(M316)=MONTH($A$2),YEAR(M316)&lt;YEAR($A$2)),(DAYS360(M316,$A$2)/30)-1,DAYS360(M316,$A$2)/30)),0)</f>
        <v>3.3333333333333335</v>
      </c>
      <c r="V316" s="63">
        <f>S316/((C316+Q316)/2)</f>
        <v>0</v>
      </c>
      <c r="W316" s="64">
        <f>+IF(V316&gt;0,1/V316,999)</f>
        <v>999</v>
      </c>
      <c r="X316" s="65" t="str">
        <f>+IF(N316&lt;&gt;"",IF(INT(N316)&lt;&gt;INT(K316),"OUI",""),"")</f>
        <v/>
      </c>
      <c r="Y316" s="66">
        <f>+IF(F316="OUI",0,C316*K316)</f>
        <v>257.83999999999997</v>
      </c>
      <c r="Z316" s="67" t="str">
        <f>+IF(R316="-",IF(OR(F316="OUI",AND(G316="OUI",T316&lt;=$V$1),H316="OUI",I316="OUI",J316="OUI",T316&lt;=$V$1),"OUI",""),"")</f>
        <v>OUI</v>
      </c>
      <c r="AA316" s="68" t="str">
        <f>+IF(OR(Z316&lt;&gt;"OUI",X316="OUI",R316&lt;&gt;"-"),"OUI","")</f>
        <v/>
      </c>
      <c r="AB316" s="69" t="str">
        <f>+IF(AA316&lt;&gt;"OUI","-",IF(R316="-",IF(W316&lt;=3,"-",MAX(N316,K316*(1-$T$1))),IF(W316&lt;=3,R316,IF(T316&gt;$V$6,MAX(N316,K316*$T$6),IF(T316&gt;$V$5,MAX(R316,N316,K316*(1-$T$2),K316*(1-$T$5)),IF(T316&gt;$V$4,MAX(R316,N316,K316*(1-$T$2),K316*(1-$T$4)),IF(T316&gt;$V$3,MAX(R316,N316,K316*(1-$T$2),K316*(1-$T$3)),IF(T316&gt;$V$1,MAX(N316,K316*(1-$T$2)),MAX(N316,R316)))))))))</f>
        <v>-</v>
      </c>
      <c r="AC316" s="70" t="str">
        <f>+IF(AB316="-","-",IF(ABS(K316-AB316)&lt;0.1,1,-1*(AB316-K316)/K316))</f>
        <v>-</v>
      </c>
      <c r="AD316" s="66" t="str">
        <f>+IF(AB316&lt;&gt;"-",IF(AB316&lt;K316,(K316-AB316)*C316,AB316*C316),"")</f>
        <v/>
      </c>
      <c r="AE316" s="68" t="str">
        <f>+IF(AB316&lt;&gt;"-",IF(R316&lt;&gt;"-",IF(Z316&lt;&gt;"OUI","OLD","FAUX"),IF(Z316&lt;&gt;"OUI","NEW","FAUX")),"")</f>
        <v/>
      </c>
      <c r="AF316" s="68"/>
      <c r="AG316" s="68"/>
      <c r="AH316" s="53" t="str">
        <f t="shared" si="4"/>
        <v/>
      </c>
    </row>
    <row r="317" spans="1:34" ht="17">
      <c r="A317" s="53" t="s">
        <v>2931</v>
      </c>
      <c r="B317" s="53" t="s">
        <v>2932</v>
      </c>
      <c r="C317" s="54">
        <v>2</v>
      </c>
      <c r="D317" s="55" t="s">
        <v>116</v>
      </c>
      <c r="E317" s="55" t="s">
        <v>117</v>
      </c>
      <c r="F317" s="56" t="s">
        <v>49</v>
      </c>
      <c r="G317" s="56" t="s">
        <v>49</v>
      </c>
      <c r="H317" s="56"/>
      <c r="I317" s="56"/>
      <c r="J317" s="56" t="s">
        <v>49</v>
      </c>
      <c r="K317" s="57">
        <v>64.150000000000006</v>
      </c>
      <c r="L317" s="58">
        <v>45449</v>
      </c>
      <c r="M317" s="58">
        <v>45679</v>
      </c>
      <c r="N317" s="59"/>
      <c r="O317" s="56">
        <v>2</v>
      </c>
      <c r="P317" s="56"/>
      <c r="Q317" s="56">
        <v>4</v>
      </c>
      <c r="R317" s="60" t="s">
        <v>1139</v>
      </c>
      <c r="S317" s="61">
        <f>O317+P317</f>
        <v>2</v>
      </c>
      <c r="T317" s="62">
        <f>+IF(L317&lt;&gt;"",IF(DAYS360(L317,$A$2)&lt;0,0,IF(AND(MONTH(L317)=MONTH($A$2),YEAR(L317)&lt;YEAR($A$2)),(DAYS360(L317,$A$2)/30)-1,DAYS360(L317,$A$2)/30)),0)</f>
        <v>9.6666666666666661</v>
      </c>
      <c r="U317" s="62">
        <f>+IF(M317&lt;&gt;"",IF(DAYS360(M317,$A$2)&lt;0,0,IF(AND(MONTH(M317)=MONTH($A$2),YEAR(M317)&lt;YEAR($A$2)),(DAYS360(M317,$A$2)/30)-1,DAYS360(M317,$A$2)/30)),0)</f>
        <v>2.1333333333333333</v>
      </c>
      <c r="V317" s="63">
        <f>S317/((C317+Q317)/2)</f>
        <v>0.66666666666666663</v>
      </c>
      <c r="W317" s="64">
        <f>+IF(V317&gt;0,1/V317,999)</f>
        <v>1.5</v>
      </c>
      <c r="X317" s="65" t="str">
        <f>+IF(N317&lt;&gt;"",IF(INT(N317)&lt;&gt;INT(K317),"OUI",""),"")</f>
        <v/>
      </c>
      <c r="Y317" s="66">
        <f>+IF(F317="OUI",0,C317*K317)</f>
        <v>128.30000000000001</v>
      </c>
      <c r="Z317" s="67" t="str">
        <f>+IF(R317="-",IF(OR(F317="OUI",AND(G317="OUI",T317&lt;=$V$1),H317="OUI",I317="OUI",J317="OUI",T317&lt;=$V$1),"OUI",""),"")</f>
        <v>OUI</v>
      </c>
      <c r="AA317" s="68" t="str">
        <f>+IF(OR(Z317&lt;&gt;"OUI",X317="OUI",R317&lt;&gt;"-"),"OUI","")</f>
        <v/>
      </c>
      <c r="AB317" s="69" t="str">
        <f>+IF(AA317&lt;&gt;"OUI","-",IF(R317="-",IF(W317&lt;=3,"-",MAX(N317,K317*(1-$T$1))),IF(W317&lt;=3,R317,IF(T317&gt;$V$6,MAX(N317,K317*$T$6),IF(T317&gt;$V$5,MAX(R317,N317,K317*(1-$T$2),K317*(1-$T$5)),IF(T317&gt;$V$4,MAX(R317,N317,K317*(1-$T$2),K317*(1-$T$4)),IF(T317&gt;$V$3,MAX(R317,N317,K317*(1-$T$2),K317*(1-$T$3)),IF(T317&gt;$V$1,MAX(N317,K317*(1-$T$2)),MAX(N317,R317)))))))))</f>
        <v>-</v>
      </c>
      <c r="AC317" s="70" t="str">
        <f>+IF(AB317="-","-",IF(ABS(K317-AB317)&lt;0.1,1,-1*(AB317-K317)/K317))</f>
        <v>-</v>
      </c>
      <c r="AD317" s="66" t="str">
        <f>+IF(AB317&lt;&gt;"-",IF(AB317&lt;K317,(K317-AB317)*C317,AB317*C317),"")</f>
        <v/>
      </c>
      <c r="AE317" s="68" t="str">
        <f>+IF(AB317&lt;&gt;"-",IF(R317&lt;&gt;"-",IF(Z317&lt;&gt;"OUI","OLD","FAUX"),IF(Z317&lt;&gt;"OUI","NEW","FAUX")),"")</f>
        <v/>
      </c>
      <c r="AF317" s="68"/>
      <c r="AG317" s="68"/>
      <c r="AH317" s="53" t="str">
        <f t="shared" si="4"/>
        <v/>
      </c>
    </row>
    <row r="318" spans="1:34" ht="17">
      <c r="A318" s="53" t="s">
        <v>2968</v>
      </c>
      <c r="B318" s="53" t="s">
        <v>2969</v>
      </c>
      <c r="C318" s="54">
        <v>3</v>
      </c>
      <c r="D318" s="55" t="s">
        <v>103</v>
      </c>
      <c r="E318" s="55"/>
      <c r="F318" s="56" t="s">
        <v>49</v>
      </c>
      <c r="G318" s="56" t="s">
        <v>49</v>
      </c>
      <c r="H318" s="56"/>
      <c r="I318" s="56"/>
      <c r="J318" s="56"/>
      <c r="K318" s="57">
        <v>64</v>
      </c>
      <c r="L318" s="58">
        <v>45470</v>
      </c>
      <c r="M318" s="58">
        <v>45628</v>
      </c>
      <c r="N318" s="59"/>
      <c r="O318" s="56"/>
      <c r="P318" s="56"/>
      <c r="Q318" s="56">
        <v>3</v>
      </c>
      <c r="R318" s="60" t="s">
        <v>1139</v>
      </c>
      <c r="S318" s="61">
        <f>O318+P318</f>
        <v>0</v>
      </c>
      <c r="T318" s="62">
        <f>+IF(L318&lt;&gt;"",IF(DAYS360(L318,$A$2)&lt;0,0,IF(AND(MONTH(L318)=MONTH($A$2),YEAR(L318)&lt;YEAR($A$2)),(DAYS360(L318,$A$2)/30)-1,DAYS360(L318,$A$2)/30)),0)</f>
        <v>8.9666666666666668</v>
      </c>
      <c r="U318" s="62">
        <f>+IF(M318&lt;&gt;"",IF(DAYS360(M318,$A$2)&lt;0,0,IF(AND(MONTH(M318)=MONTH($A$2),YEAR(M318)&lt;YEAR($A$2)),(DAYS360(M318,$A$2)/30)-1,DAYS360(M318,$A$2)/30)),0)</f>
        <v>3.8</v>
      </c>
      <c r="V318" s="63">
        <f>S318/((C318+Q318)/2)</f>
        <v>0</v>
      </c>
      <c r="W318" s="64">
        <f>+IF(V318&gt;0,1/V318,999)</f>
        <v>999</v>
      </c>
      <c r="X318" s="65" t="str">
        <f>+IF(N318&lt;&gt;"",IF(INT(N318)&lt;&gt;INT(K318),"OUI",""),"")</f>
        <v/>
      </c>
      <c r="Y318" s="66">
        <f>+IF(F318="OUI",0,C318*K318)</f>
        <v>192</v>
      </c>
      <c r="Z318" s="67" t="str">
        <f>+IF(R318="-",IF(OR(F318="OUI",AND(G318="OUI",T318&lt;=$V$1),H318="OUI",I318="OUI",J318="OUI",T318&lt;=$V$1),"OUI",""),"")</f>
        <v>OUI</v>
      </c>
      <c r="AA318" s="68" t="str">
        <f>+IF(OR(Z318&lt;&gt;"OUI",X318="OUI",R318&lt;&gt;"-"),"OUI","")</f>
        <v/>
      </c>
      <c r="AB318" s="69" t="str">
        <f>+IF(AA318&lt;&gt;"OUI","-",IF(R318="-",IF(W318&lt;=3,"-",MAX(N318,K318*(1-$T$1))),IF(W318&lt;=3,R318,IF(T318&gt;$V$6,MAX(N318,K318*$T$6),IF(T318&gt;$V$5,MAX(R318,N318,K318*(1-$T$2),K318*(1-$T$5)),IF(T318&gt;$V$4,MAX(R318,N318,K318*(1-$T$2),K318*(1-$T$4)),IF(T318&gt;$V$3,MAX(R318,N318,K318*(1-$T$2),K318*(1-$T$3)),IF(T318&gt;$V$1,MAX(N318,K318*(1-$T$2)),MAX(N318,R318)))))))))</f>
        <v>-</v>
      </c>
      <c r="AC318" s="70" t="str">
        <f>+IF(AB318="-","-",IF(ABS(K318-AB318)&lt;0.1,1,-1*(AB318-K318)/K318))</f>
        <v>-</v>
      </c>
      <c r="AD318" s="66" t="str">
        <f>+IF(AB318&lt;&gt;"-",IF(AB318&lt;K318,(K318-AB318)*C318,AB318*C318),"")</f>
        <v/>
      </c>
      <c r="AE318" s="68" t="str">
        <f>+IF(AB318&lt;&gt;"-",IF(R318&lt;&gt;"-",IF(Z318&lt;&gt;"OUI","OLD","FAUX"),IF(Z318&lt;&gt;"OUI","NEW","FAUX")),"")</f>
        <v/>
      </c>
      <c r="AF318" s="68"/>
      <c r="AG318" s="68"/>
      <c r="AH318" s="53" t="str">
        <f t="shared" si="4"/>
        <v/>
      </c>
    </row>
    <row r="319" spans="1:34" ht="17">
      <c r="A319" s="53" t="s">
        <v>1636</v>
      </c>
      <c r="B319" s="53" t="s">
        <v>1637</v>
      </c>
      <c r="C319" s="54">
        <v>2</v>
      </c>
      <c r="D319" s="55" t="s">
        <v>116</v>
      </c>
      <c r="E319" s="55"/>
      <c r="F319" s="56" t="s">
        <v>49</v>
      </c>
      <c r="G319" s="56" t="s">
        <v>49</v>
      </c>
      <c r="H319" s="56"/>
      <c r="I319" s="56"/>
      <c r="J319" s="56"/>
      <c r="K319" s="57">
        <v>64</v>
      </c>
      <c r="L319" s="58">
        <v>45204</v>
      </c>
      <c r="M319" s="58"/>
      <c r="N319" s="59"/>
      <c r="O319" s="56"/>
      <c r="P319" s="56"/>
      <c r="Q319" s="56">
        <v>2</v>
      </c>
      <c r="R319" s="60">
        <v>57.6</v>
      </c>
      <c r="S319" s="61">
        <f>O319+P319</f>
        <v>0</v>
      </c>
      <c r="T319" s="62">
        <f>+IF(L319&lt;&gt;"",IF(DAYS360(L319,$A$2)&lt;0,0,IF(AND(MONTH(L319)=MONTH($A$2),YEAR(L319)&lt;YEAR($A$2)),(DAYS360(L319,$A$2)/30)-1,DAYS360(L319,$A$2)/30)),0)</f>
        <v>17.7</v>
      </c>
      <c r="U319" s="62">
        <f>+IF(M319&lt;&gt;"",IF(DAYS360(M319,$A$2)&lt;0,0,IF(AND(MONTH(M319)=MONTH($A$2),YEAR(M319)&lt;YEAR($A$2)),(DAYS360(M319,$A$2)/30)-1,DAYS360(M319,$A$2)/30)),0)</f>
        <v>0</v>
      </c>
      <c r="V319" s="63">
        <f>S319/((C319+Q319)/2)</f>
        <v>0</v>
      </c>
      <c r="W319" s="64">
        <f>+IF(V319&gt;0,1/V319,999)</f>
        <v>999</v>
      </c>
      <c r="X319" s="65" t="str">
        <f>+IF(N319&lt;&gt;"",IF(INT(N319)&lt;&gt;INT(K319),"OUI",""),"")</f>
        <v/>
      </c>
      <c r="Y319" s="66">
        <f>+IF(F319="OUI",0,C319*K319)</f>
        <v>128</v>
      </c>
      <c r="Z319" s="67" t="str">
        <f>+IF(R319="-",IF(OR(F319="OUI",AND(G319="OUI",T319&lt;=$V$1),H319="OUI",I319="OUI",J319="OUI",T319&lt;=$V$1),"OUI",""),"")</f>
        <v/>
      </c>
      <c r="AA319" s="68" t="str">
        <f>+IF(OR(Z319&lt;&gt;"OUI",X319="OUI",R319&lt;&gt;"-"),"OUI","")</f>
        <v>OUI</v>
      </c>
      <c r="AB319" s="69">
        <f>+IF(AA319&lt;&gt;"OUI","-",IF(R319="-",IF(W319&lt;=3,"-",MAX(N319,K319*(1-$T$1))),IF(W319&lt;=3,R319,IF(T319&gt;$V$6,MAX(N319,K319*$T$6),IF(T319&gt;$V$5,MAX(R319,N319,K319*(1-$T$2),K319*(1-$T$5)),IF(T319&gt;$V$4,MAX(R319,N319,K319*(1-$T$2),K319*(1-$T$4)),IF(T319&gt;$V$3,MAX(R319,N319,K319*(1-$T$2),K319*(1-$T$3)),IF(T319&gt;$V$1,MAX(N319,K319*(1-$T$2)),MAX(N319,R319)))))))))</f>
        <v>57.6</v>
      </c>
      <c r="AC319" s="70">
        <f>+IF(AB319="-","-",IF(ABS(K319-AB319)&lt;0.1,1,-1*(AB319-K319)/K319))</f>
        <v>9.9999999999999978E-2</v>
      </c>
      <c r="AD319" s="66">
        <f>+IF(AB319&lt;&gt;"-",IF(AB319&lt;K319,(K319-AB319)*C319,AB319*C319),"")</f>
        <v>12.799999999999997</v>
      </c>
      <c r="AE319" s="68" t="str">
        <f>+IF(AB319&lt;&gt;"-",IF(R319&lt;&gt;"-",IF(Z319&lt;&gt;"OUI","OLD","FAUX"),IF(Z319&lt;&gt;"OUI","NEW","FAUX")),"")</f>
        <v>OLD</v>
      </c>
      <c r="AF319" s="68"/>
      <c r="AG319" s="68"/>
      <c r="AH319" s="53" t="str">
        <f t="shared" si="4"/>
        <v/>
      </c>
    </row>
    <row r="320" spans="1:34" ht="17">
      <c r="A320" s="53" t="s">
        <v>1638</v>
      </c>
      <c r="B320" s="53" t="s">
        <v>1639</v>
      </c>
      <c r="C320" s="54">
        <v>2</v>
      </c>
      <c r="D320" s="55" t="s">
        <v>1640</v>
      </c>
      <c r="E320" s="55" t="s">
        <v>1641</v>
      </c>
      <c r="F320" s="56" t="s">
        <v>49</v>
      </c>
      <c r="G320" s="56" t="s">
        <v>49</v>
      </c>
      <c r="H320" s="56"/>
      <c r="I320" s="56"/>
      <c r="J320" s="56" t="s">
        <v>49</v>
      </c>
      <c r="K320" s="57">
        <v>63.3</v>
      </c>
      <c r="L320" s="58">
        <v>44713</v>
      </c>
      <c r="M320" s="58">
        <v>44865</v>
      </c>
      <c r="N320" s="59"/>
      <c r="O320" s="56"/>
      <c r="P320" s="56"/>
      <c r="Q320" s="56">
        <v>2</v>
      </c>
      <c r="R320" s="60">
        <v>56.97</v>
      </c>
      <c r="S320" s="61">
        <f>O320+P320</f>
        <v>0</v>
      </c>
      <c r="T320" s="62">
        <f>+IF(L320&lt;&gt;"",IF(DAYS360(L320,$A$2)&lt;0,0,IF(AND(MONTH(L320)=MONTH($A$2),YEAR(L320)&lt;YEAR($A$2)),(DAYS360(L320,$A$2)/30)-1,DAYS360(L320,$A$2)/30)),0)</f>
        <v>33.833333333333336</v>
      </c>
      <c r="U320" s="62">
        <f>+IF(M320&lt;&gt;"",IF(DAYS360(M320,$A$2)&lt;0,0,IF(AND(MONTH(M320)=MONTH($A$2),YEAR(M320)&lt;YEAR($A$2)),(DAYS360(M320,$A$2)/30)-1,DAYS360(M320,$A$2)/30)),0)</f>
        <v>28.866666666666667</v>
      </c>
      <c r="V320" s="63">
        <f>S320/((C320+Q320)/2)</f>
        <v>0</v>
      </c>
      <c r="W320" s="64">
        <f>+IF(V320&gt;0,1/V320,999)</f>
        <v>999</v>
      </c>
      <c r="X320" s="65" t="str">
        <f>+IF(N320&lt;&gt;"",IF(INT(N320)&lt;&gt;INT(K320),"OUI",""),"")</f>
        <v/>
      </c>
      <c r="Y320" s="66">
        <f>+IF(F320="OUI",0,C320*K320)</f>
        <v>126.6</v>
      </c>
      <c r="Z320" s="67" t="str">
        <f>+IF(R320="-",IF(OR(F320="OUI",AND(G320="OUI",T320&lt;=$V$1),H320="OUI",I320="OUI",J320="OUI",T320&lt;=$V$1),"OUI",""),"")</f>
        <v/>
      </c>
      <c r="AA320" s="68" t="str">
        <f>+IF(OR(Z320&lt;&gt;"OUI",X320="OUI",R320&lt;&gt;"-"),"OUI","")</f>
        <v>OUI</v>
      </c>
      <c r="AB320" s="69">
        <f>+IF(AA320&lt;&gt;"OUI","-",IF(R320="-",IF(W320&lt;=3,"-",MAX(N320,K320*(1-$T$1))),IF(W320&lt;=3,R320,IF(T320&gt;$V$6,MAX(N320,K320*$T$6),IF(T320&gt;$V$5,MAX(R320,N320,K320*(1-$T$2),K320*(1-$T$5)),IF(T320&gt;$V$4,MAX(R320,N320,K320*(1-$T$2),K320*(1-$T$4)),IF(T320&gt;$V$3,MAX(R320,N320,K320*(1-$T$2),K320*(1-$T$3)),IF(T320&gt;$V$1,MAX(N320,K320*(1-$T$2)),MAX(N320,R320)))))))))</f>
        <v>56.97</v>
      </c>
      <c r="AC320" s="70">
        <f>+IF(AB320="-","-",IF(ABS(K320-AB320)&lt;0.1,1,-1*(AB320-K320)/K320))</f>
        <v>9.9999999999999978E-2</v>
      </c>
      <c r="AD320" s="66">
        <f>+IF(AB320&lt;&gt;"-",IF(AB320&lt;K320,(K320-AB320)*C320,AB320*C320),"")</f>
        <v>12.659999999999997</v>
      </c>
      <c r="AE320" s="68" t="str">
        <f>+IF(AB320&lt;&gt;"-",IF(R320&lt;&gt;"-",IF(Z320&lt;&gt;"OUI","OLD","FAUX"),IF(Z320&lt;&gt;"OUI","NEW","FAUX")),"")</f>
        <v>OLD</v>
      </c>
      <c r="AF320" s="68"/>
      <c r="AG320" s="68"/>
      <c r="AH320" s="53" t="str">
        <f t="shared" si="4"/>
        <v/>
      </c>
    </row>
    <row r="321" spans="1:34" ht="34">
      <c r="A321" s="53" t="s">
        <v>1393</v>
      </c>
      <c r="B321" s="53" t="s">
        <v>1394</v>
      </c>
      <c r="C321" s="54">
        <v>19</v>
      </c>
      <c r="D321" s="55" t="s">
        <v>444</v>
      </c>
      <c r="E321" s="55" t="s">
        <v>654</v>
      </c>
      <c r="F321" s="56" t="s">
        <v>49</v>
      </c>
      <c r="G321" s="56" t="s">
        <v>49</v>
      </c>
      <c r="H321" s="56"/>
      <c r="I321" s="56"/>
      <c r="J321" s="56" t="s">
        <v>49</v>
      </c>
      <c r="K321" s="57">
        <v>62.922400000000003</v>
      </c>
      <c r="L321" s="58">
        <v>44001</v>
      </c>
      <c r="M321" s="58">
        <v>44994</v>
      </c>
      <c r="N321" s="59"/>
      <c r="O321" s="56"/>
      <c r="P321" s="56"/>
      <c r="Q321" s="56">
        <v>19</v>
      </c>
      <c r="R321" s="60">
        <v>56.630160000000004</v>
      </c>
      <c r="S321" s="61">
        <f>O321+P321</f>
        <v>0</v>
      </c>
      <c r="T321" s="62">
        <f>+IF(L321&lt;&gt;"",IF(DAYS360(L321,$A$2)&lt;0,0,IF(AND(MONTH(L321)=MONTH($A$2),YEAR(L321)&lt;YEAR($A$2)),(DAYS360(L321,$A$2)/30)-1,DAYS360(L321,$A$2)/30)),0)</f>
        <v>57.233333333333334</v>
      </c>
      <c r="U321" s="62">
        <f>+IF(M321&lt;&gt;"",IF(DAYS360(M321,$A$2)&lt;0,0,IF(AND(MONTH(M321)=MONTH($A$2),YEAR(M321)&lt;YEAR($A$2)),(DAYS360(M321,$A$2)/30)-1,DAYS360(M321,$A$2)/30)),0)</f>
        <v>23.566666666666666</v>
      </c>
      <c r="V321" s="63">
        <f>S321/((C321+Q321)/2)</f>
        <v>0</v>
      </c>
      <c r="W321" s="64">
        <f>+IF(V321&gt;0,1/V321,999)</f>
        <v>999</v>
      </c>
      <c r="X321" s="65" t="str">
        <f>+IF(N321&lt;&gt;"",IF(INT(N321)&lt;&gt;INT(K321),"OUI",""),"")</f>
        <v/>
      </c>
      <c r="Y321" s="66">
        <f>+IF(F321="OUI",0,C321*K321)</f>
        <v>1195.5256000000002</v>
      </c>
      <c r="Z321" s="67" t="str">
        <f>+IF(R321="-",IF(OR(F321="OUI",AND(G321="OUI",T321&lt;=$V$1),H321="OUI",I321="OUI",J321="OUI",T321&lt;=$V$1),"OUI",""),"")</f>
        <v/>
      </c>
      <c r="AA321" s="68" t="str">
        <f>+IF(OR(Z321&lt;&gt;"OUI",X321="OUI",R321&lt;&gt;"-"),"OUI","")</f>
        <v>OUI</v>
      </c>
      <c r="AB321" s="69">
        <f>+IF(AA321&lt;&gt;"OUI","-",IF(R321="-",IF(W321&lt;=3,"-",MAX(N321,K321*(1-$T$1))),IF(W321&lt;=3,R321,IF(T321&gt;$V$6,MAX(N321,K321*$T$6),IF(T321&gt;$V$5,MAX(R321,N321,K321*(1-$T$2),K321*(1-$T$5)),IF(T321&gt;$V$4,MAX(R321,N321,K321*(1-$T$2),K321*(1-$T$4)),IF(T321&gt;$V$3,MAX(R321,N321,K321*(1-$T$2),K321*(1-$T$3)),IF(T321&gt;$V$1,MAX(N321,K321*(1-$T$2)),MAX(N321,R321)))))))))</f>
        <v>56.630160000000004</v>
      </c>
      <c r="AC321" s="70">
        <f>+IF(AB321="-","-",IF(ABS(K321-AB321)&lt;0.1,1,-1*(AB321-K321)/K321))</f>
        <v>9.9999999999999992E-2</v>
      </c>
      <c r="AD321" s="66">
        <f>+IF(AB321&lt;&gt;"-",IF(AB321&lt;K321,(K321-AB321)*C321,AB321*C321),"")</f>
        <v>119.55256</v>
      </c>
      <c r="AE321" s="68" t="str">
        <f>+IF(AB321&lt;&gt;"-",IF(R321&lt;&gt;"-",IF(Z321&lt;&gt;"OUI","OLD","FAUX"),IF(Z321&lt;&gt;"OUI","NEW","FAUX")),"")</f>
        <v>OLD</v>
      </c>
      <c r="AF321" s="68"/>
      <c r="AG321" s="68"/>
      <c r="AH321" s="53" t="str">
        <f t="shared" si="4"/>
        <v/>
      </c>
    </row>
    <row r="322" spans="1:34">
      <c r="A322" s="53" t="s">
        <v>3600</v>
      </c>
      <c r="B322" s="53" t="s">
        <v>3601</v>
      </c>
      <c r="C322" s="54">
        <v>1</v>
      </c>
      <c r="D322" s="55"/>
      <c r="E322" s="55"/>
      <c r="F322" s="56" t="s">
        <v>49</v>
      </c>
      <c r="G322" s="56" t="s">
        <v>49</v>
      </c>
      <c r="H322" s="56"/>
      <c r="I322" s="56"/>
      <c r="J322" s="56"/>
      <c r="K322" s="57">
        <v>62.72</v>
      </c>
      <c r="L322" s="58">
        <v>45600</v>
      </c>
      <c r="M322" s="58">
        <v>45595</v>
      </c>
      <c r="N322" s="59"/>
      <c r="O322" s="56"/>
      <c r="P322" s="56"/>
      <c r="Q322" s="56">
        <v>1</v>
      </c>
      <c r="R322" s="60" t="s">
        <v>1139</v>
      </c>
      <c r="S322" s="61">
        <f>O322+P322</f>
        <v>0</v>
      </c>
      <c r="T322" s="62">
        <f>+IF(L322&lt;&gt;"",IF(DAYS360(L322,$A$2)&lt;0,0,IF(AND(MONTH(L322)=MONTH($A$2),YEAR(L322)&lt;YEAR($A$2)),(DAYS360(L322,$A$2)/30)-1,DAYS360(L322,$A$2)/30)),0)</f>
        <v>4.7333333333333334</v>
      </c>
      <c r="U322" s="62">
        <f>+IF(M322&lt;&gt;"",IF(DAYS360(M322,$A$2)&lt;0,0,IF(AND(MONTH(M322)=MONTH($A$2),YEAR(M322)&lt;YEAR($A$2)),(DAYS360(M322,$A$2)/30)-1,DAYS360(M322,$A$2)/30)),0)</f>
        <v>4.8666666666666663</v>
      </c>
      <c r="V322" s="63">
        <f>S322/((C322+Q322)/2)</f>
        <v>0</v>
      </c>
      <c r="W322" s="64">
        <f>+IF(V322&gt;0,1/V322,999)</f>
        <v>999</v>
      </c>
      <c r="X322" s="65" t="str">
        <f>+IF(N322&lt;&gt;"",IF(INT(N322)&lt;&gt;INT(K322),"OUI",""),"")</f>
        <v/>
      </c>
      <c r="Y322" s="66">
        <f>+IF(F322="OUI",0,C322*K322)</f>
        <v>62.72</v>
      </c>
      <c r="Z322" s="67" t="str">
        <f>+IF(R322="-",IF(OR(F322="OUI",AND(G322="OUI",T322&lt;=$V$1),H322="OUI",I322="OUI",J322="OUI",T322&lt;=$V$1),"OUI",""),"")</f>
        <v>OUI</v>
      </c>
      <c r="AA322" s="68" t="str">
        <f>+IF(OR(Z322&lt;&gt;"OUI",X322="OUI",R322&lt;&gt;"-"),"OUI","")</f>
        <v/>
      </c>
      <c r="AB322" s="69" t="str">
        <f>+IF(AA322&lt;&gt;"OUI","-",IF(R322="-",IF(W322&lt;=3,"-",MAX(N322,K322*(1-$T$1))),IF(W322&lt;=3,R322,IF(T322&gt;$V$6,MAX(N322,K322*$T$6),IF(T322&gt;$V$5,MAX(R322,N322,K322*(1-$T$2),K322*(1-$T$5)),IF(T322&gt;$V$4,MAX(R322,N322,K322*(1-$T$2),K322*(1-$T$4)),IF(T322&gt;$V$3,MAX(R322,N322,K322*(1-$T$2),K322*(1-$T$3)),IF(T322&gt;$V$1,MAX(N322,K322*(1-$T$2)),MAX(N322,R322)))))))))</f>
        <v>-</v>
      </c>
      <c r="AC322" s="70" t="str">
        <f>+IF(AB322="-","-",IF(ABS(K322-AB322)&lt;0.1,1,-1*(AB322-K322)/K322))</f>
        <v>-</v>
      </c>
      <c r="AD322" s="66" t="str">
        <f>+IF(AB322&lt;&gt;"-",IF(AB322&lt;K322,(K322-AB322)*C322,AB322*C322),"")</f>
        <v/>
      </c>
      <c r="AE322" s="68" t="str">
        <f>+IF(AB322&lt;&gt;"-",IF(R322&lt;&gt;"-",IF(Z322&lt;&gt;"OUI","OLD","FAUX"),IF(Z322&lt;&gt;"OUI","NEW","FAUX")),"")</f>
        <v/>
      </c>
      <c r="AF322" s="68"/>
      <c r="AG322" s="68"/>
      <c r="AH322" s="53" t="str">
        <f t="shared" si="4"/>
        <v/>
      </c>
    </row>
    <row r="323" spans="1:34" ht="17">
      <c r="A323" s="53" t="s">
        <v>2919</v>
      </c>
      <c r="B323" s="53" t="s">
        <v>2920</v>
      </c>
      <c r="C323" s="54">
        <v>2</v>
      </c>
      <c r="D323" s="55" t="s">
        <v>68</v>
      </c>
      <c r="E323" s="55"/>
      <c r="F323" s="56" t="s">
        <v>49</v>
      </c>
      <c r="G323" s="56" t="s">
        <v>49</v>
      </c>
      <c r="H323" s="56"/>
      <c r="I323" s="56"/>
      <c r="J323" s="56"/>
      <c r="K323" s="57">
        <v>62.704999999999998</v>
      </c>
      <c r="L323" s="58">
        <v>45477</v>
      </c>
      <c r="M323" s="58">
        <v>45726</v>
      </c>
      <c r="N323" s="59"/>
      <c r="O323" s="56">
        <v>1</v>
      </c>
      <c r="P323" s="56"/>
      <c r="Q323" s="56">
        <v>4</v>
      </c>
      <c r="R323" s="60" t="s">
        <v>1139</v>
      </c>
      <c r="S323" s="61">
        <f>O323+P323</f>
        <v>1</v>
      </c>
      <c r="T323" s="62">
        <f>+IF(L323&lt;&gt;"",IF(DAYS360(L323,$A$2)&lt;0,0,IF(AND(MONTH(L323)=MONTH($A$2),YEAR(L323)&lt;YEAR($A$2)),(DAYS360(L323,$A$2)/30)-1,DAYS360(L323,$A$2)/30)),0)</f>
        <v>8.7333333333333325</v>
      </c>
      <c r="U323" s="62">
        <f>+IF(M323&lt;&gt;"",IF(DAYS360(M323,$A$2)&lt;0,0,IF(AND(MONTH(M323)=MONTH($A$2),YEAR(M323)&lt;YEAR($A$2)),(DAYS360(M323,$A$2)/30)-1,DAYS360(M323,$A$2)/30)),0)</f>
        <v>0.53333333333333333</v>
      </c>
      <c r="V323" s="63">
        <f>S323/((C323+Q323)/2)</f>
        <v>0.33333333333333331</v>
      </c>
      <c r="W323" s="64">
        <f>+IF(V323&gt;0,1/V323,999)</f>
        <v>3</v>
      </c>
      <c r="X323" s="65" t="str">
        <f>+IF(N323&lt;&gt;"",IF(INT(N323)&lt;&gt;INT(K323),"OUI",""),"")</f>
        <v/>
      </c>
      <c r="Y323" s="66">
        <f>+IF(F323="OUI",0,C323*K323)</f>
        <v>125.41</v>
      </c>
      <c r="Z323" s="67" t="str">
        <f>+IF(R323="-",IF(OR(F323="OUI",AND(G323="OUI",T323&lt;=$V$1),H323="OUI",I323="OUI",J323="OUI",T323&lt;=$V$1),"OUI",""),"")</f>
        <v>OUI</v>
      </c>
      <c r="AA323" s="68" t="str">
        <f>+IF(OR(Z323&lt;&gt;"OUI",X323="OUI",R323&lt;&gt;"-"),"OUI","")</f>
        <v/>
      </c>
      <c r="AB323" s="69" t="str">
        <f>+IF(AA323&lt;&gt;"OUI","-",IF(R323="-",IF(W323&lt;=3,"-",MAX(N323,K323*(1-$T$1))),IF(W323&lt;=3,R323,IF(T323&gt;$V$6,MAX(N323,K323*$T$6),IF(T323&gt;$V$5,MAX(R323,N323,K323*(1-$T$2),K323*(1-$T$5)),IF(T323&gt;$V$4,MAX(R323,N323,K323*(1-$T$2),K323*(1-$T$4)),IF(T323&gt;$V$3,MAX(R323,N323,K323*(1-$T$2),K323*(1-$T$3)),IF(T323&gt;$V$1,MAX(N323,K323*(1-$T$2)),MAX(N323,R323)))))))))</f>
        <v>-</v>
      </c>
      <c r="AC323" s="70" t="str">
        <f>+IF(AB323="-","-",IF(ABS(K323-AB323)&lt;0.1,1,-1*(AB323-K323)/K323))</f>
        <v>-</v>
      </c>
      <c r="AD323" s="66" t="str">
        <f>+IF(AB323&lt;&gt;"-",IF(AB323&lt;K323,(K323-AB323)*C323,AB323*C323),"")</f>
        <v/>
      </c>
      <c r="AE323" s="68" t="str">
        <f>+IF(AB323&lt;&gt;"-",IF(R323&lt;&gt;"-",IF(Z323&lt;&gt;"OUI","OLD","FAUX"),IF(Z323&lt;&gt;"OUI","NEW","FAUX")),"")</f>
        <v/>
      </c>
      <c r="AF323" s="68"/>
      <c r="AG323" s="68"/>
      <c r="AH323" s="53" t="str">
        <f t="shared" si="4"/>
        <v/>
      </c>
    </row>
    <row r="324" spans="1:34" ht="17">
      <c r="A324" s="53" t="s">
        <v>3205</v>
      </c>
      <c r="B324" s="53" t="s">
        <v>3206</v>
      </c>
      <c r="C324" s="54">
        <v>4</v>
      </c>
      <c r="D324" s="55" t="s">
        <v>1493</v>
      </c>
      <c r="E324" s="55"/>
      <c r="F324" s="56" t="s">
        <v>49</v>
      </c>
      <c r="G324" s="56" t="s">
        <v>49</v>
      </c>
      <c r="H324" s="56"/>
      <c r="I324" s="56"/>
      <c r="J324" s="56"/>
      <c r="K324" s="57">
        <v>62.47</v>
      </c>
      <c r="L324" s="58">
        <v>45450</v>
      </c>
      <c r="M324" s="58">
        <v>45701</v>
      </c>
      <c r="N324" s="59"/>
      <c r="O324" s="56">
        <v>1</v>
      </c>
      <c r="P324" s="56"/>
      <c r="Q324" s="56">
        <v>5</v>
      </c>
      <c r="R324" s="60" t="s">
        <v>1139</v>
      </c>
      <c r="S324" s="61">
        <f>O324+P324</f>
        <v>1</v>
      </c>
      <c r="T324" s="62">
        <f>+IF(L324&lt;&gt;"",IF(DAYS360(L324,$A$2)&lt;0,0,IF(AND(MONTH(L324)=MONTH($A$2),YEAR(L324)&lt;YEAR($A$2)),(DAYS360(L324,$A$2)/30)-1,DAYS360(L324,$A$2)/30)),0)</f>
        <v>9.6333333333333329</v>
      </c>
      <c r="U324" s="62">
        <f>+IF(M324&lt;&gt;"",IF(DAYS360(M324,$A$2)&lt;0,0,IF(AND(MONTH(M324)=MONTH($A$2),YEAR(M324)&lt;YEAR($A$2)),(DAYS360(M324,$A$2)/30)-1,DAYS360(M324,$A$2)/30)),0)</f>
        <v>1.4333333333333333</v>
      </c>
      <c r="V324" s="63">
        <f>S324/((C324+Q324)/2)</f>
        <v>0.22222222222222221</v>
      </c>
      <c r="W324" s="64">
        <f>+IF(V324&gt;0,1/V324,999)</f>
        <v>4.5</v>
      </c>
      <c r="X324" s="65" t="str">
        <f>+IF(N324&lt;&gt;"",IF(INT(N324)&lt;&gt;INT(K324),"OUI",""),"")</f>
        <v/>
      </c>
      <c r="Y324" s="66">
        <f>+IF(F324="OUI",0,C324*K324)</f>
        <v>249.88</v>
      </c>
      <c r="Z324" s="67" t="str">
        <f>+IF(R324="-",IF(OR(F324="OUI",AND(G324="OUI",T324&lt;=$V$1),H324="OUI",I324="OUI",J324="OUI",T324&lt;=$V$1),"OUI",""),"")</f>
        <v>OUI</v>
      </c>
      <c r="AA324" s="68" t="str">
        <f>+IF(OR(Z324&lt;&gt;"OUI",X324="OUI",R324&lt;&gt;"-"),"OUI","")</f>
        <v/>
      </c>
      <c r="AB324" s="69" t="str">
        <f>+IF(AA324&lt;&gt;"OUI","-",IF(R324="-",IF(W324&lt;=3,"-",MAX(N324,K324*(1-$T$1))),IF(W324&lt;=3,R324,IF(T324&gt;$V$6,MAX(N324,K324*$T$6),IF(T324&gt;$V$5,MAX(R324,N324,K324*(1-$T$2),K324*(1-$T$5)),IF(T324&gt;$V$4,MAX(R324,N324,K324*(1-$T$2),K324*(1-$T$4)),IF(T324&gt;$V$3,MAX(R324,N324,K324*(1-$T$2),K324*(1-$T$3)),IF(T324&gt;$V$1,MAX(N324,K324*(1-$T$2)),MAX(N324,R324)))))))))</f>
        <v>-</v>
      </c>
      <c r="AC324" s="70" t="str">
        <f>+IF(AB324="-","-",IF(ABS(K324-AB324)&lt;0.1,1,-1*(AB324-K324)/K324))</f>
        <v>-</v>
      </c>
      <c r="AD324" s="66" t="str">
        <f>+IF(AB324&lt;&gt;"-",IF(AB324&lt;K324,(K324-AB324)*C324,AB324*C324),"")</f>
        <v/>
      </c>
      <c r="AE324" s="68" t="str">
        <f>+IF(AB324&lt;&gt;"-",IF(R324&lt;&gt;"-",IF(Z324&lt;&gt;"OUI","OLD","FAUX"),IF(Z324&lt;&gt;"OUI","NEW","FAUX")),"")</f>
        <v/>
      </c>
      <c r="AF324" s="68"/>
      <c r="AG324" s="68"/>
      <c r="AH324" s="53" t="str">
        <f t="shared" si="4"/>
        <v/>
      </c>
    </row>
    <row r="325" spans="1:34" ht="17">
      <c r="A325" s="53" t="s">
        <v>1491</v>
      </c>
      <c r="B325" s="53" t="s">
        <v>1492</v>
      </c>
      <c r="C325" s="54">
        <v>5</v>
      </c>
      <c r="D325" s="55" t="s">
        <v>1493</v>
      </c>
      <c r="E325" s="55"/>
      <c r="F325" s="56" t="s">
        <v>49</v>
      </c>
      <c r="G325" s="56" t="s">
        <v>49</v>
      </c>
      <c r="H325" s="56"/>
      <c r="I325" s="56"/>
      <c r="J325" s="56"/>
      <c r="K325" s="57">
        <v>62.47</v>
      </c>
      <c r="L325" s="58">
        <v>44624</v>
      </c>
      <c r="M325" s="58">
        <v>45565</v>
      </c>
      <c r="N325" s="59"/>
      <c r="O325" s="56"/>
      <c r="P325" s="56"/>
      <c r="Q325" s="56">
        <v>5</v>
      </c>
      <c r="R325" s="60">
        <v>56.222999999999999</v>
      </c>
      <c r="S325" s="61">
        <f>O325+P325</f>
        <v>0</v>
      </c>
      <c r="T325" s="62">
        <f>+IF(L325&lt;&gt;"",IF(DAYS360(L325,$A$2)&lt;0,0,IF(AND(MONTH(L325)=MONTH($A$2),YEAR(L325)&lt;YEAR($A$2)),(DAYS360(L325,$A$2)/30)-1,DAYS360(L325,$A$2)/30)),0)</f>
        <v>35.733333333333334</v>
      </c>
      <c r="U325" s="62">
        <f>+IF(M325&lt;&gt;"",IF(DAYS360(M325,$A$2)&lt;0,0,IF(AND(MONTH(M325)=MONTH($A$2),YEAR(M325)&lt;YEAR($A$2)),(DAYS360(M325,$A$2)/30)-1,DAYS360(M325,$A$2)/30)),0)</f>
        <v>5.8666666666666663</v>
      </c>
      <c r="V325" s="63">
        <f>S325/((C325+Q325)/2)</f>
        <v>0</v>
      </c>
      <c r="W325" s="64">
        <f>+IF(V325&gt;0,1/V325,999)</f>
        <v>999</v>
      </c>
      <c r="X325" s="65" t="str">
        <f>+IF(N325&lt;&gt;"",IF(INT(N325)&lt;&gt;INT(K325),"OUI",""),"")</f>
        <v/>
      </c>
      <c r="Y325" s="66">
        <f>+IF(F325="OUI",0,C325*K325)</f>
        <v>312.35000000000002</v>
      </c>
      <c r="Z325" s="67" t="str">
        <f>+IF(R325="-",IF(OR(F325="OUI",AND(G325="OUI",T325&lt;=$V$1),H325="OUI",I325="OUI",J325="OUI",T325&lt;=$V$1),"OUI",""),"")</f>
        <v/>
      </c>
      <c r="AA325" s="68" t="str">
        <f>+IF(OR(Z325&lt;&gt;"OUI",X325="OUI",R325&lt;&gt;"-"),"OUI","")</f>
        <v>OUI</v>
      </c>
      <c r="AB325" s="69">
        <f>+IF(AA325&lt;&gt;"OUI","-",IF(R325="-",IF(W325&lt;=3,"-",MAX(N325,K325*(1-$T$1))),IF(W325&lt;=3,R325,IF(T325&gt;$V$6,MAX(N325,K325*$T$6),IF(T325&gt;$V$5,MAX(R325,N325,K325*(1-$T$2),K325*(1-$T$5)),IF(T325&gt;$V$4,MAX(R325,N325,K325*(1-$T$2),K325*(1-$T$4)),IF(T325&gt;$V$3,MAX(R325,N325,K325*(1-$T$2),K325*(1-$T$3)),IF(T325&gt;$V$1,MAX(N325,K325*(1-$T$2)),MAX(N325,R325)))))))))</f>
        <v>56.222999999999999</v>
      </c>
      <c r="AC325" s="70">
        <f>+IF(AB325="-","-",IF(ABS(K325-AB325)&lt;0.1,1,-1*(AB325-K325)/K325))</f>
        <v>0.1</v>
      </c>
      <c r="AD325" s="66">
        <f>+IF(AB325&lt;&gt;"-",IF(AB325&lt;K325,(K325-AB325)*C325,AB325*C325),"")</f>
        <v>31.234999999999999</v>
      </c>
      <c r="AE325" s="68" t="str">
        <f>+IF(AB325&lt;&gt;"-",IF(R325&lt;&gt;"-",IF(Z325&lt;&gt;"OUI","OLD","FAUX"),IF(Z325&lt;&gt;"OUI","NEW","FAUX")),"")</f>
        <v>OLD</v>
      </c>
      <c r="AF325" s="68"/>
      <c r="AG325" s="68"/>
      <c r="AH325" s="53" t="str">
        <f t="shared" si="4"/>
        <v/>
      </c>
    </row>
    <row r="326" spans="1:34" ht="17">
      <c r="A326" s="53" t="s">
        <v>2090</v>
      </c>
      <c r="B326" s="53" t="s">
        <v>2091</v>
      </c>
      <c r="C326" s="54">
        <v>4</v>
      </c>
      <c r="D326" s="55" t="s">
        <v>1493</v>
      </c>
      <c r="E326" s="55"/>
      <c r="F326" s="56" t="s">
        <v>49</v>
      </c>
      <c r="G326" s="56" t="s">
        <v>49</v>
      </c>
      <c r="H326" s="56"/>
      <c r="I326" s="56"/>
      <c r="J326" s="56"/>
      <c r="K326" s="57">
        <v>62.47</v>
      </c>
      <c r="L326" s="58">
        <v>45280</v>
      </c>
      <c r="M326" s="58">
        <v>45709</v>
      </c>
      <c r="N326" s="59"/>
      <c r="O326" s="56">
        <v>1</v>
      </c>
      <c r="P326" s="56"/>
      <c r="Q326" s="56">
        <v>5</v>
      </c>
      <c r="R326" s="60" t="s">
        <v>1139</v>
      </c>
      <c r="S326" s="61">
        <f>O326+P326</f>
        <v>1</v>
      </c>
      <c r="T326" s="62">
        <f>+IF(L326&lt;&gt;"",IF(DAYS360(L326,$A$2)&lt;0,0,IF(AND(MONTH(L326)=MONTH($A$2),YEAR(L326)&lt;YEAR($A$2)),(DAYS360(L326,$A$2)/30)-1,DAYS360(L326,$A$2)/30)),0)</f>
        <v>15.2</v>
      </c>
      <c r="U326" s="62">
        <f>+IF(M326&lt;&gt;"",IF(DAYS360(M326,$A$2)&lt;0,0,IF(AND(MONTH(M326)=MONTH($A$2),YEAR(M326)&lt;YEAR($A$2)),(DAYS360(M326,$A$2)/30)-1,DAYS360(M326,$A$2)/30)),0)</f>
        <v>1.1666666666666667</v>
      </c>
      <c r="V326" s="63">
        <f>S326/((C326+Q326)/2)</f>
        <v>0.22222222222222221</v>
      </c>
      <c r="W326" s="64">
        <f>+IF(V326&gt;0,1/V326,999)</f>
        <v>4.5</v>
      </c>
      <c r="X326" s="65" t="str">
        <f>+IF(N326&lt;&gt;"",IF(INT(N326)&lt;&gt;INT(K326),"OUI",""),"")</f>
        <v/>
      </c>
      <c r="Y326" s="66">
        <f>+IF(F326="OUI",0,C326*K326)</f>
        <v>249.88</v>
      </c>
      <c r="Z326" s="67" t="str">
        <f>+IF(R326="-",IF(OR(F326="OUI",AND(G326="OUI",T326&lt;=$V$1),H326="OUI",I326="OUI",J326="OUI",T326&lt;=$V$1),"OUI",""),"")</f>
        <v/>
      </c>
      <c r="AA326" s="68" t="str">
        <f>+IF(OR(Z326&lt;&gt;"OUI",X326="OUI",R326&lt;&gt;"-"),"OUI","")</f>
        <v>OUI</v>
      </c>
      <c r="AB326" s="69">
        <f>+IF(AA326&lt;&gt;"OUI","-",IF(R326="-",IF(W326&lt;=3,"-",MAX(N326,K326*(1-$T$1))),IF(W326&lt;=3,R326,IF(T326&gt;$V$6,MAX(N326,K326*$T$6),IF(T326&gt;$V$5,MAX(R326,N326,K326*(1-$T$2),K326*(1-$T$5)),IF(T326&gt;$V$4,MAX(R326,N326,K326*(1-$T$2),K326*(1-$T$4)),IF(T326&gt;$V$3,MAX(R326,N326,K326*(1-$T$2),K326*(1-$T$3)),IF(T326&gt;$V$1,MAX(N326,K326*(1-$T$2)),MAX(N326,R326)))))))))</f>
        <v>56.222999999999999</v>
      </c>
      <c r="AC326" s="70">
        <f>+IF(AB326="-","-",IF(ABS(K326-AB326)&lt;0.1,1,-1*(AB326-K326)/K326))</f>
        <v>0.1</v>
      </c>
      <c r="AD326" s="66">
        <f>+IF(AB326&lt;&gt;"-",IF(AB326&lt;K326,(K326-AB326)*C326,AB326*C326),"")</f>
        <v>24.988</v>
      </c>
      <c r="AE326" s="68" t="str">
        <f>+IF(AB326&lt;&gt;"-",IF(R326&lt;&gt;"-",IF(Z326&lt;&gt;"OUI","OLD","FAUX"),IF(Z326&lt;&gt;"OUI","NEW","FAUX")),"")</f>
        <v>NEW</v>
      </c>
      <c r="AF326" s="68"/>
      <c r="AG326" s="68"/>
      <c r="AH326" s="53" t="str">
        <f t="shared" si="4"/>
        <v/>
      </c>
    </row>
    <row r="327" spans="1:34" ht="17">
      <c r="A327" s="53" t="s">
        <v>1777</v>
      </c>
      <c r="B327" s="53" t="s">
        <v>1778</v>
      </c>
      <c r="C327" s="54">
        <v>1</v>
      </c>
      <c r="D327" s="55" t="s">
        <v>1493</v>
      </c>
      <c r="E327" s="55"/>
      <c r="F327" s="56" t="s">
        <v>49</v>
      </c>
      <c r="G327" s="56" t="s">
        <v>49</v>
      </c>
      <c r="H327" s="56"/>
      <c r="I327" s="56"/>
      <c r="J327" s="56"/>
      <c r="K327" s="57">
        <v>62.47</v>
      </c>
      <c r="L327" s="58">
        <v>45071</v>
      </c>
      <c r="M327" s="58">
        <v>45693</v>
      </c>
      <c r="N327" s="59"/>
      <c r="O327" s="56">
        <v>2</v>
      </c>
      <c r="P327" s="56"/>
      <c r="Q327" s="56">
        <v>2</v>
      </c>
      <c r="R327" s="60">
        <v>56.222999999999999</v>
      </c>
      <c r="S327" s="61">
        <f>O327+P327</f>
        <v>2</v>
      </c>
      <c r="T327" s="62">
        <f>+IF(L327&lt;&gt;"",IF(DAYS360(L327,$A$2)&lt;0,0,IF(AND(MONTH(L327)=MONTH($A$2),YEAR(L327)&lt;YEAR($A$2)),(DAYS360(L327,$A$2)/30)-1,DAYS360(L327,$A$2)/30)),0)</f>
        <v>22.033333333333335</v>
      </c>
      <c r="U327" s="62">
        <f>+IF(M327&lt;&gt;"",IF(DAYS360(M327,$A$2)&lt;0,0,IF(AND(MONTH(M327)=MONTH($A$2),YEAR(M327)&lt;YEAR($A$2)),(DAYS360(M327,$A$2)/30)-1,DAYS360(M327,$A$2)/30)),0)</f>
        <v>1.7</v>
      </c>
      <c r="V327" s="63">
        <f>S327/((C327+Q327)/2)</f>
        <v>1.3333333333333333</v>
      </c>
      <c r="W327" s="64">
        <f>+IF(V327&gt;0,1/V327,999)</f>
        <v>0.75</v>
      </c>
      <c r="X327" s="65" t="str">
        <f>+IF(N327&lt;&gt;"",IF(INT(N327)&lt;&gt;INT(K327),"OUI",""),"")</f>
        <v/>
      </c>
      <c r="Y327" s="66">
        <f>+IF(F327="OUI",0,C327*K327)</f>
        <v>62.47</v>
      </c>
      <c r="Z327" s="67" t="str">
        <f>+IF(R327="-",IF(OR(F327="OUI",AND(G327="OUI",T327&lt;=$V$1),H327="OUI",I327="OUI",J327="OUI",T327&lt;=$V$1),"OUI",""),"")</f>
        <v/>
      </c>
      <c r="AA327" s="68" t="str">
        <f>+IF(OR(Z327&lt;&gt;"OUI",X327="OUI",R327&lt;&gt;"-"),"OUI","")</f>
        <v>OUI</v>
      </c>
      <c r="AB327" s="69">
        <f>+IF(AA327&lt;&gt;"OUI","-",IF(R327="-",IF(W327&lt;=3,"-",MAX(N327,K327*(1-$T$1))),IF(W327&lt;=3,R327,IF(T327&gt;$V$6,MAX(N327,K327*$T$6),IF(T327&gt;$V$5,MAX(R327,N327,K327*(1-$T$2),K327*(1-$T$5)),IF(T327&gt;$V$4,MAX(R327,N327,K327*(1-$T$2),K327*(1-$T$4)),IF(T327&gt;$V$3,MAX(R327,N327,K327*(1-$T$2),K327*(1-$T$3)),IF(T327&gt;$V$1,MAX(N327,K327*(1-$T$2)),MAX(N327,R327)))))))))</f>
        <v>56.222999999999999</v>
      </c>
      <c r="AC327" s="70">
        <f>+IF(AB327="-","-",IF(ABS(K327-AB327)&lt;0.1,1,-1*(AB327-K327)/K327))</f>
        <v>0.1</v>
      </c>
      <c r="AD327" s="66">
        <f>+IF(AB327&lt;&gt;"-",IF(AB327&lt;K327,(K327-AB327)*C327,AB327*C327),"")</f>
        <v>6.2469999999999999</v>
      </c>
      <c r="AE327" s="68" t="str">
        <f>+IF(AB327&lt;&gt;"-",IF(R327&lt;&gt;"-",IF(Z327&lt;&gt;"OUI","OLD","FAUX"),IF(Z327&lt;&gt;"OUI","NEW","FAUX")),"")</f>
        <v>OLD</v>
      </c>
      <c r="AF327" s="68"/>
      <c r="AG327" s="68"/>
      <c r="AH327" s="53" t="str">
        <f t="shared" si="4"/>
        <v/>
      </c>
    </row>
    <row r="328" spans="1:34">
      <c r="A328" s="53" t="s">
        <v>3028</v>
      </c>
      <c r="B328" s="53" t="s">
        <v>3029</v>
      </c>
      <c r="C328" s="54">
        <v>2</v>
      </c>
      <c r="D328" s="55"/>
      <c r="E328" s="55"/>
      <c r="F328" s="56"/>
      <c r="G328" s="56"/>
      <c r="H328" s="56"/>
      <c r="I328" s="56"/>
      <c r="J328" s="56"/>
      <c r="K328" s="57">
        <v>62.19</v>
      </c>
      <c r="L328" s="58">
        <v>45723</v>
      </c>
      <c r="M328" s="58">
        <v>45727</v>
      </c>
      <c r="N328" s="59"/>
      <c r="O328" s="56">
        <v>3</v>
      </c>
      <c r="P328" s="56"/>
      <c r="Q328" s="56"/>
      <c r="R328" s="60" t="s">
        <v>1139</v>
      </c>
      <c r="S328" s="61">
        <f>O328+P328</f>
        <v>3</v>
      </c>
      <c r="T328" s="62">
        <f>+IF(L328&lt;&gt;"",IF(DAYS360(L328,$A$2)&lt;0,0,IF(AND(MONTH(L328)=MONTH($A$2),YEAR(L328)&lt;YEAR($A$2)),(DAYS360(L328,$A$2)/30)-1,DAYS360(L328,$A$2)/30)),0)</f>
        <v>0.6333333333333333</v>
      </c>
      <c r="U328" s="62">
        <f>+IF(M328&lt;&gt;"",IF(DAYS360(M328,$A$2)&lt;0,0,IF(AND(MONTH(M328)=MONTH($A$2),YEAR(M328)&lt;YEAR($A$2)),(DAYS360(M328,$A$2)/30)-1,DAYS360(M328,$A$2)/30)),0)</f>
        <v>0.5</v>
      </c>
      <c r="V328" s="63">
        <f>S328/((C328+Q328)/2)</f>
        <v>3</v>
      </c>
      <c r="W328" s="64">
        <f>+IF(V328&gt;0,1/V328,999)</f>
        <v>0.33333333333333331</v>
      </c>
      <c r="X328" s="65" t="str">
        <f>+IF(N328&lt;&gt;"",IF(INT(N328)&lt;&gt;INT(K328),"OUI",""),"")</f>
        <v/>
      </c>
      <c r="Y328" s="66">
        <f>+IF(F328="OUI",0,C328*K328)</f>
        <v>124.38</v>
      </c>
      <c r="Z328" s="67" t="str">
        <f>+IF(R328="-",IF(OR(F328="OUI",AND(G328="OUI",T328&lt;=$V$1),H328="OUI",I328="OUI",J328="OUI",T328&lt;=$V$1),"OUI",""),"")</f>
        <v>OUI</v>
      </c>
      <c r="AA328" s="68" t="str">
        <f>+IF(OR(Z328&lt;&gt;"OUI",X328="OUI",R328&lt;&gt;"-"),"OUI","")</f>
        <v/>
      </c>
      <c r="AB328" s="69" t="str">
        <f>+IF(AA328&lt;&gt;"OUI","-",IF(R328="-",IF(W328&lt;=3,"-",MAX(N328,K328*(1-$T$1))),IF(W328&lt;=3,R328,IF(T328&gt;$V$6,MAX(N328,K328*$T$6),IF(T328&gt;$V$5,MAX(R328,N328,K328*(1-$T$2),K328*(1-$T$5)),IF(T328&gt;$V$4,MAX(R328,N328,K328*(1-$T$2),K328*(1-$T$4)),IF(T328&gt;$V$3,MAX(R328,N328,K328*(1-$T$2),K328*(1-$T$3)),IF(T328&gt;$V$1,MAX(N328,K328*(1-$T$2)),MAX(N328,R328)))))))))</f>
        <v>-</v>
      </c>
      <c r="AC328" s="70" t="str">
        <f>+IF(AB328="-","-",IF(ABS(K328-AB328)&lt;0.1,1,-1*(AB328-K328)/K328))</f>
        <v>-</v>
      </c>
      <c r="AD328" s="66" t="str">
        <f>+IF(AB328&lt;&gt;"-",IF(AB328&lt;K328,(K328-AB328)*C328,AB328*C328),"")</f>
        <v/>
      </c>
      <c r="AE328" s="68" t="str">
        <f>+IF(AB328&lt;&gt;"-",IF(R328&lt;&gt;"-",IF(Z328&lt;&gt;"OUI","OLD","FAUX"),IF(Z328&lt;&gt;"OUI","NEW","FAUX")),"")</f>
        <v/>
      </c>
      <c r="AF328" s="68"/>
      <c r="AG328" s="68"/>
      <c r="AH328" s="53" t="str">
        <f t="shared" si="4"/>
        <v/>
      </c>
    </row>
    <row r="329" spans="1:34" ht="17">
      <c r="A329" s="53" t="s">
        <v>734</v>
      </c>
      <c r="B329" s="53" t="s">
        <v>735</v>
      </c>
      <c r="C329" s="54">
        <v>10</v>
      </c>
      <c r="D329" s="55" t="s">
        <v>736</v>
      </c>
      <c r="E329" s="55" t="s">
        <v>737</v>
      </c>
      <c r="F329" s="56" t="s">
        <v>49</v>
      </c>
      <c r="G329" s="56" t="s">
        <v>49</v>
      </c>
      <c r="H329" s="56"/>
      <c r="I329" s="56"/>
      <c r="J329" s="56" t="s">
        <v>49</v>
      </c>
      <c r="K329" s="57">
        <v>62</v>
      </c>
      <c r="L329" s="58">
        <v>44259</v>
      </c>
      <c r="M329" s="58">
        <v>45684</v>
      </c>
      <c r="N329" s="59"/>
      <c r="O329" s="56">
        <v>1</v>
      </c>
      <c r="P329" s="56"/>
      <c r="Q329" s="56">
        <v>11</v>
      </c>
      <c r="R329" s="60">
        <v>55.800000000000004</v>
      </c>
      <c r="S329" s="61">
        <f>O329+P329</f>
        <v>1</v>
      </c>
      <c r="T329" s="62">
        <f>+IF(L329&lt;&gt;"",IF(DAYS360(L329,$A$2)&lt;0,0,IF(AND(MONTH(L329)=MONTH($A$2),YEAR(L329)&lt;YEAR($A$2)),(DAYS360(L329,$A$2)/30)-1,DAYS360(L329,$A$2)/30)),0)</f>
        <v>47.733333333333334</v>
      </c>
      <c r="U329" s="62">
        <f>+IF(M329&lt;&gt;"",IF(DAYS360(M329,$A$2)&lt;0,0,IF(AND(MONTH(M329)=MONTH($A$2),YEAR(M329)&lt;YEAR($A$2)),(DAYS360(M329,$A$2)/30)-1,DAYS360(M329,$A$2)/30)),0)</f>
        <v>1.9666666666666666</v>
      </c>
      <c r="V329" s="63">
        <f>S329/((C329+Q329)/2)</f>
        <v>9.5238095238095233E-2</v>
      </c>
      <c r="W329" s="64">
        <f>+IF(V329&gt;0,1/V329,999)</f>
        <v>10.5</v>
      </c>
      <c r="X329" s="65" t="str">
        <f>+IF(N329&lt;&gt;"",IF(INT(N329)&lt;&gt;INT(K329),"OUI",""),"")</f>
        <v/>
      </c>
      <c r="Y329" s="66">
        <f>+IF(F329="OUI",0,C329*K329)</f>
        <v>620</v>
      </c>
      <c r="Z329" s="67" t="str">
        <f>+IF(R329="-",IF(OR(F329="OUI",AND(G329="OUI",T329&lt;=$V$1),H329="OUI",I329="OUI",J329="OUI",T329&lt;=$V$1),"OUI",""),"")</f>
        <v/>
      </c>
      <c r="AA329" s="68" t="str">
        <f>+IF(OR(Z329&lt;&gt;"OUI",X329="OUI",R329&lt;&gt;"-"),"OUI","")</f>
        <v>OUI</v>
      </c>
      <c r="AB329" s="69">
        <f>+IF(AA329&lt;&gt;"OUI","-",IF(R329="-",IF(W329&lt;=3,"-",MAX(N329,K329*(1-$T$1))),IF(W329&lt;=3,R329,IF(T329&gt;$V$6,MAX(N329,K329*$T$6),IF(T329&gt;$V$5,MAX(R329,N329,K329*(1-$T$2),K329*(1-$T$5)),IF(T329&gt;$V$4,MAX(R329,N329,K329*(1-$T$2),K329*(1-$T$4)),IF(T329&gt;$V$3,MAX(R329,N329,K329*(1-$T$2),K329*(1-$T$3)),IF(T329&gt;$V$1,MAX(N329,K329*(1-$T$2)),MAX(N329,R329)))))))))</f>
        <v>55.800000000000004</v>
      </c>
      <c r="AC329" s="70">
        <f>+IF(AB329="-","-",IF(ABS(K329-AB329)&lt;0.1,1,-1*(AB329-K329)/K329))</f>
        <v>9.9999999999999936E-2</v>
      </c>
      <c r="AD329" s="66">
        <f>+IF(AB329&lt;&gt;"-",IF(AB329&lt;K329,(K329-AB329)*C329,AB329*C329),"")</f>
        <v>61.999999999999957</v>
      </c>
      <c r="AE329" s="68" t="str">
        <f>+IF(AB329&lt;&gt;"-",IF(R329&lt;&gt;"-",IF(Z329&lt;&gt;"OUI","OLD","FAUX"),IF(Z329&lt;&gt;"OUI","NEW","FAUX")),"")</f>
        <v>OLD</v>
      </c>
      <c r="AF329" s="68"/>
      <c r="AG329" s="68"/>
      <c r="AH329" s="53" t="str">
        <f t="shared" si="4"/>
        <v/>
      </c>
    </row>
    <row r="330" spans="1:34" ht="17">
      <c r="A330" s="53" t="s">
        <v>2556</v>
      </c>
      <c r="B330" s="53" t="s">
        <v>2557</v>
      </c>
      <c r="C330" s="54">
        <v>3</v>
      </c>
      <c r="D330" s="55" t="s">
        <v>614</v>
      </c>
      <c r="E330" s="55" t="s">
        <v>2545</v>
      </c>
      <c r="F330" s="56" t="s">
        <v>49</v>
      </c>
      <c r="G330" s="56" t="s">
        <v>49</v>
      </c>
      <c r="H330" s="56"/>
      <c r="I330" s="56"/>
      <c r="J330" s="56" t="s">
        <v>49</v>
      </c>
      <c r="K330" s="57">
        <v>61.75</v>
      </c>
      <c r="L330" s="58">
        <v>45593</v>
      </c>
      <c r="M330" s="58">
        <v>45572</v>
      </c>
      <c r="N330" s="59"/>
      <c r="O330" s="56"/>
      <c r="P330" s="56"/>
      <c r="Q330" s="56">
        <v>3</v>
      </c>
      <c r="R330" s="60" t="s">
        <v>1139</v>
      </c>
      <c r="S330" s="61">
        <f>O330+P330</f>
        <v>0</v>
      </c>
      <c r="T330" s="62">
        <f>+IF(L330&lt;&gt;"",IF(DAYS360(L330,$A$2)&lt;0,0,IF(AND(MONTH(L330)=MONTH($A$2),YEAR(L330)&lt;YEAR($A$2)),(DAYS360(L330,$A$2)/30)-1,DAYS360(L330,$A$2)/30)),0)</f>
        <v>4.9333333333333336</v>
      </c>
      <c r="U330" s="62">
        <f>+IF(M330&lt;&gt;"",IF(DAYS360(M330,$A$2)&lt;0,0,IF(AND(MONTH(M330)=MONTH($A$2),YEAR(M330)&lt;YEAR($A$2)),(DAYS360(M330,$A$2)/30)-1,DAYS360(M330,$A$2)/30)),0)</f>
        <v>5.6333333333333337</v>
      </c>
      <c r="V330" s="63">
        <f>S330/((C330+Q330)/2)</f>
        <v>0</v>
      </c>
      <c r="W330" s="64">
        <f>+IF(V330&gt;0,1/V330,999)</f>
        <v>999</v>
      </c>
      <c r="X330" s="65" t="str">
        <f>+IF(N330&lt;&gt;"",IF(INT(N330)&lt;&gt;INT(K330),"OUI",""),"")</f>
        <v/>
      </c>
      <c r="Y330" s="66">
        <f>+IF(F330="OUI",0,C330*K330)</f>
        <v>185.25</v>
      </c>
      <c r="Z330" s="67" t="str">
        <f>+IF(R330="-",IF(OR(F330="OUI",AND(G330="OUI",T330&lt;=$V$1),H330="OUI",I330="OUI",J330="OUI",T330&lt;=$V$1),"OUI",""),"")</f>
        <v>OUI</v>
      </c>
      <c r="AA330" s="68" t="str">
        <f>+IF(OR(Z330&lt;&gt;"OUI",X330="OUI",R330&lt;&gt;"-"),"OUI","")</f>
        <v/>
      </c>
      <c r="AB330" s="69" t="str">
        <f>+IF(AA330&lt;&gt;"OUI","-",IF(R330="-",IF(W330&lt;=3,"-",MAX(N330,K330*(1-$T$1))),IF(W330&lt;=3,R330,IF(T330&gt;$V$6,MAX(N330,K330*$T$6),IF(T330&gt;$V$5,MAX(R330,N330,K330*(1-$T$2),K330*(1-$T$5)),IF(T330&gt;$V$4,MAX(R330,N330,K330*(1-$T$2),K330*(1-$T$4)),IF(T330&gt;$V$3,MAX(R330,N330,K330*(1-$T$2),K330*(1-$T$3)),IF(T330&gt;$V$1,MAX(N330,K330*(1-$T$2)),MAX(N330,R330)))))))))</f>
        <v>-</v>
      </c>
      <c r="AC330" s="70" t="str">
        <f>+IF(AB330="-","-",IF(ABS(K330-AB330)&lt;0.1,1,-1*(AB330-K330)/K330))</f>
        <v>-</v>
      </c>
      <c r="AD330" s="66" t="str">
        <f>+IF(AB330&lt;&gt;"-",IF(AB330&lt;K330,(K330-AB330)*C330,AB330*C330),"")</f>
        <v/>
      </c>
      <c r="AE330" s="68" t="str">
        <f>+IF(AB330&lt;&gt;"-",IF(R330&lt;&gt;"-",IF(Z330&lt;&gt;"OUI","OLD","FAUX"),IF(Z330&lt;&gt;"OUI","NEW","FAUX")),"")</f>
        <v/>
      </c>
      <c r="AF330" s="68"/>
      <c r="AG330" s="68"/>
      <c r="AH330" s="53" t="str">
        <f t="shared" si="4"/>
        <v/>
      </c>
    </row>
    <row r="331" spans="1:34" ht="17">
      <c r="A331" s="53" t="s">
        <v>2682</v>
      </c>
      <c r="B331" s="53" t="s">
        <v>2683</v>
      </c>
      <c r="C331" s="54">
        <v>5</v>
      </c>
      <c r="D331" s="55" t="s">
        <v>116</v>
      </c>
      <c r="E331" s="55" t="s">
        <v>48</v>
      </c>
      <c r="F331" s="56" t="s">
        <v>49</v>
      </c>
      <c r="G331" s="56" t="s">
        <v>49</v>
      </c>
      <c r="H331" s="56"/>
      <c r="I331" s="56"/>
      <c r="J331" s="56" t="s">
        <v>49</v>
      </c>
      <c r="K331" s="57">
        <v>61.46</v>
      </c>
      <c r="L331" s="58">
        <v>45708</v>
      </c>
      <c r="M331" s="58">
        <v>45705</v>
      </c>
      <c r="N331" s="59"/>
      <c r="O331" s="56">
        <v>10</v>
      </c>
      <c r="P331" s="56"/>
      <c r="Q331" s="56">
        <v>1</v>
      </c>
      <c r="R331" s="60" t="s">
        <v>1139</v>
      </c>
      <c r="S331" s="61">
        <f>O331+P331</f>
        <v>10</v>
      </c>
      <c r="T331" s="62">
        <f>+IF(L331&lt;&gt;"",IF(DAYS360(L331,$A$2)&lt;0,0,IF(AND(MONTH(L331)=MONTH($A$2),YEAR(L331)&lt;YEAR($A$2)),(DAYS360(L331,$A$2)/30)-1,DAYS360(L331,$A$2)/30)),0)</f>
        <v>1.2</v>
      </c>
      <c r="U331" s="62">
        <f>+IF(M331&lt;&gt;"",IF(DAYS360(M331,$A$2)&lt;0,0,IF(AND(MONTH(M331)=MONTH($A$2),YEAR(M331)&lt;YEAR($A$2)),(DAYS360(M331,$A$2)/30)-1,DAYS360(M331,$A$2)/30)),0)</f>
        <v>1.3</v>
      </c>
      <c r="V331" s="63">
        <f>S331/((C331+Q331)/2)</f>
        <v>3.3333333333333335</v>
      </c>
      <c r="W331" s="64">
        <f>+IF(V331&gt;0,1/V331,999)</f>
        <v>0.3</v>
      </c>
      <c r="X331" s="65" t="str">
        <f>+IF(N331&lt;&gt;"",IF(INT(N331)&lt;&gt;INT(K331),"OUI",""),"")</f>
        <v/>
      </c>
      <c r="Y331" s="66">
        <f>+IF(F331="OUI",0,C331*K331)</f>
        <v>307.3</v>
      </c>
      <c r="Z331" s="67" t="str">
        <f>+IF(R331="-",IF(OR(F331="OUI",AND(G331="OUI",T331&lt;=$V$1),H331="OUI",I331="OUI",J331="OUI",T331&lt;=$V$1),"OUI",""),"")</f>
        <v>OUI</v>
      </c>
      <c r="AA331" s="68" t="str">
        <f>+IF(OR(Z331&lt;&gt;"OUI",X331="OUI",R331&lt;&gt;"-"),"OUI","")</f>
        <v/>
      </c>
      <c r="AB331" s="69" t="str">
        <f>+IF(AA331&lt;&gt;"OUI","-",IF(R331="-",IF(W331&lt;=3,"-",MAX(N331,K331*(1-$T$1))),IF(W331&lt;=3,R331,IF(T331&gt;$V$6,MAX(N331,K331*$T$6),IF(T331&gt;$V$5,MAX(R331,N331,K331*(1-$T$2),K331*(1-$T$5)),IF(T331&gt;$V$4,MAX(R331,N331,K331*(1-$T$2),K331*(1-$T$4)),IF(T331&gt;$V$3,MAX(R331,N331,K331*(1-$T$2),K331*(1-$T$3)),IF(T331&gt;$V$1,MAX(N331,K331*(1-$T$2)),MAX(N331,R331)))))))))</f>
        <v>-</v>
      </c>
      <c r="AC331" s="70" t="str">
        <f>+IF(AB331="-","-",IF(ABS(K331-AB331)&lt;0.1,1,-1*(AB331-K331)/K331))</f>
        <v>-</v>
      </c>
      <c r="AD331" s="66" t="str">
        <f>+IF(AB331&lt;&gt;"-",IF(AB331&lt;K331,(K331-AB331)*C331,AB331*C331),"")</f>
        <v/>
      </c>
      <c r="AE331" s="68" t="str">
        <f>+IF(AB331&lt;&gt;"-",IF(R331&lt;&gt;"-",IF(Z331&lt;&gt;"OUI","OLD","FAUX"),IF(Z331&lt;&gt;"OUI","NEW","FAUX")),"")</f>
        <v/>
      </c>
      <c r="AF331" s="68"/>
      <c r="AG331" s="68"/>
      <c r="AH331" s="53" t="str">
        <f t="shared" si="4"/>
        <v/>
      </c>
    </row>
    <row r="332" spans="1:34" ht="17">
      <c r="A332" s="53" t="s">
        <v>3364</v>
      </c>
      <c r="B332" s="53" t="s">
        <v>3365</v>
      </c>
      <c r="C332" s="54">
        <v>2</v>
      </c>
      <c r="D332" s="55" t="s">
        <v>80</v>
      </c>
      <c r="E332" s="55"/>
      <c r="F332" s="56" t="s">
        <v>49</v>
      </c>
      <c r="G332" s="56" t="s">
        <v>49</v>
      </c>
      <c r="H332" s="56"/>
      <c r="I332" s="56"/>
      <c r="J332" s="56"/>
      <c r="K332" s="57">
        <v>61.4</v>
      </c>
      <c r="L332" s="58">
        <v>45596</v>
      </c>
      <c r="M332" s="58">
        <v>45568</v>
      </c>
      <c r="N332" s="59"/>
      <c r="O332" s="56"/>
      <c r="P332" s="56"/>
      <c r="Q332" s="56">
        <v>2</v>
      </c>
      <c r="R332" s="60" t="s">
        <v>1139</v>
      </c>
      <c r="S332" s="61">
        <f>O332+P332</f>
        <v>0</v>
      </c>
      <c r="T332" s="62">
        <f>+IF(L332&lt;&gt;"",IF(DAYS360(L332,$A$2)&lt;0,0,IF(AND(MONTH(L332)=MONTH($A$2),YEAR(L332)&lt;YEAR($A$2)),(DAYS360(L332,$A$2)/30)-1,DAYS360(L332,$A$2)/30)),0)</f>
        <v>4.8666666666666663</v>
      </c>
      <c r="U332" s="62">
        <f>+IF(M332&lt;&gt;"",IF(DAYS360(M332,$A$2)&lt;0,0,IF(AND(MONTH(M332)=MONTH($A$2),YEAR(M332)&lt;YEAR($A$2)),(DAYS360(M332,$A$2)/30)-1,DAYS360(M332,$A$2)/30)),0)</f>
        <v>5.7666666666666666</v>
      </c>
      <c r="V332" s="63">
        <f>S332/((C332+Q332)/2)</f>
        <v>0</v>
      </c>
      <c r="W332" s="64">
        <f>+IF(V332&gt;0,1/V332,999)</f>
        <v>999</v>
      </c>
      <c r="X332" s="65" t="str">
        <f>+IF(N332&lt;&gt;"",IF(INT(N332)&lt;&gt;INT(K332),"OUI",""),"")</f>
        <v/>
      </c>
      <c r="Y332" s="66">
        <f>+IF(F332="OUI",0,C332*K332)</f>
        <v>122.8</v>
      </c>
      <c r="Z332" s="67" t="str">
        <f>+IF(R332="-",IF(OR(F332="OUI",AND(G332="OUI",T332&lt;=$V$1),H332="OUI",I332="OUI",J332="OUI",T332&lt;=$V$1),"OUI",""),"")</f>
        <v>OUI</v>
      </c>
      <c r="AA332" s="68" t="str">
        <f>+IF(OR(Z332&lt;&gt;"OUI",X332="OUI",R332&lt;&gt;"-"),"OUI","")</f>
        <v/>
      </c>
      <c r="AB332" s="69" t="str">
        <f>+IF(AA332&lt;&gt;"OUI","-",IF(R332="-",IF(W332&lt;=3,"-",MAX(N332,K332*(1-$T$1))),IF(W332&lt;=3,R332,IF(T332&gt;$V$6,MAX(N332,K332*$T$6),IF(T332&gt;$V$5,MAX(R332,N332,K332*(1-$T$2),K332*(1-$T$5)),IF(T332&gt;$V$4,MAX(R332,N332,K332*(1-$T$2),K332*(1-$T$4)),IF(T332&gt;$V$3,MAX(R332,N332,K332*(1-$T$2),K332*(1-$T$3)),IF(T332&gt;$V$1,MAX(N332,K332*(1-$T$2)),MAX(N332,R332)))))))))</f>
        <v>-</v>
      </c>
      <c r="AC332" s="70" t="str">
        <f>+IF(AB332="-","-",IF(ABS(K332-AB332)&lt;0.1,1,-1*(AB332-K332)/K332))</f>
        <v>-</v>
      </c>
      <c r="AD332" s="66" t="str">
        <f>+IF(AB332&lt;&gt;"-",IF(AB332&lt;K332,(K332-AB332)*C332,AB332*C332),"")</f>
        <v/>
      </c>
      <c r="AE332" s="68" t="str">
        <f>+IF(AB332&lt;&gt;"-",IF(R332&lt;&gt;"-",IF(Z332&lt;&gt;"OUI","OLD","FAUX"),IF(Z332&lt;&gt;"OUI","NEW","FAUX")),"")</f>
        <v/>
      </c>
      <c r="AF332" s="68"/>
      <c r="AG332" s="68"/>
      <c r="AH332" s="53" t="str">
        <f t="shared" si="4"/>
        <v/>
      </c>
    </row>
    <row r="333" spans="1:34" ht="17">
      <c r="A333" s="53" t="s">
        <v>2379</v>
      </c>
      <c r="B333" s="53" t="s">
        <v>2380</v>
      </c>
      <c r="C333" s="54">
        <v>2</v>
      </c>
      <c r="D333" s="55" t="s">
        <v>116</v>
      </c>
      <c r="E333" s="55" t="s">
        <v>657</v>
      </c>
      <c r="F333" s="56" t="s">
        <v>49</v>
      </c>
      <c r="G333" s="56" t="s">
        <v>49</v>
      </c>
      <c r="H333" s="56"/>
      <c r="I333" s="56"/>
      <c r="J333" s="56" t="s">
        <v>49</v>
      </c>
      <c r="K333" s="57">
        <v>61.36</v>
      </c>
      <c r="L333" s="58">
        <v>45324</v>
      </c>
      <c r="M333" s="58">
        <v>45726</v>
      </c>
      <c r="N333" s="59"/>
      <c r="O333" s="56">
        <v>2</v>
      </c>
      <c r="P333" s="56"/>
      <c r="Q333" s="56">
        <v>4</v>
      </c>
      <c r="R333" s="60" t="s">
        <v>1139</v>
      </c>
      <c r="S333" s="61">
        <f>O333+P333</f>
        <v>2</v>
      </c>
      <c r="T333" s="62">
        <f>+IF(L333&lt;&gt;"",IF(DAYS360(L333,$A$2)&lt;0,0,IF(AND(MONTH(L333)=MONTH($A$2),YEAR(L333)&lt;YEAR($A$2)),(DAYS360(L333,$A$2)/30)-1,DAYS360(L333,$A$2)/30)),0)</f>
        <v>13.8</v>
      </c>
      <c r="U333" s="62">
        <f>+IF(M333&lt;&gt;"",IF(DAYS360(M333,$A$2)&lt;0,0,IF(AND(MONTH(M333)=MONTH($A$2),YEAR(M333)&lt;YEAR($A$2)),(DAYS360(M333,$A$2)/30)-1,DAYS360(M333,$A$2)/30)),0)</f>
        <v>0.53333333333333333</v>
      </c>
      <c r="V333" s="63">
        <f>S333/((C333+Q333)/2)</f>
        <v>0.66666666666666663</v>
      </c>
      <c r="W333" s="64">
        <f>+IF(V333&gt;0,1/V333,999)</f>
        <v>1.5</v>
      </c>
      <c r="X333" s="65" t="str">
        <f>+IF(N333&lt;&gt;"",IF(INT(N333)&lt;&gt;INT(K333),"OUI",""),"")</f>
        <v/>
      </c>
      <c r="Y333" s="66">
        <f>+IF(F333="OUI",0,C333*K333)</f>
        <v>122.72</v>
      </c>
      <c r="Z333" s="67" t="str">
        <f>+IF(R333="-",IF(OR(F333="OUI",AND(G333="OUI",T333&lt;=$V$1),H333="OUI",I333="OUI",J333="OUI",T333&lt;=$V$1),"OUI",""),"")</f>
        <v/>
      </c>
      <c r="AA333" s="68" t="str">
        <f>+IF(OR(Z333&lt;&gt;"OUI",X333="OUI",R333&lt;&gt;"-"),"OUI","")</f>
        <v>OUI</v>
      </c>
      <c r="AB333" s="69" t="str">
        <f>+IF(AA333&lt;&gt;"OUI","-",IF(R333="-",IF(W333&lt;=3,"-",MAX(N333,K333*(1-$T$1))),IF(W333&lt;=3,R333,IF(T333&gt;$V$6,MAX(N333,K333*$T$6),IF(T333&gt;$V$5,MAX(R333,N333,K333*(1-$T$2),K333*(1-$T$5)),IF(T333&gt;$V$4,MAX(R333,N333,K333*(1-$T$2),K333*(1-$T$4)),IF(T333&gt;$V$3,MAX(R333,N333,K333*(1-$T$2),K333*(1-$T$3)),IF(T333&gt;$V$1,MAX(N333,K333*(1-$T$2)),MAX(N333,R333)))))))))</f>
        <v>-</v>
      </c>
      <c r="AC333" s="70" t="str">
        <f>+IF(AB333="-","-",IF(ABS(K333-AB333)&lt;0.1,1,-1*(AB333-K333)/K333))</f>
        <v>-</v>
      </c>
      <c r="AD333" s="66" t="str">
        <f>+IF(AB333&lt;&gt;"-",IF(AB333&lt;K333,(K333-AB333)*C333,AB333*C333),"")</f>
        <v/>
      </c>
      <c r="AE333" s="68" t="str">
        <f>+IF(AB333&lt;&gt;"-",IF(R333&lt;&gt;"-",IF(Z333&lt;&gt;"OUI","OLD","FAUX"),IF(Z333&lt;&gt;"OUI","NEW","FAUX")),"")</f>
        <v/>
      </c>
      <c r="AF333" s="68"/>
      <c r="AG333" s="68"/>
      <c r="AH333" s="53" t="str">
        <f t="shared" si="4"/>
        <v/>
      </c>
    </row>
    <row r="334" spans="1:34" ht="17">
      <c r="A334" s="53" t="s">
        <v>2193</v>
      </c>
      <c r="B334" s="53" t="s">
        <v>2194</v>
      </c>
      <c r="C334" s="54">
        <v>1</v>
      </c>
      <c r="D334" s="55" t="s">
        <v>116</v>
      </c>
      <c r="E334" s="55"/>
      <c r="F334" s="56" t="s">
        <v>49</v>
      </c>
      <c r="G334" s="56" t="s">
        <v>49</v>
      </c>
      <c r="H334" s="56"/>
      <c r="I334" s="56"/>
      <c r="J334" s="56"/>
      <c r="K334" s="57">
        <v>60.94</v>
      </c>
      <c r="L334" s="58">
        <v>45091</v>
      </c>
      <c r="M334" s="58">
        <v>45390</v>
      </c>
      <c r="N334" s="59"/>
      <c r="O334" s="56"/>
      <c r="P334" s="56"/>
      <c r="Q334" s="56">
        <v>1</v>
      </c>
      <c r="R334" s="60" t="s">
        <v>1139</v>
      </c>
      <c r="S334" s="61">
        <f>O334+P334</f>
        <v>0</v>
      </c>
      <c r="T334" s="62">
        <f>+IF(L334&lt;&gt;"",IF(DAYS360(L334,$A$2)&lt;0,0,IF(AND(MONTH(L334)=MONTH($A$2),YEAR(L334)&lt;YEAR($A$2)),(DAYS360(L334,$A$2)/30)-1,DAYS360(L334,$A$2)/30)),0)</f>
        <v>21.4</v>
      </c>
      <c r="U334" s="62">
        <f>+IF(M334&lt;&gt;"",IF(DAYS360(M334,$A$2)&lt;0,0,IF(AND(MONTH(M334)=MONTH($A$2),YEAR(M334)&lt;YEAR($A$2)),(DAYS360(M334,$A$2)/30)-1,DAYS360(M334,$A$2)/30)),0)</f>
        <v>11.6</v>
      </c>
      <c r="V334" s="63">
        <f>S334/((C334+Q334)/2)</f>
        <v>0</v>
      </c>
      <c r="W334" s="64">
        <f>+IF(V334&gt;0,1/V334,999)</f>
        <v>999</v>
      </c>
      <c r="X334" s="65" t="str">
        <f>+IF(N334&lt;&gt;"",IF(INT(N334)&lt;&gt;INT(K334),"OUI",""),"")</f>
        <v/>
      </c>
      <c r="Y334" s="66">
        <f>+IF(F334="OUI",0,C334*K334)</f>
        <v>60.94</v>
      </c>
      <c r="Z334" s="67" t="str">
        <f>+IF(R334="-",IF(OR(F334="OUI",AND(G334="OUI",T334&lt;=$V$1),H334="OUI",I334="OUI",J334="OUI",T334&lt;=$V$1),"OUI",""),"")</f>
        <v/>
      </c>
      <c r="AA334" s="68" t="str">
        <f>+IF(OR(Z334&lt;&gt;"OUI",X334="OUI",R334&lt;&gt;"-"),"OUI","")</f>
        <v>OUI</v>
      </c>
      <c r="AB334" s="69">
        <f>+IF(AA334&lt;&gt;"OUI","-",IF(R334="-",IF(W334&lt;=3,"-",MAX(N334,K334*(1-$T$1))),IF(W334&lt;=3,R334,IF(T334&gt;$V$6,MAX(N334,K334*$T$6),IF(T334&gt;$V$5,MAX(R334,N334,K334*(1-$T$2),K334*(1-$T$5)),IF(T334&gt;$V$4,MAX(R334,N334,K334*(1-$T$2),K334*(1-$T$4)),IF(T334&gt;$V$3,MAX(R334,N334,K334*(1-$T$2),K334*(1-$T$3)),IF(T334&gt;$V$1,MAX(N334,K334*(1-$T$2)),MAX(N334,R334)))))))))</f>
        <v>54.845999999999997</v>
      </c>
      <c r="AC334" s="70">
        <f>+IF(AB334="-","-",IF(ABS(K334-AB334)&lt;0.1,1,-1*(AB334-K334)/K334))</f>
        <v>0.10000000000000002</v>
      </c>
      <c r="AD334" s="66">
        <f>+IF(AB334&lt;&gt;"-",IF(AB334&lt;K334,(K334-AB334)*C334,AB334*C334),"")</f>
        <v>6.0940000000000012</v>
      </c>
      <c r="AE334" s="68" t="str">
        <f>+IF(AB334&lt;&gt;"-",IF(R334&lt;&gt;"-",IF(Z334&lt;&gt;"OUI","OLD","FAUX"),IF(Z334&lt;&gt;"OUI","NEW","FAUX")),"")</f>
        <v>NEW</v>
      </c>
      <c r="AF334" s="68"/>
      <c r="AG334" s="68"/>
      <c r="AH334" s="53" t="str">
        <f t="shared" si="4"/>
        <v/>
      </c>
    </row>
    <row r="335" spans="1:34" ht="17">
      <c r="A335" s="53" t="s">
        <v>2612</v>
      </c>
      <c r="B335" s="53" t="s">
        <v>2613</v>
      </c>
      <c r="C335" s="54">
        <v>12</v>
      </c>
      <c r="D335" s="55" t="s">
        <v>2611</v>
      </c>
      <c r="E335" s="55"/>
      <c r="F335" s="56" t="s">
        <v>49</v>
      </c>
      <c r="G335" s="56" t="s">
        <v>49</v>
      </c>
      <c r="H335" s="56"/>
      <c r="I335" s="56"/>
      <c r="J335" s="56"/>
      <c r="K335" s="57">
        <v>60.751100000000001</v>
      </c>
      <c r="L335" s="58">
        <v>45443</v>
      </c>
      <c r="M335" s="58"/>
      <c r="N335" s="59"/>
      <c r="O335" s="56"/>
      <c r="P335" s="56"/>
      <c r="Q335" s="56">
        <v>12</v>
      </c>
      <c r="R335" s="60" t="s">
        <v>1139</v>
      </c>
      <c r="S335" s="61">
        <f>O335+P335</f>
        <v>0</v>
      </c>
      <c r="T335" s="62">
        <f>+IF(L335&lt;&gt;"",IF(DAYS360(L335,$A$2)&lt;0,0,IF(AND(MONTH(L335)=MONTH($A$2),YEAR(L335)&lt;YEAR($A$2)),(DAYS360(L335,$A$2)/30)-1,DAYS360(L335,$A$2)/30)),0)</f>
        <v>9.8666666666666671</v>
      </c>
      <c r="U335" s="62">
        <f>+IF(M335&lt;&gt;"",IF(DAYS360(M335,$A$2)&lt;0,0,IF(AND(MONTH(M335)=MONTH($A$2),YEAR(M335)&lt;YEAR($A$2)),(DAYS360(M335,$A$2)/30)-1,DAYS360(M335,$A$2)/30)),0)</f>
        <v>0</v>
      </c>
      <c r="V335" s="63">
        <f>S335/((C335+Q335)/2)</f>
        <v>0</v>
      </c>
      <c r="W335" s="64">
        <f>+IF(V335&gt;0,1/V335,999)</f>
        <v>999</v>
      </c>
      <c r="X335" s="65" t="str">
        <f>+IF(N335&lt;&gt;"",IF(INT(N335)&lt;&gt;INT(K335),"OUI",""),"")</f>
        <v/>
      </c>
      <c r="Y335" s="66">
        <f>+IF(F335="OUI",0,C335*K335)</f>
        <v>729.01319999999998</v>
      </c>
      <c r="Z335" s="67" t="str">
        <f>+IF(R335="-",IF(OR(F335="OUI",AND(G335="OUI",T335&lt;=$V$1),H335="OUI",I335="OUI",J335="OUI",T335&lt;=$V$1),"OUI",""),"")</f>
        <v>OUI</v>
      </c>
      <c r="AA335" s="68" t="str">
        <f>+IF(OR(Z335&lt;&gt;"OUI",X335="OUI",R335&lt;&gt;"-"),"OUI","")</f>
        <v/>
      </c>
      <c r="AB335" s="69" t="str">
        <f>+IF(AA335&lt;&gt;"OUI","-",IF(R335="-",IF(W335&lt;=3,"-",MAX(N335,K335*(1-$T$1))),IF(W335&lt;=3,R335,IF(T335&gt;$V$6,MAX(N335,K335*$T$6),IF(T335&gt;$V$5,MAX(R335,N335,K335*(1-$T$2),K335*(1-$T$5)),IF(T335&gt;$V$4,MAX(R335,N335,K335*(1-$T$2),K335*(1-$T$4)),IF(T335&gt;$V$3,MAX(R335,N335,K335*(1-$T$2),K335*(1-$T$3)),IF(T335&gt;$V$1,MAX(N335,K335*(1-$T$2)),MAX(N335,R335)))))))))</f>
        <v>-</v>
      </c>
      <c r="AC335" s="70" t="str">
        <f>+IF(AB335="-","-",IF(ABS(K335-AB335)&lt;0.1,1,-1*(AB335-K335)/K335))</f>
        <v>-</v>
      </c>
      <c r="AD335" s="66" t="str">
        <f>+IF(AB335&lt;&gt;"-",IF(AB335&lt;K335,(K335-AB335)*C335,AB335*C335),"")</f>
        <v/>
      </c>
      <c r="AE335" s="68" t="str">
        <f>+IF(AB335&lt;&gt;"-",IF(R335&lt;&gt;"-",IF(Z335&lt;&gt;"OUI","OLD","FAUX"),IF(Z335&lt;&gt;"OUI","NEW","FAUX")),"")</f>
        <v/>
      </c>
      <c r="AF335" s="68"/>
      <c r="AG335" s="68"/>
      <c r="AH335" s="53" t="str">
        <f t="shared" si="4"/>
        <v/>
      </c>
    </row>
    <row r="336" spans="1:34" ht="17">
      <c r="A336" s="53" t="s">
        <v>2820</v>
      </c>
      <c r="B336" s="53" t="s">
        <v>2821</v>
      </c>
      <c r="C336" s="54">
        <v>17</v>
      </c>
      <c r="D336" s="55" t="s">
        <v>2711</v>
      </c>
      <c r="E336" s="55" t="s">
        <v>167</v>
      </c>
      <c r="F336" s="56" t="s">
        <v>49</v>
      </c>
      <c r="G336" s="56" t="s">
        <v>49</v>
      </c>
      <c r="H336" s="56" t="s">
        <v>98</v>
      </c>
      <c r="I336" s="56"/>
      <c r="J336" s="56" t="s">
        <v>49</v>
      </c>
      <c r="K336" s="57">
        <v>60.4876</v>
      </c>
      <c r="L336" s="58">
        <v>45435</v>
      </c>
      <c r="M336" s="58"/>
      <c r="N336" s="59"/>
      <c r="O336" s="56"/>
      <c r="P336" s="56">
        <v>1</v>
      </c>
      <c r="Q336" s="56">
        <v>18</v>
      </c>
      <c r="R336" s="60" t="s">
        <v>1139</v>
      </c>
      <c r="S336" s="61">
        <f>O336+P336</f>
        <v>1</v>
      </c>
      <c r="T336" s="62">
        <f>+IF(L336&lt;&gt;"",IF(DAYS360(L336,$A$2)&lt;0,0,IF(AND(MONTH(L336)=MONTH($A$2),YEAR(L336)&lt;YEAR($A$2)),(DAYS360(L336,$A$2)/30)-1,DAYS360(L336,$A$2)/30)),0)</f>
        <v>10.1</v>
      </c>
      <c r="U336" s="62">
        <f>+IF(M336&lt;&gt;"",IF(DAYS360(M336,$A$2)&lt;0,0,IF(AND(MONTH(M336)=MONTH($A$2),YEAR(M336)&lt;YEAR($A$2)),(DAYS360(M336,$A$2)/30)-1,DAYS360(M336,$A$2)/30)),0)</f>
        <v>0</v>
      </c>
      <c r="V336" s="63">
        <f>S336/((C336+Q336)/2)</f>
        <v>5.7142857142857141E-2</v>
      </c>
      <c r="W336" s="64">
        <f>+IF(V336&gt;0,1/V336,999)</f>
        <v>17.5</v>
      </c>
      <c r="X336" s="65" t="str">
        <f>+IF(N336&lt;&gt;"",IF(INT(N336)&lt;&gt;INT(K336),"OUI",""),"")</f>
        <v/>
      </c>
      <c r="Y336" s="66">
        <f>+IF(F336="OUI",0,C336*K336)</f>
        <v>1028.2891999999999</v>
      </c>
      <c r="Z336" s="67" t="str">
        <f>+IF(R336="-",IF(OR(F336="OUI",AND(G336="OUI",T336&lt;=$V$1),H336="OUI",I336="OUI",J336="OUI",T336&lt;=$V$1),"OUI",""),"")</f>
        <v>OUI</v>
      </c>
      <c r="AA336" s="68" t="str">
        <f>+IF(OR(Z336&lt;&gt;"OUI",X336="OUI",R336&lt;&gt;"-"),"OUI","")</f>
        <v/>
      </c>
      <c r="AB336" s="69" t="str">
        <f>+IF(AA336&lt;&gt;"OUI","-",IF(R336="-",IF(W336&lt;=3,"-",MAX(N336,K336*(1-$T$1))),IF(W336&lt;=3,R336,IF(T336&gt;$V$6,MAX(N336,K336*$T$6),IF(T336&gt;$V$5,MAX(R336,N336,K336*(1-$T$2),K336*(1-$T$5)),IF(T336&gt;$V$4,MAX(R336,N336,K336*(1-$T$2),K336*(1-$T$4)),IF(T336&gt;$V$3,MAX(R336,N336,K336*(1-$T$2),K336*(1-$T$3)),IF(T336&gt;$V$1,MAX(N336,K336*(1-$T$2)),MAX(N336,R336)))))))))</f>
        <v>-</v>
      </c>
      <c r="AC336" s="70" t="str">
        <f>+IF(AB336="-","-",IF(ABS(K336-AB336)&lt;0.1,1,-1*(AB336-K336)/K336))</f>
        <v>-</v>
      </c>
      <c r="AD336" s="66" t="str">
        <f>+IF(AB336&lt;&gt;"-",IF(AB336&lt;K336,(K336-AB336)*C336,AB336*C336),"")</f>
        <v/>
      </c>
      <c r="AE336" s="68" t="str">
        <f>+IF(AB336&lt;&gt;"-",IF(R336&lt;&gt;"-",IF(Z336&lt;&gt;"OUI","OLD","FAUX"),IF(Z336&lt;&gt;"OUI","NEW","FAUX")),"")</f>
        <v/>
      </c>
      <c r="AF336" s="68"/>
      <c r="AG336" s="68"/>
      <c r="AH336" s="53" t="str">
        <f t="shared" ref="AH336:AH399" si="5">+IF(AND(OR(R336&lt;&gt;"-",AB336&lt;&gt;"-"),T336&lt;=1),"Ne pas déprécier","")</f>
        <v/>
      </c>
    </row>
    <row r="337" spans="1:34" ht="17">
      <c r="A337" s="53" t="s">
        <v>2674</v>
      </c>
      <c r="B337" s="53" t="s">
        <v>2675</v>
      </c>
      <c r="C337" s="54">
        <v>5</v>
      </c>
      <c r="D337" s="55" t="s">
        <v>116</v>
      </c>
      <c r="E337" s="55" t="s">
        <v>48</v>
      </c>
      <c r="F337" s="56" t="s">
        <v>49</v>
      </c>
      <c r="G337" s="56" t="s">
        <v>49</v>
      </c>
      <c r="H337" s="56"/>
      <c r="I337" s="56"/>
      <c r="J337" s="56" t="s">
        <v>49</v>
      </c>
      <c r="K337" s="57">
        <v>60.31</v>
      </c>
      <c r="L337" s="58">
        <v>45708</v>
      </c>
      <c r="M337" s="58">
        <v>45681</v>
      </c>
      <c r="N337" s="59"/>
      <c r="O337" s="56">
        <v>4</v>
      </c>
      <c r="P337" s="56"/>
      <c r="Q337" s="56">
        <v>4</v>
      </c>
      <c r="R337" s="60" t="s">
        <v>1139</v>
      </c>
      <c r="S337" s="61">
        <f>O337+P337</f>
        <v>4</v>
      </c>
      <c r="T337" s="62">
        <f>+IF(L337&lt;&gt;"",IF(DAYS360(L337,$A$2)&lt;0,0,IF(AND(MONTH(L337)=MONTH($A$2),YEAR(L337)&lt;YEAR($A$2)),(DAYS360(L337,$A$2)/30)-1,DAYS360(L337,$A$2)/30)),0)</f>
        <v>1.2</v>
      </c>
      <c r="U337" s="62">
        <f>+IF(M337&lt;&gt;"",IF(DAYS360(M337,$A$2)&lt;0,0,IF(AND(MONTH(M337)=MONTH($A$2),YEAR(M337)&lt;YEAR($A$2)),(DAYS360(M337,$A$2)/30)-1,DAYS360(M337,$A$2)/30)),0)</f>
        <v>2.0666666666666669</v>
      </c>
      <c r="V337" s="63">
        <f>S337/((C337+Q337)/2)</f>
        <v>0.88888888888888884</v>
      </c>
      <c r="W337" s="64">
        <f>+IF(V337&gt;0,1/V337,999)</f>
        <v>1.125</v>
      </c>
      <c r="X337" s="65" t="str">
        <f>+IF(N337&lt;&gt;"",IF(INT(N337)&lt;&gt;INT(K337),"OUI",""),"")</f>
        <v/>
      </c>
      <c r="Y337" s="66">
        <f>+IF(F337="OUI",0,C337*K337)</f>
        <v>301.55</v>
      </c>
      <c r="Z337" s="67" t="str">
        <f>+IF(R337="-",IF(OR(F337="OUI",AND(G337="OUI",T337&lt;=$V$1),H337="OUI",I337="OUI",J337="OUI",T337&lt;=$V$1),"OUI",""),"")</f>
        <v>OUI</v>
      </c>
      <c r="AA337" s="68" t="str">
        <f>+IF(OR(Z337&lt;&gt;"OUI",X337="OUI",R337&lt;&gt;"-"),"OUI","")</f>
        <v/>
      </c>
      <c r="AB337" s="69" t="str">
        <f>+IF(AA337&lt;&gt;"OUI","-",IF(R337="-",IF(W337&lt;=3,"-",MAX(N337,K337*(1-$T$1))),IF(W337&lt;=3,R337,IF(T337&gt;$V$6,MAX(N337,K337*$T$6),IF(T337&gt;$V$5,MAX(R337,N337,K337*(1-$T$2),K337*(1-$T$5)),IF(T337&gt;$V$4,MAX(R337,N337,K337*(1-$T$2),K337*(1-$T$4)),IF(T337&gt;$V$3,MAX(R337,N337,K337*(1-$T$2),K337*(1-$T$3)),IF(T337&gt;$V$1,MAX(N337,K337*(1-$T$2)),MAX(N337,R337)))))))))</f>
        <v>-</v>
      </c>
      <c r="AC337" s="70" t="str">
        <f>+IF(AB337="-","-",IF(ABS(K337-AB337)&lt;0.1,1,-1*(AB337-K337)/K337))</f>
        <v>-</v>
      </c>
      <c r="AD337" s="66" t="str">
        <f>+IF(AB337&lt;&gt;"-",IF(AB337&lt;K337,(K337-AB337)*C337,AB337*C337),"")</f>
        <v/>
      </c>
      <c r="AE337" s="68" t="str">
        <f>+IF(AB337&lt;&gt;"-",IF(R337&lt;&gt;"-",IF(Z337&lt;&gt;"OUI","OLD","FAUX"),IF(Z337&lt;&gt;"OUI","NEW","FAUX")),"")</f>
        <v/>
      </c>
      <c r="AF337" s="68"/>
      <c r="AG337" s="68"/>
      <c r="AH337" s="53" t="str">
        <f t="shared" si="5"/>
        <v/>
      </c>
    </row>
    <row r="338" spans="1:34" ht="17">
      <c r="A338" s="53" t="s">
        <v>1169</v>
      </c>
      <c r="B338" s="53" t="s">
        <v>1170</v>
      </c>
      <c r="C338" s="54">
        <v>9</v>
      </c>
      <c r="D338" s="55" t="s">
        <v>47</v>
      </c>
      <c r="E338" s="55"/>
      <c r="F338" s="56" t="s">
        <v>49</v>
      </c>
      <c r="G338" s="56" t="s">
        <v>49</v>
      </c>
      <c r="H338" s="56"/>
      <c r="I338" s="56"/>
      <c r="J338" s="56"/>
      <c r="K338" s="57">
        <v>60.042000000000002</v>
      </c>
      <c r="L338" s="58">
        <v>44881</v>
      </c>
      <c r="M338" s="58">
        <v>45672</v>
      </c>
      <c r="N338" s="59"/>
      <c r="O338" s="56">
        <v>1</v>
      </c>
      <c r="P338" s="56"/>
      <c r="Q338" s="56">
        <v>11</v>
      </c>
      <c r="R338" s="60" t="s">
        <v>1139</v>
      </c>
      <c r="S338" s="61">
        <f>O338+P338</f>
        <v>1</v>
      </c>
      <c r="T338" s="62">
        <f>+IF(L338&lt;&gt;"",IF(DAYS360(L338,$A$2)&lt;0,0,IF(AND(MONTH(L338)=MONTH($A$2),YEAR(L338)&lt;YEAR($A$2)),(DAYS360(L338,$A$2)/30)-1,DAYS360(L338,$A$2)/30)),0)</f>
        <v>28.333333333333332</v>
      </c>
      <c r="U338" s="62">
        <f>+IF(M338&lt;&gt;"",IF(DAYS360(M338,$A$2)&lt;0,0,IF(AND(MONTH(M338)=MONTH($A$2),YEAR(M338)&lt;YEAR($A$2)),(DAYS360(M338,$A$2)/30)-1,DAYS360(M338,$A$2)/30)),0)</f>
        <v>2.3666666666666667</v>
      </c>
      <c r="V338" s="63">
        <f>S338/((C338+Q338)/2)</f>
        <v>0.1</v>
      </c>
      <c r="W338" s="64">
        <f>+IF(V338&gt;0,1/V338,999)</f>
        <v>10</v>
      </c>
      <c r="X338" s="65" t="str">
        <f>+IF(N338&lt;&gt;"",IF(INT(N338)&lt;&gt;INT(K338),"OUI",""),"")</f>
        <v/>
      </c>
      <c r="Y338" s="66">
        <f>+IF(F338="OUI",0,C338*K338)</f>
        <v>540.37800000000004</v>
      </c>
      <c r="Z338" s="67" t="str">
        <f>+IF(R338="-",IF(OR(F338="OUI",AND(G338="OUI",T338&lt;=$V$1),H338="OUI",I338="OUI",J338="OUI",T338&lt;=$V$1),"OUI",""),"")</f>
        <v/>
      </c>
      <c r="AA338" s="68" t="str">
        <f>+IF(OR(Z338&lt;&gt;"OUI",X338="OUI",R338&lt;&gt;"-"),"OUI","")</f>
        <v>OUI</v>
      </c>
      <c r="AB338" s="69">
        <f>+IF(AA338&lt;&gt;"OUI","-",IF(R338="-",IF(W338&lt;=3,"-",MAX(N338,K338*(1-$T$1))),IF(W338&lt;=3,R338,IF(T338&gt;$V$6,MAX(N338,K338*$T$6),IF(T338&gt;$V$5,MAX(R338,N338,K338*(1-$T$2),K338*(1-$T$5)),IF(T338&gt;$V$4,MAX(R338,N338,K338*(1-$T$2),K338*(1-$T$4)),IF(T338&gt;$V$3,MAX(R338,N338,K338*(1-$T$2),K338*(1-$T$3)),IF(T338&gt;$V$1,MAX(N338,K338*(1-$T$2)),MAX(N338,R338)))))))))</f>
        <v>54.037800000000004</v>
      </c>
      <c r="AC338" s="70">
        <f>+IF(AB338="-","-",IF(ABS(K338-AB338)&lt;0.1,1,-1*(AB338-K338)/K338))</f>
        <v>9.999999999999995E-2</v>
      </c>
      <c r="AD338" s="66">
        <f>+IF(AB338&lt;&gt;"-",IF(AB338&lt;K338,(K338-AB338)*C338,AB338*C338),"")</f>
        <v>54.037799999999976</v>
      </c>
      <c r="AE338" s="68" t="str">
        <f>+IF(AB338&lt;&gt;"-",IF(R338&lt;&gt;"-",IF(Z338&lt;&gt;"OUI","OLD","FAUX"),IF(Z338&lt;&gt;"OUI","NEW","FAUX")),"")</f>
        <v>NEW</v>
      </c>
      <c r="AF338" s="68"/>
      <c r="AG338" s="68"/>
      <c r="AH338" s="53" t="str">
        <f t="shared" si="5"/>
        <v/>
      </c>
    </row>
    <row r="339" spans="1:34" ht="17">
      <c r="A339" s="53" t="s">
        <v>2684</v>
      </c>
      <c r="B339" s="53" t="s">
        <v>2685</v>
      </c>
      <c r="C339" s="54">
        <v>5</v>
      </c>
      <c r="D339" s="55" t="s">
        <v>116</v>
      </c>
      <c r="E339" s="55" t="s">
        <v>48</v>
      </c>
      <c r="F339" s="56" t="s">
        <v>49</v>
      </c>
      <c r="G339" s="56" t="s">
        <v>49</v>
      </c>
      <c r="H339" s="56"/>
      <c r="I339" s="56"/>
      <c r="J339" s="56" t="s">
        <v>49</v>
      </c>
      <c r="K339" s="57">
        <v>59.9</v>
      </c>
      <c r="L339" s="58">
        <v>45422</v>
      </c>
      <c r="M339" s="58">
        <v>45664</v>
      </c>
      <c r="N339" s="59"/>
      <c r="O339" s="56">
        <v>1</v>
      </c>
      <c r="P339" s="56"/>
      <c r="Q339" s="56">
        <v>6</v>
      </c>
      <c r="R339" s="60" t="s">
        <v>1139</v>
      </c>
      <c r="S339" s="61">
        <f>O339+P339</f>
        <v>1</v>
      </c>
      <c r="T339" s="62">
        <f>+IF(L339&lt;&gt;"",IF(DAYS360(L339,$A$2)&lt;0,0,IF(AND(MONTH(L339)=MONTH($A$2),YEAR(L339)&lt;YEAR($A$2)),(DAYS360(L339,$A$2)/30)-1,DAYS360(L339,$A$2)/30)),0)</f>
        <v>10.533333333333333</v>
      </c>
      <c r="U339" s="62">
        <f>+IF(M339&lt;&gt;"",IF(DAYS360(M339,$A$2)&lt;0,0,IF(AND(MONTH(M339)=MONTH($A$2),YEAR(M339)&lt;YEAR($A$2)),(DAYS360(M339,$A$2)/30)-1,DAYS360(M339,$A$2)/30)),0)</f>
        <v>2.6333333333333333</v>
      </c>
      <c r="V339" s="63">
        <f>S339/((C339+Q339)/2)</f>
        <v>0.18181818181818182</v>
      </c>
      <c r="W339" s="64">
        <f>+IF(V339&gt;0,1/V339,999)</f>
        <v>5.5</v>
      </c>
      <c r="X339" s="65" t="str">
        <f>+IF(N339&lt;&gt;"",IF(INT(N339)&lt;&gt;INT(K339),"OUI",""),"")</f>
        <v/>
      </c>
      <c r="Y339" s="66">
        <f>+IF(F339="OUI",0,C339*K339)</f>
        <v>299.5</v>
      </c>
      <c r="Z339" s="67" t="str">
        <f>+IF(R339="-",IF(OR(F339="OUI",AND(G339="OUI",T339&lt;=$V$1),H339="OUI",I339="OUI",J339="OUI",T339&lt;=$V$1),"OUI",""),"")</f>
        <v>OUI</v>
      </c>
      <c r="AA339" s="68" t="str">
        <f>+IF(OR(Z339&lt;&gt;"OUI",X339="OUI",R339&lt;&gt;"-"),"OUI","")</f>
        <v/>
      </c>
      <c r="AB339" s="69" t="str">
        <f>+IF(AA339&lt;&gt;"OUI","-",IF(R339="-",IF(W339&lt;=3,"-",MAX(N339,K339*(1-$T$1))),IF(W339&lt;=3,R339,IF(T339&gt;$V$6,MAX(N339,K339*$T$6),IF(T339&gt;$V$5,MAX(R339,N339,K339*(1-$T$2),K339*(1-$T$5)),IF(T339&gt;$V$4,MAX(R339,N339,K339*(1-$T$2),K339*(1-$T$4)),IF(T339&gt;$V$3,MAX(R339,N339,K339*(1-$T$2),K339*(1-$T$3)),IF(T339&gt;$V$1,MAX(N339,K339*(1-$T$2)),MAX(N339,R339)))))))))</f>
        <v>-</v>
      </c>
      <c r="AC339" s="70" t="str">
        <f>+IF(AB339="-","-",IF(ABS(K339-AB339)&lt;0.1,1,-1*(AB339-K339)/K339))</f>
        <v>-</v>
      </c>
      <c r="AD339" s="66" t="str">
        <f>+IF(AB339&lt;&gt;"-",IF(AB339&lt;K339,(K339-AB339)*C339,AB339*C339),"")</f>
        <v/>
      </c>
      <c r="AE339" s="68" t="str">
        <f>+IF(AB339&lt;&gt;"-",IF(R339&lt;&gt;"-",IF(Z339&lt;&gt;"OUI","OLD","FAUX"),IF(Z339&lt;&gt;"OUI","NEW","FAUX")),"")</f>
        <v/>
      </c>
      <c r="AF339" s="68"/>
      <c r="AG339" s="68"/>
      <c r="AH339" s="53" t="str">
        <f t="shared" si="5"/>
        <v/>
      </c>
    </row>
    <row r="340" spans="1:34" ht="17">
      <c r="A340" s="53" t="s">
        <v>2731</v>
      </c>
      <c r="B340" s="53" t="s">
        <v>2732</v>
      </c>
      <c r="C340" s="54">
        <v>1</v>
      </c>
      <c r="D340" s="55" t="s">
        <v>116</v>
      </c>
      <c r="E340" s="55"/>
      <c r="F340" s="56" t="s">
        <v>49</v>
      </c>
      <c r="G340" s="56" t="s">
        <v>49</v>
      </c>
      <c r="H340" s="56"/>
      <c r="I340" s="56"/>
      <c r="J340" s="56"/>
      <c r="K340" s="57">
        <v>59.7</v>
      </c>
      <c r="L340" s="58">
        <v>45622</v>
      </c>
      <c r="M340" s="58">
        <v>45733</v>
      </c>
      <c r="N340" s="59"/>
      <c r="O340" s="56">
        <v>2</v>
      </c>
      <c r="P340" s="56"/>
      <c r="Q340" s="56">
        <v>3</v>
      </c>
      <c r="R340" s="60" t="s">
        <v>1139</v>
      </c>
      <c r="S340" s="61">
        <f>O340+P340</f>
        <v>2</v>
      </c>
      <c r="T340" s="62">
        <f>+IF(L340&lt;&gt;"",IF(DAYS360(L340,$A$2)&lt;0,0,IF(AND(MONTH(L340)=MONTH($A$2),YEAR(L340)&lt;YEAR($A$2)),(DAYS360(L340,$A$2)/30)-1,DAYS360(L340,$A$2)/30)),0)</f>
        <v>4</v>
      </c>
      <c r="U340" s="62">
        <f>+IF(M340&lt;&gt;"",IF(DAYS360(M340,$A$2)&lt;0,0,IF(AND(MONTH(M340)=MONTH($A$2),YEAR(M340)&lt;YEAR($A$2)),(DAYS360(M340,$A$2)/30)-1,DAYS360(M340,$A$2)/30)),0)</f>
        <v>0.3</v>
      </c>
      <c r="V340" s="63">
        <f>S340/((C340+Q340)/2)</f>
        <v>1</v>
      </c>
      <c r="W340" s="64">
        <f>+IF(V340&gt;0,1/V340,999)</f>
        <v>1</v>
      </c>
      <c r="X340" s="65" t="str">
        <f>+IF(N340&lt;&gt;"",IF(INT(N340)&lt;&gt;INT(K340),"OUI",""),"")</f>
        <v/>
      </c>
      <c r="Y340" s="66">
        <f>+IF(F340="OUI",0,C340*K340)</f>
        <v>59.7</v>
      </c>
      <c r="Z340" s="67" t="str">
        <f>+IF(R340="-",IF(OR(F340="OUI",AND(G340="OUI",T340&lt;=$V$1),H340="OUI",I340="OUI",J340="OUI",T340&lt;=$V$1),"OUI",""),"")</f>
        <v>OUI</v>
      </c>
      <c r="AA340" s="68" t="str">
        <f>+IF(OR(Z340&lt;&gt;"OUI",X340="OUI",R340&lt;&gt;"-"),"OUI","")</f>
        <v/>
      </c>
      <c r="AB340" s="69" t="str">
        <f>+IF(AA340&lt;&gt;"OUI","-",IF(R340="-",IF(W340&lt;=3,"-",MAX(N340,K340*(1-$T$1))),IF(W340&lt;=3,R340,IF(T340&gt;$V$6,MAX(N340,K340*$T$6),IF(T340&gt;$V$5,MAX(R340,N340,K340*(1-$T$2),K340*(1-$T$5)),IF(T340&gt;$V$4,MAX(R340,N340,K340*(1-$T$2),K340*(1-$T$4)),IF(T340&gt;$V$3,MAX(R340,N340,K340*(1-$T$2),K340*(1-$T$3)),IF(T340&gt;$V$1,MAX(N340,K340*(1-$T$2)),MAX(N340,R340)))))))))</f>
        <v>-</v>
      </c>
      <c r="AC340" s="70" t="str">
        <f>+IF(AB340="-","-",IF(ABS(K340-AB340)&lt;0.1,1,-1*(AB340-K340)/K340))</f>
        <v>-</v>
      </c>
      <c r="AD340" s="66" t="str">
        <f>+IF(AB340&lt;&gt;"-",IF(AB340&lt;K340,(K340-AB340)*C340,AB340*C340),"")</f>
        <v/>
      </c>
      <c r="AE340" s="68" t="str">
        <f>+IF(AB340&lt;&gt;"-",IF(R340&lt;&gt;"-",IF(Z340&lt;&gt;"OUI","OLD","FAUX"),IF(Z340&lt;&gt;"OUI","NEW","FAUX")),"")</f>
        <v/>
      </c>
      <c r="AF340" s="68"/>
      <c r="AG340" s="68"/>
      <c r="AH340" s="53" t="str">
        <f t="shared" si="5"/>
        <v/>
      </c>
    </row>
    <row r="341" spans="1:34" ht="17">
      <c r="A341" s="53" t="s">
        <v>2603</v>
      </c>
      <c r="B341" s="53" t="s">
        <v>2604</v>
      </c>
      <c r="C341" s="54">
        <v>2</v>
      </c>
      <c r="D341" s="55" t="s">
        <v>2602</v>
      </c>
      <c r="E341" s="55"/>
      <c r="F341" s="56" t="s">
        <v>49</v>
      </c>
      <c r="G341" s="56" t="s">
        <v>49</v>
      </c>
      <c r="H341" s="56"/>
      <c r="I341" s="56"/>
      <c r="J341" s="56"/>
      <c r="K341" s="57">
        <v>59.58</v>
      </c>
      <c r="L341" s="58">
        <v>45408</v>
      </c>
      <c r="M341" s="58">
        <v>45474</v>
      </c>
      <c r="N341" s="59"/>
      <c r="O341" s="56"/>
      <c r="P341" s="56"/>
      <c r="Q341" s="56">
        <v>3</v>
      </c>
      <c r="R341" s="60" t="s">
        <v>1139</v>
      </c>
      <c r="S341" s="61">
        <f>O341+P341</f>
        <v>0</v>
      </c>
      <c r="T341" s="62">
        <f>+IF(L341&lt;&gt;"",IF(DAYS360(L341,$A$2)&lt;0,0,IF(AND(MONTH(L341)=MONTH($A$2),YEAR(L341)&lt;YEAR($A$2)),(DAYS360(L341,$A$2)/30)-1,DAYS360(L341,$A$2)/30)),0)</f>
        <v>11</v>
      </c>
      <c r="U341" s="62">
        <f>+IF(M341&lt;&gt;"",IF(DAYS360(M341,$A$2)&lt;0,0,IF(AND(MONTH(M341)=MONTH($A$2),YEAR(M341)&lt;YEAR($A$2)),(DAYS360(M341,$A$2)/30)-1,DAYS360(M341,$A$2)/30)),0)</f>
        <v>8.8333333333333339</v>
      </c>
      <c r="V341" s="63">
        <f>S341/((C341+Q341)/2)</f>
        <v>0</v>
      </c>
      <c r="W341" s="64">
        <f>+IF(V341&gt;0,1/V341,999)</f>
        <v>999</v>
      </c>
      <c r="X341" s="65" t="str">
        <f>+IF(N341&lt;&gt;"",IF(INT(N341)&lt;&gt;INT(K341),"OUI",""),"")</f>
        <v/>
      </c>
      <c r="Y341" s="66">
        <f>+IF(F341="OUI",0,C341*K341)</f>
        <v>119.16</v>
      </c>
      <c r="Z341" s="67" t="str">
        <f>+IF(R341="-",IF(OR(F341="OUI",AND(G341="OUI",T341&lt;=$V$1),H341="OUI",I341="OUI",J341="OUI",T341&lt;=$V$1),"OUI",""),"")</f>
        <v>OUI</v>
      </c>
      <c r="AA341" s="68" t="str">
        <f>+IF(OR(Z341&lt;&gt;"OUI",X341="OUI",R341&lt;&gt;"-"),"OUI","")</f>
        <v/>
      </c>
      <c r="AB341" s="69" t="str">
        <f>+IF(AA341&lt;&gt;"OUI","-",IF(R341="-",IF(W341&lt;=3,"-",MAX(N341,K341*(1-$T$1))),IF(W341&lt;=3,R341,IF(T341&gt;$V$6,MAX(N341,K341*$T$6),IF(T341&gt;$V$5,MAX(R341,N341,K341*(1-$T$2),K341*(1-$T$5)),IF(T341&gt;$V$4,MAX(R341,N341,K341*(1-$T$2),K341*(1-$T$4)),IF(T341&gt;$V$3,MAX(R341,N341,K341*(1-$T$2),K341*(1-$T$3)),IF(T341&gt;$V$1,MAX(N341,K341*(1-$T$2)),MAX(N341,R341)))))))))</f>
        <v>-</v>
      </c>
      <c r="AC341" s="70" t="str">
        <f>+IF(AB341="-","-",IF(ABS(K341-AB341)&lt;0.1,1,-1*(AB341-K341)/K341))</f>
        <v>-</v>
      </c>
      <c r="AD341" s="66" t="str">
        <f>+IF(AB341&lt;&gt;"-",IF(AB341&lt;K341,(K341-AB341)*C341,AB341*C341),"")</f>
        <v/>
      </c>
      <c r="AE341" s="68" t="str">
        <f>+IF(AB341&lt;&gt;"-",IF(R341&lt;&gt;"-",IF(Z341&lt;&gt;"OUI","OLD","FAUX"),IF(Z341&lt;&gt;"OUI","NEW","FAUX")),"")</f>
        <v/>
      </c>
      <c r="AF341" s="68"/>
      <c r="AG341" s="68"/>
      <c r="AH341" s="53" t="str">
        <f t="shared" si="5"/>
        <v/>
      </c>
    </row>
    <row r="342" spans="1:34" ht="17">
      <c r="A342" s="53" t="s">
        <v>2712</v>
      </c>
      <c r="B342" s="53" t="s">
        <v>2713</v>
      </c>
      <c r="C342" s="54">
        <v>19</v>
      </c>
      <c r="D342" s="55" t="s">
        <v>2711</v>
      </c>
      <c r="E342" s="55" t="s">
        <v>167</v>
      </c>
      <c r="F342" s="56" t="s">
        <v>49</v>
      </c>
      <c r="G342" s="56" t="s">
        <v>49</v>
      </c>
      <c r="H342" s="56" t="s">
        <v>98</v>
      </c>
      <c r="I342" s="56"/>
      <c r="J342" s="56" t="s">
        <v>49</v>
      </c>
      <c r="K342" s="57">
        <v>59.557000000000002</v>
      </c>
      <c r="L342" s="58">
        <v>45435</v>
      </c>
      <c r="M342" s="58"/>
      <c r="N342" s="59"/>
      <c r="O342" s="56"/>
      <c r="P342" s="56">
        <v>1</v>
      </c>
      <c r="Q342" s="56">
        <v>20</v>
      </c>
      <c r="R342" s="60" t="s">
        <v>1139</v>
      </c>
      <c r="S342" s="61">
        <f>O342+P342</f>
        <v>1</v>
      </c>
      <c r="T342" s="62">
        <f>+IF(L342&lt;&gt;"",IF(DAYS360(L342,$A$2)&lt;0,0,IF(AND(MONTH(L342)=MONTH($A$2),YEAR(L342)&lt;YEAR($A$2)),(DAYS360(L342,$A$2)/30)-1,DAYS360(L342,$A$2)/30)),0)</f>
        <v>10.1</v>
      </c>
      <c r="U342" s="62">
        <f>+IF(M342&lt;&gt;"",IF(DAYS360(M342,$A$2)&lt;0,0,IF(AND(MONTH(M342)=MONTH($A$2),YEAR(M342)&lt;YEAR($A$2)),(DAYS360(M342,$A$2)/30)-1,DAYS360(M342,$A$2)/30)),0)</f>
        <v>0</v>
      </c>
      <c r="V342" s="63">
        <f>S342/((C342+Q342)/2)</f>
        <v>5.128205128205128E-2</v>
      </c>
      <c r="W342" s="64">
        <f>+IF(V342&gt;0,1/V342,999)</f>
        <v>19.5</v>
      </c>
      <c r="X342" s="65" t="str">
        <f>+IF(N342&lt;&gt;"",IF(INT(N342)&lt;&gt;INT(K342),"OUI",""),"")</f>
        <v/>
      </c>
      <c r="Y342" s="66">
        <f>+IF(F342="OUI",0,C342*K342)</f>
        <v>1131.5830000000001</v>
      </c>
      <c r="Z342" s="67" t="str">
        <f>+IF(R342="-",IF(OR(F342="OUI",AND(G342="OUI",T342&lt;=$V$1),H342="OUI",I342="OUI",J342="OUI",T342&lt;=$V$1),"OUI",""),"")</f>
        <v>OUI</v>
      </c>
      <c r="AA342" s="68" t="str">
        <f>+IF(OR(Z342&lt;&gt;"OUI",X342="OUI",R342&lt;&gt;"-"),"OUI","")</f>
        <v/>
      </c>
      <c r="AB342" s="69" t="str">
        <f>+IF(AA342&lt;&gt;"OUI","-",IF(R342="-",IF(W342&lt;=3,"-",MAX(N342,K342*(1-$T$1))),IF(W342&lt;=3,R342,IF(T342&gt;$V$6,MAX(N342,K342*$T$6),IF(T342&gt;$V$5,MAX(R342,N342,K342*(1-$T$2),K342*(1-$T$5)),IF(T342&gt;$V$4,MAX(R342,N342,K342*(1-$T$2),K342*(1-$T$4)),IF(T342&gt;$V$3,MAX(R342,N342,K342*(1-$T$2),K342*(1-$T$3)),IF(T342&gt;$V$1,MAX(N342,K342*(1-$T$2)),MAX(N342,R342)))))))))</f>
        <v>-</v>
      </c>
      <c r="AC342" s="70" t="str">
        <f>+IF(AB342="-","-",IF(ABS(K342-AB342)&lt;0.1,1,-1*(AB342-K342)/K342))</f>
        <v>-</v>
      </c>
      <c r="AD342" s="66" t="str">
        <f>+IF(AB342&lt;&gt;"-",IF(AB342&lt;K342,(K342-AB342)*C342,AB342*C342),"")</f>
        <v/>
      </c>
      <c r="AE342" s="68" t="str">
        <f>+IF(AB342&lt;&gt;"-",IF(R342&lt;&gt;"-",IF(Z342&lt;&gt;"OUI","OLD","FAUX"),IF(Z342&lt;&gt;"OUI","NEW","FAUX")),"")</f>
        <v/>
      </c>
      <c r="AF342" s="68"/>
      <c r="AG342" s="68"/>
      <c r="AH342" s="53" t="str">
        <f t="shared" si="5"/>
        <v/>
      </c>
    </row>
    <row r="343" spans="1:34" ht="17">
      <c r="A343" s="53" t="s">
        <v>1144</v>
      </c>
      <c r="B343" s="53" t="s">
        <v>1145</v>
      </c>
      <c r="C343" s="54">
        <v>17</v>
      </c>
      <c r="D343" s="55" t="s">
        <v>623</v>
      </c>
      <c r="E343" s="55" t="s">
        <v>56</v>
      </c>
      <c r="F343" s="56" t="s">
        <v>49</v>
      </c>
      <c r="G343" s="56" t="s">
        <v>49</v>
      </c>
      <c r="H343" s="56"/>
      <c r="I343" s="56"/>
      <c r="J343" s="56" t="s">
        <v>49</v>
      </c>
      <c r="K343" s="57">
        <v>59.5</v>
      </c>
      <c r="L343" s="58">
        <v>44867</v>
      </c>
      <c r="M343" s="58">
        <v>45635</v>
      </c>
      <c r="N343" s="59"/>
      <c r="O343" s="56"/>
      <c r="P343" s="56"/>
      <c r="Q343" s="56">
        <v>17</v>
      </c>
      <c r="R343" s="60" t="s">
        <v>1139</v>
      </c>
      <c r="S343" s="61">
        <f>O343+P343</f>
        <v>0</v>
      </c>
      <c r="T343" s="62">
        <f>+IF(L343&lt;&gt;"",IF(DAYS360(L343,$A$2)&lt;0,0,IF(AND(MONTH(L343)=MONTH($A$2),YEAR(L343)&lt;YEAR($A$2)),(DAYS360(L343,$A$2)/30)-1,DAYS360(L343,$A$2)/30)),0)</f>
        <v>28.8</v>
      </c>
      <c r="U343" s="62">
        <f>+IF(M343&lt;&gt;"",IF(DAYS360(M343,$A$2)&lt;0,0,IF(AND(MONTH(M343)=MONTH($A$2),YEAR(M343)&lt;YEAR($A$2)),(DAYS360(M343,$A$2)/30)-1,DAYS360(M343,$A$2)/30)),0)</f>
        <v>3.5666666666666669</v>
      </c>
      <c r="V343" s="63">
        <f>S343/((C343+Q343)/2)</f>
        <v>0</v>
      </c>
      <c r="W343" s="64">
        <f>+IF(V343&gt;0,1/V343,999)</f>
        <v>999</v>
      </c>
      <c r="X343" s="65" t="str">
        <f>+IF(N343&lt;&gt;"",IF(INT(N343)&lt;&gt;INT(K343),"OUI",""),"")</f>
        <v/>
      </c>
      <c r="Y343" s="66">
        <f>+IF(F343="OUI",0,C343*K343)</f>
        <v>1011.5</v>
      </c>
      <c r="Z343" s="67" t="str">
        <f>+IF(R343="-",IF(OR(F343="OUI",AND(G343="OUI",T343&lt;=$V$1),H343="OUI",I343="OUI",J343="OUI",T343&lt;=$V$1),"OUI",""),"")</f>
        <v/>
      </c>
      <c r="AA343" s="68" t="str">
        <f>+IF(OR(Z343&lt;&gt;"OUI",X343="OUI",R343&lt;&gt;"-"),"OUI","")</f>
        <v>OUI</v>
      </c>
      <c r="AB343" s="69">
        <f>+IF(AA343&lt;&gt;"OUI","-",IF(R343="-",IF(W343&lt;=3,"-",MAX(N343,K343*(1-$T$1))),IF(W343&lt;=3,R343,IF(T343&gt;$V$6,MAX(N343,K343*$T$6),IF(T343&gt;$V$5,MAX(R343,N343,K343*(1-$T$2),K343*(1-$T$5)),IF(T343&gt;$V$4,MAX(R343,N343,K343*(1-$T$2),K343*(1-$T$4)),IF(T343&gt;$V$3,MAX(R343,N343,K343*(1-$T$2),K343*(1-$T$3)),IF(T343&gt;$V$1,MAX(N343,K343*(1-$T$2)),MAX(N343,R343)))))))))</f>
        <v>53.550000000000004</v>
      </c>
      <c r="AC343" s="70">
        <f>+IF(AB343="-","-",IF(ABS(K343-AB343)&lt;0.1,1,-1*(AB343-K343)/K343))</f>
        <v>9.9999999999999922E-2</v>
      </c>
      <c r="AD343" s="66">
        <f>+IF(AB343&lt;&gt;"-",IF(AB343&lt;K343,(K343-AB343)*C343,AB343*C343),"")</f>
        <v>101.14999999999992</v>
      </c>
      <c r="AE343" s="68" t="str">
        <f>+IF(AB343&lt;&gt;"-",IF(R343&lt;&gt;"-",IF(Z343&lt;&gt;"OUI","OLD","FAUX"),IF(Z343&lt;&gt;"OUI","NEW","FAUX")),"")</f>
        <v>NEW</v>
      </c>
      <c r="AF343" s="68"/>
      <c r="AG343" s="68"/>
      <c r="AH343" s="53" t="str">
        <f t="shared" si="5"/>
        <v/>
      </c>
    </row>
    <row r="344" spans="1:34" ht="17">
      <c r="A344" s="53" t="s">
        <v>2686</v>
      </c>
      <c r="B344" s="53" t="s">
        <v>2687</v>
      </c>
      <c r="C344" s="54">
        <v>2</v>
      </c>
      <c r="D344" s="55" t="s">
        <v>116</v>
      </c>
      <c r="E344" s="55" t="s">
        <v>48</v>
      </c>
      <c r="F344" s="56" t="s">
        <v>49</v>
      </c>
      <c r="G344" s="56" t="s">
        <v>49</v>
      </c>
      <c r="H344" s="56"/>
      <c r="I344" s="56"/>
      <c r="J344" s="56" t="s">
        <v>49</v>
      </c>
      <c r="K344" s="57">
        <v>58.93</v>
      </c>
      <c r="L344" s="58">
        <v>45337</v>
      </c>
      <c r="M344" s="58">
        <v>45733</v>
      </c>
      <c r="N344" s="59"/>
      <c r="O344" s="56">
        <v>2</v>
      </c>
      <c r="P344" s="56"/>
      <c r="Q344" s="56">
        <v>4</v>
      </c>
      <c r="R344" s="60" t="s">
        <v>1139</v>
      </c>
      <c r="S344" s="61">
        <f>O344+P344</f>
        <v>2</v>
      </c>
      <c r="T344" s="62">
        <f>+IF(L344&lt;&gt;"",IF(DAYS360(L344,$A$2)&lt;0,0,IF(AND(MONTH(L344)=MONTH($A$2),YEAR(L344)&lt;YEAR($A$2)),(DAYS360(L344,$A$2)/30)-1,DAYS360(L344,$A$2)/30)),0)</f>
        <v>13.366666666666667</v>
      </c>
      <c r="U344" s="62">
        <f>+IF(M344&lt;&gt;"",IF(DAYS360(M344,$A$2)&lt;0,0,IF(AND(MONTH(M344)=MONTH($A$2),YEAR(M344)&lt;YEAR($A$2)),(DAYS360(M344,$A$2)/30)-1,DAYS360(M344,$A$2)/30)),0)</f>
        <v>0.3</v>
      </c>
      <c r="V344" s="63">
        <f>S344/((C344+Q344)/2)</f>
        <v>0.66666666666666663</v>
      </c>
      <c r="W344" s="64">
        <f>+IF(V344&gt;0,1/V344,999)</f>
        <v>1.5</v>
      </c>
      <c r="X344" s="65" t="str">
        <f>+IF(N344&lt;&gt;"",IF(INT(N344)&lt;&gt;INT(K344),"OUI",""),"")</f>
        <v/>
      </c>
      <c r="Y344" s="66">
        <f>+IF(F344="OUI",0,C344*K344)</f>
        <v>117.86</v>
      </c>
      <c r="Z344" s="67" t="str">
        <f>+IF(R344="-",IF(OR(F344="OUI",AND(G344="OUI",T344&lt;=$V$1),H344="OUI",I344="OUI",J344="OUI",T344&lt;=$V$1),"OUI",""),"")</f>
        <v/>
      </c>
      <c r="AA344" s="68" t="str">
        <f>+IF(OR(Z344&lt;&gt;"OUI",X344="OUI",R344&lt;&gt;"-"),"OUI","")</f>
        <v>OUI</v>
      </c>
      <c r="AB344" s="69" t="str">
        <f>+IF(AA344&lt;&gt;"OUI","-",IF(R344="-",IF(W344&lt;=3,"-",MAX(N344,K344*(1-$T$1))),IF(W344&lt;=3,R344,IF(T344&gt;$V$6,MAX(N344,K344*$T$6),IF(T344&gt;$V$5,MAX(R344,N344,K344*(1-$T$2),K344*(1-$T$5)),IF(T344&gt;$V$4,MAX(R344,N344,K344*(1-$T$2),K344*(1-$T$4)),IF(T344&gt;$V$3,MAX(R344,N344,K344*(1-$T$2),K344*(1-$T$3)),IF(T344&gt;$V$1,MAX(N344,K344*(1-$T$2)),MAX(N344,R344)))))))))</f>
        <v>-</v>
      </c>
      <c r="AC344" s="70" t="str">
        <f>+IF(AB344="-","-",IF(ABS(K344-AB344)&lt;0.1,1,-1*(AB344-K344)/K344))</f>
        <v>-</v>
      </c>
      <c r="AD344" s="66" t="str">
        <f>+IF(AB344&lt;&gt;"-",IF(AB344&lt;K344,(K344-AB344)*C344,AB344*C344),"")</f>
        <v/>
      </c>
      <c r="AE344" s="68" t="str">
        <f>+IF(AB344&lt;&gt;"-",IF(R344&lt;&gt;"-",IF(Z344&lt;&gt;"OUI","OLD","FAUX"),IF(Z344&lt;&gt;"OUI","NEW","FAUX")),"")</f>
        <v/>
      </c>
      <c r="AF344" s="68"/>
      <c r="AG344" s="68"/>
      <c r="AH344" s="53" t="str">
        <f t="shared" si="5"/>
        <v/>
      </c>
    </row>
    <row r="345" spans="1:34" ht="17">
      <c r="A345" s="53" t="s">
        <v>2690</v>
      </c>
      <c r="B345" s="53" t="s">
        <v>2691</v>
      </c>
      <c r="C345" s="54">
        <v>6</v>
      </c>
      <c r="D345" s="55" t="s">
        <v>116</v>
      </c>
      <c r="E345" s="55" t="s">
        <v>48</v>
      </c>
      <c r="F345" s="56" t="s">
        <v>49</v>
      </c>
      <c r="G345" s="56" t="s">
        <v>49</v>
      </c>
      <c r="H345" s="56"/>
      <c r="I345" s="56"/>
      <c r="J345" s="56" t="s">
        <v>49</v>
      </c>
      <c r="K345" s="57">
        <v>58.66</v>
      </c>
      <c r="L345" s="58">
        <v>45483</v>
      </c>
      <c r="M345" s="58">
        <v>45680</v>
      </c>
      <c r="N345" s="59"/>
      <c r="O345" s="56"/>
      <c r="P345" s="56"/>
      <c r="Q345" s="56">
        <v>6</v>
      </c>
      <c r="R345" s="60" t="s">
        <v>1139</v>
      </c>
      <c r="S345" s="61">
        <f>O345+P345</f>
        <v>0</v>
      </c>
      <c r="T345" s="62">
        <f>+IF(L345&lt;&gt;"",IF(DAYS360(L345,$A$2)&lt;0,0,IF(AND(MONTH(L345)=MONTH($A$2),YEAR(L345)&lt;YEAR($A$2)),(DAYS360(L345,$A$2)/30)-1,DAYS360(L345,$A$2)/30)),0)</f>
        <v>8.5333333333333332</v>
      </c>
      <c r="U345" s="62">
        <f>+IF(M345&lt;&gt;"",IF(DAYS360(M345,$A$2)&lt;0,0,IF(AND(MONTH(M345)=MONTH($A$2),YEAR(M345)&lt;YEAR($A$2)),(DAYS360(M345,$A$2)/30)-1,DAYS360(M345,$A$2)/30)),0)</f>
        <v>2.1</v>
      </c>
      <c r="V345" s="63">
        <f>S345/((C345+Q345)/2)</f>
        <v>0</v>
      </c>
      <c r="W345" s="64">
        <f>+IF(V345&gt;0,1/V345,999)</f>
        <v>999</v>
      </c>
      <c r="X345" s="65" t="str">
        <f>+IF(N345&lt;&gt;"",IF(INT(N345)&lt;&gt;INT(K345),"OUI",""),"")</f>
        <v/>
      </c>
      <c r="Y345" s="66">
        <f>+IF(F345="OUI",0,C345*K345)</f>
        <v>351.96</v>
      </c>
      <c r="Z345" s="67" t="str">
        <f>+IF(R345="-",IF(OR(F345="OUI",AND(G345="OUI",T345&lt;=$V$1),H345="OUI",I345="OUI",J345="OUI",T345&lt;=$V$1),"OUI",""),"")</f>
        <v>OUI</v>
      </c>
      <c r="AA345" s="68" t="str">
        <f>+IF(OR(Z345&lt;&gt;"OUI",X345="OUI",R345&lt;&gt;"-"),"OUI","")</f>
        <v/>
      </c>
      <c r="AB345" s="69" t="str">
        <f>+IF(AA345&lt;&gt;"OUI","-",IF(R345="-",IF(W345&lt;=3,"-",MAX(N345,K345*(1-$T$1))),IF(W345&lt;=3,R345,IF(T345&gt;$V$6,MAX(N345,K345*$T$6),IF(T345&gt;$V$5,MAX(R345,N345,K345*(1-$T$2),K345*(1-$T$5)),IF(T345&gt;$V$4,MAX(R345,N345,K345*(1-$T$2),K345*(1-$T$4)),IF(T345&gt;$V$3,MAX(R345,N345,K345*(1-$T$2),K345*(1-$T$3)),IF(T345&gt;$V$1,MAX(N345,K345*(1-$T$2)),MAX(N345,R345)))))))))</f>
        <v>-</v>
      </c>
      <c r="AC345" s="70" t="str">
        <f>+IF(AB345="-","-",IF(ABS(K345-AB345)&lt;0.1,1,-1*(AB345-K345)/K345))</f>
        <v>-</v>
      </c>
      <c r="AD345" s="66" t="str">
        <f>+IF(AB345&lt;&gt;"-",IF(AB345&lt;K345,(K345-AB345)*C345,AB345*C345),"")</f>
        <v/>
      </c>
      <c r="AE345" s="68" t="str">
        <f>+IF(AB345&lt;&gt;"-",IF(R345&lt;&gt;"-",IF(Z345&lt;&gt;"OUI","OLD","FAUX"),IF(Z345&lt;&gt;"OUI","NEW","FAUX")),"")</f>
        <v/>
      </c>
      <c r="AF345" s="68"/>
      <c r="AG345" s="68"/>
      <c r="AH345" s="53" t="str">
        <f t="shared" si="5"/>
        <v/>
      </c>
    </row>
    <row r="346" spans="1:34" ht="17">
      <c r="A346" s="53" t="s">
        <v>2688</v>
      </c>
      <c r="B346" s="53" t="s">
        <v>2689</v>
      </c>
      <c r="C346" s="54">
        <v>6</v>
      </c>
      <c r="D346" s="55" t="s">
        <v>116</v>
      </c>
      <c r="E346" s="55" t="s">
        <v>48</v>
      </c>
      <c r="F346" s="56" t="s">
        <v>49</v>
      </c>
      <c r="G346" s="56" t="s">
        <v>49</v>
      </c>
      <c r="H346" s="56"/>
      <c r="I346" s="56"/>
      <c r="J346" s="56" t="s">
        <v>49</v>
      </c>
      <c r="K346" s="57">
        <v>58.3</v>
      </c>
      <c r="L346" s="58">
        <v>45565</v>
      </c>
      <c r="M346" s="58">
        <v>45569</v>
      </c>
      <c r="N346" s="59"/>
      <c r="O346" s="56"/>
      <c r="P346" s="56"/>
      <c r="Q346" s="56">
        <v>6</v>
      </c>
      <c r="R346" s="60" t="s">
        <v>1139</v>
      </c>
      <c r="S346" s="61">
        <f>O346+P346</f>
        <v>0</v>
      </c>
      <c r="T346" s="62">
        <f>+IF(L346&lt;&gt;"",IF(DAYS360(L346,$A$2)&lt;0,0,IF(AND(MONTH(L346)=MONTH($A$2),YEAR(L346)&lt;YEAR($A$2)),(DAYS360(L346,$A$2)/30)-1,DAYS360(L346,$A$2)/30)),0)</f>
        <v>5.8666666666666663</v>
      </c>
      <c r="U346" s="62">
        <f>+IF(M346&lt;&gt;"",IF(DAYS360(M346,$A$2)&lt;0,0,IF(AND(MONTH(M346)=MONTH($A$2),YEAR(M346)&lt;YEAR($A$2)),(DAYS360(M346,$A$2)/30)-1,DAYS360(M346,$A$2)/30)),0)</f>
        <v>5.7333333333333334</v>
      </c>
      <c r="V346" s="63">
        <f>S346/((C346+Q346)/2)</f>
        <v>0</v>
      </c>
      <c r="W346" s="64">
        <f>+IF(V346&gt;0,1/V346,999)</f>
        <v>999</v>
      </c>
      <c r="X346" s="65" t="str">
        <f>+IF(N346&lt;&gt;"",IF(INT(N346)&lt;&gt;INT(K346),"OUI",""),"")</f>
        <v/>
      </c>
      <c r="Y346" s="66">
        <f>+IF(F346="OUI",0,C346*K346)</f>
        <v>349.79999999999995</v>
      </c>
      <c r="Z346" s="67" t="str">
        <f>+IF(R346="-",IF(OR(F346="OUI",AND(G346="OUI",T346&lt;=$V$1),H346="OUI",I346="OUI",J346="OUI",T346&lt;=$V$1),"OUI",""),"")</f>
        <v>OUI</v>
      </c>
      <c r="AA346" s="68" t="str">
        <f>+IF(OR(Z346&lt;&gt;"OUI",X346="OUI",R346&lt;&gt;"-"),"OUI","")</f>
        <v/>
      </c>
      <c r="AB346" s="69" t="str">
        <f>+IF(AA346&lt;&gt;"OUI","-",IF(R346="-",IF(W346&lt;=3,"-",MAX(N346,K346*(1-$T$1))),IF(W346&lt;=3,R346,IF(T346&gt;$V$6,MAX(N346,K346*$T$6),IF(T346&gt;$V$5,MAX(R346,N346,K346*(1-$T$2),K346*(1-$T$5)),IF(T346&gt;$V$4,MAX(R346,N346,K346*(1-$T$2),K346*(1-$T$4)),IF(T346&gt;$V$3,MAX(R346,N346,K346*(1-$T$2),K346*(1-$T$3)),IF(T346&gt;$V$1,MAX(N346,K346*(1-$T$2)),MAX(N346,R346)))))))))</f>
        <v>-</v>
      </c>
      <c r="AC346" s="70" t="str">
        <f>+IF(AB346="-","-",IF(ABS(K346-AB346)&lt;0.1,1,-1*(AB346-K346)/K346))</f>
        <v>-</v>
      </c>
      <c r="AD346" s="66" t="str">
        <f>+IF(AB346&lt;&gt;"-",IF(AB346&lt;K346,(K346-AB346)*C346,AB346*C346),"")</f>
        <v/>
      </c>
      <c r="AE346" s="68" t="str">
        <f>+IF(AB346&lt;&gt;"-",IF(R346&lt;&gt;"-",IF(Z346&lt;&gt;"OUI","OLD","FAUX"),IF(Z346&lt;&gt;"OUI","NEW","FAUX")),"")</f>
        <v/>
      </c>
      <c r="AF346" s="68"/>
      <c r="AG346" s="68"/>
      <c r="AH346" s="53" t="str">
        <f t="shared" si="5"/>
        <v/>
      </c>
    </row>
    <row r="347" spans="1:34" ht="17">
      <c r="A347" s="53" t="s">
        <v>2594</v>
      </c>
      <c r="B347" s="53" t="s">
        <v>2595</v>
      </c>
      <c r="C347" s="54">
        <v>1</v>
      </c>
      <c r="D347" s="55" t="s">
        <v>219</v>
      </c>
      <c r="E347" s="55"/>
      <c r="F347" s="56" t="s">
        <v>49</v>
      </c>
      <c r="G347" s="56" t="s">
        <v>49</v>
      </c>
      <c r="H347" s="56"/>
      <c r="I347" s="56"/>
      <c r="J347" s="56"/>
      <c r="K347" s="57">
        <v>58.2</v>
      </c>
      <c r="L347" s="58">
        <v>45271</v>
      </c>
      <c r="M347" s="58">
        <v>45706</v>
      </c>
      <c r="N347" s="59"/>
      <c r="O347" s="56">
        <v>6</v>
      </c>
      <c r="P347" s="56"/>
      <c r="Q347" s="56">
        <v>5</v>
      </c>
      <c r="R347" s="60" t="s">
        <v>1139</v>
      </c>
      <c r="S347" s="61">
        <f>O347+P347</f>
        <v>6</v>
      </c>
      <c r="T347" s="62">
        <f>+IF(L347&lt;&gt;"",IF(DAYS360(L347,$A$2)&lt;0,0,IF(AND(MONTH(L347)=MONTH($A$2),YEAR(L347)&lt;YEAR($A$2)),(DAYS360(L347,$A$2)/30)-1,DAYS360(L347,$A$2)/30)),0)</f>
        <v>15.5</v>
      </c>
      <c r="U347" s="62">
        <f>+IF(M347&lt;&gt;"",IF(DAYS360(M347,$A$2)&lt;0,0,IF(AND(MONTH(M347)=MONTH($A$2),YEAR(M347)&lt;YEAR($A$2)),(DAYS360(M347,$A$2)/30)-1,DAYS360(M347,$A$2)/30)),0)</f>
        <v>1.2666666666666666</v>
      </c>
      <c r="V347" s="63">
        <f>S347/((C347+Q347)/2)</f>
        <v>2</v>
      </c>
      <c r="W347" s="64">
        <f>+IF(V347&gt;0,1/V347,999)</f>
        <v>0.5</v>
      </c>
      <c r="X347" s="65" t="str">
        <f>+IF(N347&lt;&gt;"",IF(INT(N347)&lt;&gt;INT(K347),"OUI",""),"")</f>
        <v/>
      </c>
      <c r="Y347" s="66">
        <f>+IF(F347="OUI",0,C347*K347)</f>
        <v>58.2</v>
      </c>
      <c r="Z347" s="67" t="str">
        <f>+IF(R347="-",IF(OR(F347="OUI",AND(G347="OUI",T347&lt;=$V$1),H347="OUI",I347="OUI",J347="OUI",T347&lt;=$V$1),"OUI",""),"")</f>
        <v/>
      </c>
      <c r="AA347" s="68" t="str">
        <f>+IF(OR(Z347&lt;&gt;"OUI",X347="OUI",R347&lt;&gt;"-"),"OUI","")</f>
        <v>OUI</v>
      </c>
      <c r="AB347" s="69" t="str">
        <f>+IF(AA347&lt;&gt;"OUI","-",IF(R347="-",IF(W347&lt;=3,"-",MAX(N347,K347*(1-$T$1))),IF(W347&lt;=3,R347,IF(T347&gt;$V$6,MAX(N347,K347*$T$6),IF(T347&gt;$V$5,MAX(R347,N347,K347*(1-$T$2),K347*(1-$T$5)),IF(T347&gt;$V$4,MAX(R347,N347,K347*(1-$T$2),K347*(1-$T$4)),IF(T347&gt;$V$3,MAX(R347,N347,K347*(1-$T$2),K347*(1-$T$3)),IF(T347&gt;$V$1,MAX(N347,K347*(1-$T$2)),MAX(N347,R347)))))))))</f>
        <v>-</v>
      </c>
      <c r="AC347" s="70" t="str">
        <f>+IF(AB347="-","-",IF(ABS(K347-AB347)&lt;0.1,1,-1*(AB347-K347)/K347))</f>
        <v>-</v>
      </c>
      <c r="AD347" s="66" t="str">
        <f>+IF(AB347&lt;&gt;"-",IF(AB347&lt;K347,(K347-AB347)*C347,AB347*C347),"")</f>
        <v/>
      </c>
      <c r="AE347" s="68" t="str">
        <f>+IF(AB347&lt;&gt;"-",IF(R347&lt;&gt;"-",IF(Z347&lt;&gt;"OUI","OLD","FAUX"),IF(Z347&lt;&gt;"OUI","NEW","FAUX")),"")</f>
        <v/>
      </c>
      <c r="AF347" s="68"/>
      <c r="AG347" s="68"/>
      <c r="AH347" s="53" t="str">
        <f t="shared" si="5"/>
        <v/>
      </c>
    </row>
    <row r="348" spans="1:34" ht="17">
      <c r="A348" s="53" t="s">
        <v>2121</v>
      </c>
      <c r="B348" s="53" t="s">
        <v>2122</v>
      </c>
      <c r="C348" s="54">
        <v>2</v>
      </c>
      <c r="D348" s="55" t="s">
        <v>444</v>
      </c>
      <c r="E348" s="55"/>
      <c r="F348" s="56" t="s">
        <v>49</v>
      </c>
      <c r="G348" s="56" t="s">
        <v>49</v>
      </c>
      <c r="H348" s="56"/>
      <c r="I348" s="56"/>
      <c r="J348" s="56"/>
      <c r="K348" s="57">
        <v>57.881</v>
      </c>
      <c r="L348" s="58">
        <v>44847</v>
      </c>
      <c r="M348" s="58">
        <v>45621</v>
      </c>
      <c r="N348" s="59"/>
      <c r="O348" s="56"/>
      <c r="P348" s="56"/>
      <c r="Q348" s="56">
        <v>3</v>
      </c>
      <c r="R348" s="60" t="s">
        <v>1139</v>
      </c>
      <c r="S348" s="61">
        <f>O348+P348</f>
        <v>0</v>
      </c>
      <c r="T348" s="62">
        <f>+IF(L348&lt;&gt;"",IF(DAYS360(L348,$A$2)&lt;0,0,IF(AND(MONTH(L348)=MONTH($A$2),YEAR(L348)&lt;YEAR($A$2)),(DAYS360(L348,$A$2)/30)-1,DAYS360(L348,$A$2)/30)),0)</f>
        <v>29.433333333333334</v>
      </c>
      <c r="U348" s="62">
        <f>+IF(M348&lt;&gt;"",IF(DAYS360(M348,$A$2)&lt;0,0,IF(AND(MONTH(M348)=MONTH($A$2),YEAR(M348)&lt;YEAR($A$2)),(DAYS360(M348,$A$2)/30)-1,DAYS360(M348,$A$2)/30)),0)</f>
        <v>4.0333333333333332</v>
      </c>
      <c r="V348" s="63">
        <f>S348/((C348+Q348)/2)</f>
        <v>0</v>
      </c>
      <c r="W348" s="64">
        <f>+IF(V348&gt;0,1/V348,999)</f>
        <v>999</v>
      </c>
      <c r="X348" s="65" t="str">
        <f>+IF(N348&lt;&gt;"",IF(INT(N348)&lt;&gt;INT(K348),"OUI",""),"")</f>
        <v/>
      </c>
      <c r="Y348" s="66">
        <f>+IF(F348="OUI",0,C348*K348)</f>
        <v>115.762</v>
      </c>
      <c r="Z348" s="67" t="str">
        <f>+IF(R348="-",IF(OR(F348="OUI",AND(G348="OUI",T348&lt;=$V$1),H348="OUI",I348="OUI",J348="OUI",T348&lt;=$V$1),"OUI",""),"")</f>
        <v/>
      </c>
      <c r="AA348" s="68" t="str">
        <f>+IF(OR(Z348&lt;&gt;"OUI",X348="OUI",R348&lt;&gt;"-"),"OUI","")</f>
        <v>OUI</v>
      </c>
      <c r="AB348" s="69">
        <f>+IF(AA348&lt;&gt;"OUI","-",IF(R348="-",IF(W348&lt;=3,"-",MAX(N348,K348*(1-$T$1))),IF(W348&lt;=3,R348,IF(T348&gt;$V$6,MAX(N348,K348*$T$6),IF(T348&gt;$V$5,MAX(R348,N348,K348*(1-$T$2),K348*(1-$T$5)),IF(T348&gt;$V$4,MAX(R348,N348,K348*(1-$T$2),K348*(1-$T$4)),IF(T348&gt;$V$3,MAX(R348,N348,K348*(1-$T$2),K348*(1-$T$3)),IF(T348&gt;$V$1,MAX(N348,K348*(1-$T$2)),MAX(N348,R348)))))))))</f>
        <v>52.0929</v>
      </c>
      <c r="AC348" s="70">
        <f>+IF(AB348="-","-",IF(ABS(K348-AB348)&lt;0.1,1,-1*(AB348-K348)/K348))</f>
        <v>0.1</v>
      </c>
      <c r="AD348" s="66">
        <f>+IF(AB348&lt;&gt;"-",IF(AB348&lt;K348,(K348-AB348)*C348,AB348*C348),"")</f>
        <v>11.5762</v>
      </c>
      <c r="AE348" s="68" t="str">
        <f>+IF(AB348&lt;&gt;"-",IF(R348&lt;&gt;"-",IF(Z348&lt;&gt;"OUI","OLD","FAUX"),IF(Z348&lt;&gt;"OUI","NEW","FAUX")),"")</f>
        <v>NEW</v>
      </c>
      <c r="AF348" s="68"/>
      <c r="AG348" s="68"/>
      <c r="AH348" s="53" t="str">
        <f t="shared" si="5"/>
        <v/>
      </c>
    </row>
    <row r="349" spans="1:34" ht="17">
      <c r="A349" s="53" t="s">
        <v>2692</v>
      </c>
      <c r="B349" s="53" t="s">
        <v>2693</v>
      </c>
      <c r="C349" s="54">
        <v>1</v>
      </c>
      <c r="D349" s="55" t="s">
        <v>116</v>
      </c>
      <c r="E349" s="55"/>
      <c r="F349" s="56" t="s">
        <v>49</v>
      </c>
      <c r="G349" s="56" t="s">
        <v>49</v>
      </c>
      <c r="H349" s="56"/>
      <c r="I349" s="56"/>
      <c r="J349" s="56"/>
      <c r="K349" s="57">
        <v>57.5</v>
      </c>
      <c r="L349" s="58">
        <v>45446</v>
      </c>
      <c r="M349" s="58">
        <v>45726</v>
      </c>
      <c r="N349" s="59"/>
      <c r="O349" s="56">
        <v>2</v>
      </c>
      <c r="P349" s="56"/>
      <c r="Q349" s="56">
        <v>4</v>
      </c>
      <c r="R349" s="60" t="s">
        <v>1139</v>
      </c>
      <c r="S349" s="61">
        <f>O349+P349</f>
        <v>2</v>
      </c>
      <c r="T349" s="62">
        <f>+IF(L349&lt;&gt;"",IF(DAYS360(L349,$A$2)&lt;0,0,IF(AND(MONTH(L349)=MONTH($A$2),YEAR(L349)&lt;YEAR($A$2)),(DAYS360(L349,$A$2)/30)-1,DAYS360(L349,$A$2)/30)),0)</f>
        <v>9.7666666666666675</v>
      </c>
      <c r="U349" s="62">
        <f>+IF(M349&lt;&gt;"",IF(DAYS360(M349,$A$2)&lt;0,0,IF(AND(MONTH(M349)=MONTH($A$2),YEAR(M349)&lt;YEAR($A$2)),(DAYS360(M349,$A$2)/30)-1,DAYS360(M349,$A$2)/30)),0)</f>
        <v>0.53333333333333333</v>
      </c>
      <c r="V349" s="63">
        <f>S349/((C349+Q349)/2)</f>
        <v>0.8</v>
      </c>
      <c r="W349" s="64">
        <f>+IF(V349&gt;0,1/V349,999)</f>
        <v>1.25</v>
      </c>
      <c r="X349" s="65" t="str">
        <f>+IF(N349&lt;&gt;"",IF(INT(N349)&lt;&gt;INT(K349),"OUI",""),"")</f>
        <v/>
      </c>
      <c r="Y349" s="66">
        <f>+IF(F349="OUI",0,C349*K349)</f>
        <v>57.5</v>
      </c>
      <c r="Z349" s="67" t="str">
        <f>+IF(R349="-",IF(OR(F349="OUI",AND(G349="OUI",T349&lt;=$V$1),H349="OUI",I349="OUI",J349="OUI",T349&lt;=$V$1),"OUI",""),"")</f>
        <v>OUI</v>
      </c>
      <c r="AA349" s="68" t="str">
        <f>+IF(OR(Z349&lt;&gt;"OUI",X349="OUI",R349&lt;&gt;"-"),"OUI","")</f>
        <v/>
      </c>
      <c r="AB349" s="69" t="str">
        <f>+IF(AA349&lt;&gt;"OUI","-",IF(R349="-",IF(W349&lt;=3,"-",MAX(N349,K349*(1-$T$1))),IF(W349&lt;=3,R349,IF(T349&gt;$V$6,MAX(N349,K349*$T$6),IF(T349&gt;$V$5,MAX(R349,N349,K349*(1-$T$2),K349*(1-$T$5)),IF(T349&gt;$V$4,MAX(R349,N349,K349*(1-$T$2),K349*(1-$T$4)),IF(T349&gt;$V$3,MAX(R349,N349,K349*(1-$T$2),K349*(1-$T$3)),IF(T349&gt;$V$1,MAX(N349,K349*(1-$T$2)),MAX(N349,R349)))))))))</f>
        <v>-</v>
      </c>
      <c r="AC349" s="70" t="str">
        <f>+IF(AB349="-","-",IF(ABS(K349-AB349)&lt;0.1,1,-1*(AB349-K349)/K349))</f>
        <v>-</v>
      </c>
      <c r="AD349" s="66" t="str">
        <f>+IF(AB349&lt;&gt;"-",IF(AB349&lt;K349,(K349-AB349)*C349,AB349*C349),"")</f>
        <v/>
      </c>
      <c r="AE349" s="68" t="str">
        <f>+IF(AB349&lt;&gt;"-",IF(R349&lt;&gt;"-",IF(Z349&lt;&gt;"OUI","OLD","FAUX"),IF(Z349&lt;&gt;"OUI","NEW","FAUX")),"")</f>
        <v/>
      </c>
      <c r="AF349" s="68"/>
      <c r="AG349" s="68"/>
      <c r="AH349" s="53" t="str">
        <f t="shared" si="5"/>
        <v/>
      </c>
    </row>
    <row r="350" spans="1:34" ht="17">
      <c r="A350" s="53" t="s">
        <v>1789</v>
      </c>
      <c r="B350" s="53" t="s">
        <v>1790</v>
      </c>
      <c r="C350" s="54">
        <v>1</v>
      </c>
      <c r="D350" s="55" t="s">
        <v>463</v>
      </c>
      <c r="E350" s="55" t="s">
        <v>1791</v>
      </c>
      <c r="F350" s="56" t="s">
        <v>49</v>
      </c>
      <c r="G350" s="56" t="s">
        <v>49</v>
      </c>
      <c r="H350" s="56"/>
      <c r="I350" s="56"/>
      <c r="J350" s="56" t="s">
        <v>49</v>
      </c>
      <c r="K350" s="57">
        <v>57.41</v>
      </c>
      <c r="L350" s="58">
        <v>44995</v>
      </c>
      <c r="M350" s="58">
        <v>44999</v>
      </c>
      <c r="N350" s="59"/>
      <c r="O350" s="56"/>
      <c r="P350" s="56"/>
      <c r="Q350" s="56">
        <v>1</v>
      </c>
      <c r="R350" s="60">
        <v>51.668999999999997</v>
      </c>
      <c r="S350" s="61">
        <f>O350+P350</f>
        <v>0</v>
      </c>
      <c r="T350" s="62">
        <f>+IF(L350&lt;&gt;"",IF(DAYS360(L350,$A$2)&lt;0,0,IF(AND(MONTH(L350)=MONTH($A$2),YEAR(L350)&lt;YEAR($A$2)),(DAYS360(L350,$A$2)/30)-1,DAYS360(L350,$A$2)/30)),0)</f>
        <v>23.533333333333335</v>
      </c>
      <c r="U350" s="62">
        <f>+IF(M350&lt;&gt;"",IF(DAYS360(M350,$A$2)&lt;0,0,IF(AND(MONTH(M350)=MONTH($A$2),YEAR(M350)&lt;YEAR($A$2)),(DAYS360(M350,$A$2)/30)-1,DAYS360(M350,$A$2)/30)),0)</f>
        <v>23.4</v>
      </c>
      <c r="V350" s="63">
        <f>S350/((C350+Q350)/2)</f>
        <v>0</v>
      </c>
      <c r="W350" s="64">
        <f>+IF(V350&gt;0,1/V350,999)</f>
        <v>999</v>
      </c>
      <c r="X350" s="65" t="str">
        <f>+IF(N350&lt;&gt;"",IF(INT(N350)&lt;&gt;INT(K350),"OUI",""),"")</f>
        <v/>
      </c>
      <c r="Y350" s="66">
        <f>+IF(F350="OUI",0,C350*K350)</f>
        <v>57.41</v>
      </c>
      <c r="Z350" s="67" t="str">
        <f>+IF(R350="-",IF(OR(F350="OUI",AND(G350="OUI",T350&lt;=$V$1),H350="OUI",I350="OUI",J350="OUI",T350&lt;=$V$1),"OUI",""),"")</f>
        <v/>
      </c>
      <c r="AA350" s="68" t="str">
        <f>+IF(OR(Z350&lt;&gt;"OUI",X350="OUI",R350&lt;&gt;"-"),"OUI","")</f>
        <v>OUI</v>
      </c>
      <c r="AB350" s="69">
        <f>+IF(AA350&lt;&gt;"OUI","-",IF(R350="-",IF(W350&lt;=3,"-",MAX(N350,K350*(1-$T$1))),IF(W350&lt;=3,R350,IF(T350&gt;$V$6,MAX(N350,K350*$T$6),IF(T350&gt;$V$5,MAX(R350,N350,K350*(1-$T$2),K350*(1-$T$5)),IF(T350&gt;$V$4,MAX(R350,N350,K350*(1-$T$2),K350*(1-$T$4)),IF(T350&gt;$V$3,MAX(R350,N350,K350*(1-$T$2),K350*(1-$T$3)),IF(T350&gt;$V$1,MAX(N350,K350*(1-$T$2)),MAX(N350,R350)))))))))</f>
        <v>51.668999999999997</v>
      </c>
      <c r="AC350" s="70">
        <f>+IF(AB350="-","-",IF(ABS(K350-AB350)&lt;0.1,1,-1*(AB350-K350)/K350))</f>
        <v>0.1</v>
      </c>
      <c r="AD350" s="66">
        <f>+IF(AB350&lt;&gt;"-",IF(AB350&lt;K350,(K350-AB350)*C350,AB350*C350),"")</f>
        <v>5.7409999999999997</v>
      </c>
      <c r="AE350" s="68" t="str">
        <f>+IF(AB350&lt;&gt;"-",IF(R350&lt;&gt;"-",IF(Z350&lt;&gt;"OUI","OLD","FAUX"),IF(Z350&lt;&gt;"OUI","NEW","FAUX")),"")</f>
        <v>OLD</v>
      </c>
      <c r="AF350" s="68"/>
      <c r="AG350" s="68"/>
      <c r="AH350" s="53" t="str">
        <f t="shared" si="5"/>
        <v/>
      </c>
    </row>
    <row r="351" spans="1:34" ht="17">
      <c r="A351" s="53" t="s">
        <v>697</v>
      </c>
      <c r="B351" s="53" t="s">
        <v>698</v>
      </c>
      <c r="C351" s="54">
        <v>19</v>
      </c>
      <c r="D351" s="55" t="s">
        <v>623</v>
      </c>
      <c r="E351" s="55"/>
      <c r="F351" s="56" t="s">
        <v>49</v>
      </c>
      <c r="G351" s="56" t="s">
        <v>49</v>
      </c>
      <c r="H351" s="56"/>
      <c r="I351" s="56"/>
      <c r="J351" s="56"/>
      <c r="K351" s="57">
        <v>56.75</v>
      </c>
      <c r="L351" s="58">
        <v>44816</v>
      </c>
      <c r="M351" s="58">
        <v>45377</v>
      </c>
      <c r="N351" s="59"/>
      <c r="O351" s="56"/>
      <c r="P351" s="56"/>
      <c r="Q351" s="56">
        <v>19</v>
      </c>
      <c r="R351" s="60">
        <v>51.075000000000003</v>
      </c>
      <c r="S351" s="61">
        <f>O351+P351</f>
        <v>0</v>
      </c>
      <c r="T351" s="62">
        <f>+IF(L351&lt;&gt;"",IF(DAYS360(L351,$A$2)&lt;0,0,IF(AND(MONTH(L351)=MONTH($A$2),YEAR(L351)&lt;YEAR($A$2)),(DAYS360(L351,$A$2)/30)-1,DAYS360(L351,$A$2)/30)),0)</f>
        <v>30.466666666666665</v>
      </c>
      <c r="U351" s="62">
        <f>+IF(M351&lt;&gt;"",IF(DAYS360(M351,$A$2)&lt;0,0,IF(AND(MONTH(M351)=MONTH($A$2),YEAR(M351)&lt;YEAR($A$2)),(DAYS360(M351,$A$2)/30)-1,DAYS360(M351,$A$2)/30)),0)</f>
        <v>11</v>
      </c>
      <c r="V351" s="63">
        <f>S351/((C351+Q351)/2)</f>
        <v>0</v>
      </c>
      <c r="W351" s="64">
        <f>+IF(V351&gt;0,1/V351,999)</f>
        <v>999</v>
      </c>
      <c r="X351" s="65" t="str">
        <f>+IF(N351&lt;&gt;"",IF(INT(N351)&lt;&gt;INT(K351),"OUI",""),"")</f>
        <v/>
      </c>
      <c r="Y351" s="66">
        <f>+IF(F351="OUI",0,C351*K351)</f>
        <v>1078.25</v>
      </c>
      <c r="Z351" s="67" t="str">
        <f>+IF(R351="-",IF(OR(F351="OUI",AND(G351="OUI",T351&lt;=$V$1),H351="OUI",I351="OUI",J351="OUI",T351&lt;=$V$1),"OUI",""),"")</f>
        <v/>
      </c>
      <c r="AA351" s="68" t="str">
        <f>+IF(OR(Z351&lt;&gt;"OUI",X351="OUI",R351&lt;&gt;"-"),"OUI","")</f>
        <v>OUI</v>
      </c>
      <c r="AB351" s="69">
        <f>+IF(AA351&lt;&gt;"OUI","-",IF(R351="-",IF(W351&lt;=3,"-",MAX(N351,K351*(1-$T$1))),IF(W351&lt;=3,R351,IF(T351&gt;$V$6,MAX(N351,K351*$T$6),IF(T351&gt;$V$5,MAX(R351,N351,K351*(1-$T$2),K351*(1-$T$5)),IF(T351&gt;$V$4,MAX(R351,N351,K351*(1-$T$2),K351*(1-$T$4)),IF(T351&gt;$V$3,MAX(R351,N351,K351*(1-$T$2),K351*(1-$T$3)),IF(T351&gt;$V$1,MAX(N351,K351*(1-$T$2)),MAX(N351,R351)))))))))</f>
        <v>51.075000000000003</v>
      </c>
      <c r="AC351" s="70">
        <f>+IF(AB351="-","-",IF(ABS(K351-AB351)&lt;0.1,1,-1*(AB351-K351)/K351))</f>
        <v>9.999999999999995E-2</v>
      </c>
      <c r="AD351" s="66">
        <f>+IF(AB351&lt;&gt;"-",IF(AB351&lt;K351,(K351-AB351)*C351,AB351*C351),"")</f>
        <v>107.82499999999995</v>
      </c>
      <c r="AE351" s="68" t="str">
        <f>+IF(AB351&lt;&gt;"-",IF(R351&lt;&gt;"-",IF(Z351&lt;&gt;"OUI","OLD","FAUX"),IF(Z351&lt;&gt;"OUI","NEW","FAUX")),"")</f>
        <v>OLD</v>
      </c>
      <c r="AF351" s="68"/>
      <c r="AG351" s="68"/>
      <c r="AH351" s="53" t="str">
        <f t="shared" si="5"/>
        <v/>
      </c>
    </row>
    <row r="352" spans="1:34" ht="17">
      <c r="A352" s="53" t="s">
        <v>1427</v>
      </c>
      <c r="B352" s="53" t="s">
        <v>1428</v>
      </c>
      <c r="C352" s="54">
        <v>11</v>
      </c>
      <c r="D352" s="55" t="s">
        <v>1252</v>
      </c>
      <c r="E352" s="55"/>
      <c r="F352" s="56" t="s">
        <v>49</v>
      </c>
      <c r="G352" s="56" t="s">
        <v>49</v>
      </c>
      <c r="H352" s="56"/>
      <c r="I352" s="56"/>
      <c r="J352" s="56"/>
      <c r="K352" s="57">
        <v>55.97</v>
      </c>
      <c r="L352" s="58">
        <v>44848</v>
      </c>
      <c r="M352" s="58">
        <v>45232</v>
      </c>
      <c r="N352" s="59"/>
      <c r="O352" s="56"/>
      <c r="P352" s="56"/>
      <c r="Q352" s="56">
        <v>11</v>
      </c>
      <c r="R352" s="60">
        <v>50.372999999999998</v>
      </c>
      <c r="S352" s="61">
        <f>O352+P352</f>
        <v>0</v>
      </c>
      <c r="T352" s="62">
        <f>+IF(L352&lt;&gt;"",IF(DAYS360(L352,$A$2)&lt;0,0,IF(AND(MONTH(L352)=MONTH($A$2),YEAR(L352)&lt;YEAR($A$2)),(DAYS360(L352,$A$2)/30)-1,DAYS360(L352,$A$2)/30)),0)</f>
        <v>29.4</v>
      </c>
      <c r="U352" s="62">
        <f>+IF(M352&lt;&gt;"",IF(DAYS360(M352,$A$2)&lt;0,0,IF(AND(MONTH(M352)=MONTH($A$2),YEAR(M352)&lt;YEAR($A$2)),(DAYS360(M352,$A$2)/30)-1,DAYS360(M352,$A$2)/30)),0)</f>
        <v>16.8</v>
      </c>
      <c r="V352" s="63">
        <f>S352/((C352+Q352)/2)</f>
        <v>0</v>
      </c>
      <c r="W352" s="64">
        <f>+IF(V352&gt;0,1/V352,999)</f>
        <v>999</v>
      </c>
      <c r="X352" s="65" t="str">
        <f>+IF(N352&lt;&gt;"",IF(INT(N352)&lt;&gt;INT(K352),"OUI",""),"")</f>
        <v/>
      </c>
      <c r="Y352" s="66">
        <f>+IF(F352="OUI",0,C352*K352)</f>
        <v>615.66999999999996</v>
      </c>
      <c r="Z352" s="67" t="str">
        <f>+IF(R352="-",IF(OR(F352="OUI",AND(G352="OUI",T352&lt;=$V$1),H352="OUI",I352="OUI",J352="OUI",T352&lt;=$V$1),"OUI",""),"")</f>
        <v/>
      </c>
      <c r="AA352" s="68" t="str">
        <f>+IF(OR(Z352&lt;&gt;"OUI",X352="OUI",R352&lt;&gt;"-"),"OUI","")</f>
        <v>OUI</v>
      </c>
      <c r="AB352" s="69">
        <f>+IF(AA352&lt;&gt;"OUI","-",IF(R352="-",IF(W352&lt;=3,"-",MAX(N352,K352*(1-$T$1))),IF(W352&lt;=3,R352,IF(T352&gt;$V$6,MAX(N352,K352*$T$6),IF(T352&gt;$V$5,MAX(R352,N352,K352*(1-$T$2),K352*(1-$T$5)),IF(T352&gt;$V$4,MAX(R352,N352,K352*(1-$T$2),K352*(1-$T$4)),IF(T352&gt;$V$3,MAX(R352,N352,K352*(1-$T$2),K352*(1-$T$3)),IF(T352&gt;$V$1,MAX(N352,K352*(1-$T$2)),MAX(N352,R352)))))))))</f>
        <v>50.372999999999998</v>
      </c>
      <c r="AC352" s="70">
        <f>+IF(AB352="-","-",IF(ABS(K352-AB352)&lt;0.1,1,-1*(AB352-K352)/K352))</f>
        <v>0.10000000000000002</v>
      </c>
      <c r="AD352" s="66">
        <f>+IF(AB352&lt;&gt;"-",IF(AB352&lt;K352,(K352-AB352)*C352,AB352*C352),"")</f>
        <v>61.567000000000014</v>
      </c>
      <c r="AE352" s="68" t="str">
        <f>+IF(AB352&lt;&gt;"-",IF(R352&lt;&gt;"-",IF(Z352&lt;&gt;"OUI","OLD","FAUX"),IF(Z352&lt;&gt;"OUI","NEW","FAUX")),"")</f>
        <v>OLD</v>
      </c>
      <c r="AF352" s="68"/>
      <c r="AG352" s="68"/>
      <c r="AH352" s="53" t="str">
        <f t="shared" si="5"/>
        <v/>
      </c>
    </row>
    <row r="353" spans="1:34" ht="17">
      <c r="A353" s="53" t="s">
        <v>1420</v>
      </c>
      <c r="B353" s="53" t="s">
        <v>1421</v>
      </c>
      <c r="C353" s="54">
        <v>13</v>
      </c>
      <c r="D353" s="55" t="s">
        <v>133</v>
      </c>
      <c r="E353" s="55" t="s">
        <v>1422</v>
      </c>
      <c r="F353" s="56" t="s">
        <v>49</v>
      </c>
      <c r="G353" s="56" t="s">
        <v>49</v>
      </c>
      <c r="H353" s="56" t="s">
        <v>98</v>
      </c>
      <c r="I353" s="56"/>
      <c r="J353" s="56" t="s">
        <v>49</v>
      </c>
      <c r="K353" s="57">
        <v>55.754399999999997</v>
      </c>
      <c r="L353" s="58">
        <v>44012</v>
      </c>
      <c r="M353" s="58">
        <v>45616</v>
      </c>
      <c r="N353" s="59"/>
      <c r="O353" s="56"/>
      <c r="P353" s="56"/>
      <c r="Q353" s="56">
        <v>13</v>
      </c>
      <c r="R353" s="60">
        <v>50.178959999999996</v>
      </c>
      <c r="S353" s="61">
        <f>O353+P353</f>
        <v>0</v>
      </c>
      <c r="T353" s="62">
        <f>+IF(L353&lt;&gt;"",IF(DAYS360(L353,$A$2)&lt;0,0,IF(AND(MONTH(L353)=MONTH($A$2),YEAR(L353)&lt;YEAR($A$2)),(DAYS360(L353,$A$2)/30)-1,DAYS360(L353,$A$2)/30)),0)</f>
        <v>56.866666666666667</v>
      </c>
      <c r="U353" s="62">
        <f>+IF(M353&lt;&gt;"",IF(DAYS360(M353,$A$2)&lt;0,0,IF(AND(MONTH(M353)=MONTH($A$2),YEAR(M353)&lt;YEAR($A$2)),(DAYS360(M353,$A$2)/30)-1,DAYS360(M353,$A$2)/30)),0)</f>
        <v>4.2</v>
      </c>
      <c r="V353" s="63">
        <f>S353/((C353+Q353)/2)</f>
        <v>0</v>
      </c>
      <c r="W353" s="64">
        <f>+IF(V353&gt;0,1/V353,999)</f>
        <v>999</v>
      </c>
      <c r="X353" s="65" t="str">
        <f>+IF(N353&lt;&gt;"",IF(INT(N353)&lt;&gt;INT(K353),"OUI",""),"")</f>
        <v/>
      </c>
      <c r="Y353" s="66">
        <f>+IF(F353="OUI",0,C353*K353)</f>
        <v>724.80719999999997</v>
      </c>
      <c r="Z353" s="67" t="str">
        <f>+IF(R353="-",IF(OR(F353="OUI",AND(G353="OUI",T353&lt;=$V$1),H353="OUI",I353="OUI",J353="OUI",T353&lt;=$V$1),"OUI",""),"")</f>
        <v/>
      </c>
      <c r="AA353" s="68" t="str">
        <f>+IF(OR(Z353&lt;&gt;"OUI",X353="OUI",R353&lt;&gt;"-"),"OUI","")</f>
        <v>OUI</v>
      </c>
      <c r="AB353" s="69">
        <f>+IF(AA353&lt;&gt;"OUI","-",IF(R353="-",IF(W353&lt;=3,"-",MAX(N353,K353*(1-$T$1))),IF(W353&lt;=3,R353,IF(T353&gt;$V$6,MAX(N353,K353*$T$6),IF(T353&gt;$V$5,MAX(R353,N353,K353*(1-$T$2),K353*(1-$T$5)),IF(T353&gt;$V$4,MAX(R353,N353,K353*(1-$T$2),K353*(1-$T$4)),IF(T353&gt;$V$3,MAX(R353,N353,K353*(1-$T$2),K353*(1-$T$3)),IF(T353&gt;$V$1,MAX(N353,K353*(1-$T$2)),MAX(N353,R353)))))))))</f>
        <v>50.178959999999996</v>
      </c>
      <c r="AC353" s="70">
        <f>+IF(AB353="-","-",IF(ABS(K353-AB353)&lt;0.1,1,-1*(AB353-K353)/K353))</f>
        <v>0.10000000000000002</v>
      </c>
      <c r="AD353" s="66">
        <f>+IF(AB353&lt;&gt;"-",IF(AB353&lt;K353,(K353-AB353)*C353,AB353*C353),"")</f>
        <v>72.480720000000005</v>
      </c>
      <c r="AE353" s="68" t="str">
        <f>+IF(AB353&lt;&gt;"-",IF(R353&lt;&gt;"-",IF(Z353&lt;&gt;"OUI","OLD","FAUX"),IF(Z353&lt;&gt;"OUI","NEW","FAUX")),"")</f>
        <v>OLD</v>
      </c>
      <c r="AF353" s="68"/>
      <c r="AG353" s="68"/>
      <c r="AH353" s="53" t="str">
        <f t="shared" si="5"/>
        <v/>
      </c>
    </row>
    <row r="354" spans="1:34" ht="17">
      <c r="A354" s="53" t="s">
        <v>1539</v>
      </c>
      <c r="B354" s="53" t="s">
        <v>1540</v>
      </c>
      <c r="C354" s="54">
        <v>4</v>
      </c>
      <c r="D354" s="55" t="s">
        <v>623</v>
      </c>
      <c r="E354" s="55" t="s">
        <v>432</v>
      </c>
      <c r="F354" s="56" t="s">
        <v>49</v>
      </c>
      <c r="G354" s="56" t="s">
        <v>49</v>
      </c>
      <c r="H354" s="56"/>
      <c r="I354" s="56"/>
      <c r="J354" s="56" t="s">
        <v>49</v>
      </c>
      <c r="K354" s="57">
        <v>55.3</v>
      </c>
      <c r="L354" s="58">
        <v>44904</v>
      </c>
      <c r="M354" s="58">
        <v>45477</v>
      </c>
      <c r="N354" s="59"/>
      <c r="O354" s="56"/>
      <c r="P354" s="56"/>
      <c r="Q354" s="56">
        <v>4</v>
      </c>
      <c r="R354" s="60">
        <v>49.769999999999996</v>
      </c>
      <c r="S354" s="61">
        <f>O354+P354</f>
        <v>0</v>
      </c>
      <c r="T354" s="62">
        <f>+IF(L354&lt;&gt;"",IF(DAYS360(L354,$A$2)&lt;0,0,IF(AND(MONTH(L354)=MONTH($A$2),YEAR(L354)&lt;YEAR($A$2)),(DAYS360(L354,$A$2)/30)-1,DAYS360(L354,$A$2)/30)),0)</f>
        <v>27.566666666666666</v>
      </c>
      <c r="U354" s="62">
        <f>+IF(M354&lt;&gt;"",IF(DAYS360(M354,$A$2)&lt;0,0,IF(AND(MONTH(M354)=MONTH($A$2),YEAR(M354)&lt;YEAR($A$2)),(DAYS360(M354,$A$2)/30)-1,DAYS360(M354,$A$2)/30)),0)</f>
        <v>8.7333333333333325</v>
      </c>
      <c r="V354" s="63">
        <f>S354/((C354+Q354)/2)</f>
        <v>0</v>
      </c>
      <c r="W354" s="64">
        <f>+IF(V354&gt;0,1/V354,999)</f>
        <v>999</v>
      </c>
      <c r="X354" s="65" t="str">
        <f>+IF(N354&lt;&gt;"",IF(INT(N354)&lt;&gt;INT(K354),"OUI",""),"")</f>
        <v/>
      </c>
      <c r="Y354" s="66">
        <f>+IF(F354="OUI",0,C354*K354)</f>
        <v>221.2</v>
      </c>
      <c r="Z354" s="67" t="str">
        <f>+IF(R354="-",IF(OR(F354="OUI",AND(G354="OUI",T354&lt;=$V$1),H354="OUI",I354="OUI",J354="OUI",T354&lt;=$V$1),"OUI",""),"")</f>
        <v/>
      </c>
      <c r="AA354" s="68" t="str">
        <f>+IF(OR(Z354&lt;&gt;"OUI",X354="OUI",R354&lt;&gt;"-"),"OUI","")</f>
        <v>OUI</v>
      </c>
      <c r="AB354" s="69">
        <f>+IF(AA354&lt;&gt;"OUI","-",IF(R354="-",IF(W354&lt;=3,"-",MAX(N354,K354*(1-$T$1))),IF(W354&lt;=3,R354,IF(T354&gt;$V$6,MAX(N354,K354*$T$6),IF(T354&gt;$V$5,MAX(R354,N354,K354*(1-$T$2),K354*(1-$T$5)),IF(T354&gt;$V$4,MAX(R354,N354,K354*(1-$T$2),K354*(1-$T$4)),IF(T354&gt;$V$3,MAX(R354,N354,K354*(1-$T$2),K354*(1-$T$3)),IF(T354&gt;$V$1,MAX(N354,K354*(1-$T$2)),MAX(N354,R354)))))))))</f>
        <v>49.769999999999996</v>
      </c>
      <c r="AC354" s="70">
        <f>+IF(AB354="-","-",IF(ABS(K354-AB354)&lt;0.1,1,-1*(AB354-K354)/K354))</f>
        <v>0.10000000000000002</v>
      </c>
      <c r="AD354" s="66">
        <f>+IF(AB354&lt;&gt;"-",IF(AB354&lt;K354,(K354-AB354)*C354,AB354*C354),"")</f>
        <v>22.120000000000005</v>
      </c>
      <c r="AE354" s="68" t="str">
        <f>+IF(AB354&lt;&gt;"-",IF(R354&lt;&gt;"-",IF(Z354&lt;&gt;"OUI","OLD","FAUX"),IF(Z354&lt;&gt;"OUI","NEW","FAUX")),"")</f>
        <v>OLD</v>
      </c>
      <c r="AF354" s="68"/>
      <c r="AG354" s="68"/>
      <c r="AH354" s="53" t="str">
        <f t="shared" si="5"/>
        <v/>
      </c>
    </row>
    <row r="355" spans="1:34" ht="17">
      <c r="A355" s="53" t="s">
        <v>2343</v>
      </c>
      <c r="B355" s="53" t="s">
        <v>2344</v>
      </c>
      <c r="C355" s="54">
        <v>1</v>
      </c>
      <c r="D355" s="55" t="s">
        <v>116</v>
      </c>
      <c r="E355" s="55" t="s">
        <v>141</v>
      </c>
      <c r="F355" s="56" t="s">
        <v>49</v>
      </c>
      <c r="G355" s="56" t="s">
        <v>49</v>
      </c>
      <c r="H355" s="56"/>
      <c r="I355" s="56"/>
      <c r="J355" s="56"/>
      <c r="K355" s="57">
        <v>54.82</v>
      </c>
      <c r="L355" s="58">
        <v>45467</v>
      </c>
      <c r="M355" s="58">
        <v>45713</v>
      </c>
      <c r="N355" s="59"/>
      <c r="O355" s="56">
        <v>1</v>
      </c>
      <c r="P355" s="56"/>
      <c r="Q355" s="56">
        <v>2</v>
      </c>
      <c r="R355" s="60" t="s">
        <v>1139</v>
      </c>
      <c r="S355" s="61">
        <f>O355+P355</f>
        <v>1</v>
      </c>
      <c r="T355" s="62">
        <f>+IF(L355&lt;&gt;"",IF(DAYS360(L355,$A$2)&lt;0,0,IF(AND(MONTH(L355)=MONTH($A$2),YEAR(L355)&lt;YEAR($A$2)),(DAYS360(L355,$A$2)/30)-1,DAYS360(L355,$A$2)/30)),0)</f>
        <v>9.0666666666666664</v>
      </c>
      <c r="U355" s="62">
        <f>+IF(M355&lt;&gt;"",IF(DAYS360(M355,$A$2)&lt;0,0,IF(AND(MONTH(M355)=MONTH($A$2),YEAR(M355)&lt;YEAR($A$2)),(DAYS360(M355,$A$2)/30)-1,DAYS360(M355,$A$2)/30)),0)</f>
        <v>1.0333333333333334</v>
      </c>
      <c r="V355" s="63">
        <f>S355/((C355+Q355)/2)</f>
        <v>0.66666666666666663</v>
      </c>
      <c r="W355" s="64">
        <f>+IF(V355&gt;0,1/V355,999)</f>
        <v>1.5</v>
      </c>
      <c r="X355" s="65" t="str">
        <f>+IF(N355&lt;&gt;"",IF(INT(N355)&lt;&gt;INT(K355),"OUI",""),"")</f>
        <v/>
      </c>
      <c r="Y355" s="66">
        <f>+IF(F355="OUI",0,C355*K355)</f>
        <v>54.82</v>
      </c>
      <c r="Z355" s="67" t="str">
        <f>+IF(R355="-",IF(OR(F355="OUI",AND(G355="OUI",T355&lt;=$V$1),H355="OUI",I355="OUI",J355="OUI",T355&lt;=$V$1),"OUI",""),"")</f>
        <v>OUI</v>
      </c>
      <c r="AA355" s="68" t="str">
        <f>+IF(OR(Z355&lt;&gt;"OUI",X355="OUI",R355&lt;&gt;"-"),"OUI","")</f>
        <v/>
      </c>
      <c r="AB355" s="69" t="str">
        <f>+IF(AA355&lt;&gt;"OUI","-",IF(R355="-",IF(W355&lt;=3,"-",MAX(N355,K355*(1-$T$1))),IF(W355&lt;=3,R355,IF(T355&gt;$V$6,MAX(N355,K355*$T$6),IF(T355&gt;$V$5,MAX(R355,N355,K355*(1-$T$2),K355*(1-$T$5)),IF(T355&gt;$V$4,MAX(R355,N355,K355*(1-$T$2),K355*(1-$T$4)),IF(T355&gt;$V$3,MAX(R355,N355,K355*(1-$T$2),K355*(1-$T$3)),IF(T355&gt;$V$1,MAX(N355,K355*(1-$T$2)),MAX(N355,R355)))))))))</f>
        <v>-</v>
      </c>
      <c r="AC355" s="70" t="str">
        <f>+IF(AB355="-","-",IF(ABS(K355-AB355)&lt;0.1,1,-1*(AB355-K355)/K355))</f>
        <v>-</v>
      </c>
      <c r="AD355" s="66" t="str">
        <f>+IF(AB355&lt;&gt;"-",IF(AB355&lt;K355,(K355-AB355)*C355,AB355*C355),"")</f>
        <v/>
      </c>
      <c r="AE355" s="68" t="str">
        <f>+IF(AB355&lt;&gt;"-",IF(R355&lt;&gt;"-",IF(Z355&lt;&gt;"OUI","OLD","FAUX"),IF(Z355&lt;&gt;"OUI","NEW","FAUX")),"")</f>
        <v/>
      </c>
      <c r="AF355" s="68"/>
      <c r="AG355" s="68"/>
      <c r="AH355" s="53" t="str">
        <f t="shared" si="5"/>
        <v/>
      </c>
    </row>
    <row r="356" spans="1:34" ht="17">
      <c r="A356" s="53" t="s">
        <v>1140</v>
      </c>
      <c r="B356" s="53" t="s">
        <v>1141</v>
      </c>
      <c r="C356" s="54">
        <v>37</v>
      </c>
      <c r="D356" s="55" t="s">
        <v>791</v>
      </c>
      <c r="E356" s="55"/>
      <c r="F356" s="56" t="s">
        <v>49</v>
      </c>
      <c r="G356" s="56" t="s">
        <v>49</v>
      </c>
      <c r="H356" s="56"/>
      <c r="I356" s="56"/>
      <c r="J356" s="56"/>
      <c r="K356" s="57">
        <v>54.16</v>
      </c>
      <c r="L356" s="58">
        <v>44895</v>
      </c>
      <c r="M356" s="58">
        <v>45694</v>
      </c>
      <c r="N356" s="59"/>
      <c r="O356" s="56">
        <v>6</v>
      </c>
      <c r="P356" s="56"/>
      <c r="Q356" s="56">
        <v>43</v>
      </c>
      <c r="R356" s="60" t="s">
        <v>1139</v>
      </c>
      <c r="S356" s="61">
        <f>O356+P356</f>
        <v>6</v>
      </c>
      <c r="T356" s="62">
        <f>+IF(L356&lt;&gt;"",IF(DAYS360(L356,$A$2)&lt;0,0,IF(AND(MONTH(L356)=MONTH($A$2),YEAR(L356)&lt;YEAR($A$2)),(DAYS360(L356,$A$2)/30)-1,DAYS360(L356,$A$2)/30)),0)</f>
        <v>27.866666666666667</v>
      </c>
      <c r="U356" s="62">
        <f>+IF(M356&lt;&gt;"",IF(DAYS360(M356,$A$2)&lt;0,0,IF(AND(MONTH(M356)=MONTH($A$2),YEAR(M356)&lt;YEAR($A$2)),(DAYS360(M356,$A$2)/30)-1,DAYS360(M356,$A$2)/30)),0)</f>
        <v>1.6666666666666667</v>
      </c>
      <c r="V356" s="63">
        <f>S356/((C356+Q356)/2)</f>
        <v>0.15</v>
      </c>
      <c r="W356" s="64">
        <f>+IF(V356&gt;0,1/V356,999)</f>
        <v>6.666666666666667</v>
      </c>
      <c r="X356" s="65" t="str">
        <f>+IF(N356&lt;&gt;"",IF(INT(N356)&lt;&gt;INT(K356),"OUI",""),"")</f>
        <v/>
      </c>
      <c r="Y356" s="66">
        <f>+IF(F356="OUI",0,C356*K356)</f>
        <v>2003.9199999999998</v>
      </c>
      <c r="Z356" s="67" t="str">
        <f>+IF(R356="-",IF(OR(F356="OUI",AND(G356="OUI",T356&lt;=$V$1),H356="OUI",I356="OUI",J356="OUI",T356&lt;=$V$1),"OUI",""),"")</f>
        <v/>
      </c>
      <c r="AA356" s="68" t="str">
        <f>+IF(OR(Z356&lt;&gt;"OUI",X356="OUI",R356&lt;&gt;"-"),"OUI","")</f>
        <v>OUI</v>
      </c>
      <c r="AB356" s="69">
        <f>+IF(AA356&lt;&gt;"OUI","-",IF(R356="-",IF(W356&lt;=3,"-",MAX(N356,K356*(1-$T$1))),IF(W356&lt;=3,R356,IF(T356&gt;$V$6,MAX(N356,K356*$T$6),IF(T356&gt;$V$5,MAX(R356,N356,K356*(1-$T$2),K356*(1-$T$5)),IF(T356&gt;$V$4,MAX(R356,N356,K356*(1-$T$2),K356*(1-$T$4)),IF(T356&gt;$V$3,MAX(R356,N356,K356*(1-$T$2),K356*(1-$T$3)),IF(T356&gt;$V$1,MAX(N356,K356*(1-$T$2)),MAX(N356,R356)))))))))</f>
        <v>48.744</v>
      </c>
      <c r="AC356" s="70">
        <f>+IF(AB356="-","-",IF(ABS(K356-AB356)&lt;0.1,1,-1*(AB356-K356)/K356))</f>
        <v>9.999999999999995E-2</v>
      </c>
      <c r="AD356" s="66">
        <f>+IF(AB356&lt;&gt;"-",IF(AB356&lt;K356,(K356-AB356)*C356,AB356*C356),"")</f>
        <v>200.39199999999988</v>
      </c>
      <c r="AE356" s="68" t="str">
        <f>+IF(AB356&lt;&gt;"-",IF(R356&lt;&gt;"-",IF(Z356&lt;&gt;"OUI","OLD","FAUX"),IF(Z356&lt;&gt;"OUI","NEW","FAUX")),"")</f>
        <v>NEW</v>
      </c>
      <c r="AF356" s="68"/>
      <c r="AG356" s="68"/>
      <c r="AH356" s="53" t="str">
        <f t="shared" si="5"/>
        <v/>
      </c>
    </row>
    <row r="357" spans="1:34" ht="17">
      <c r="A357" s="53" t="s">
        <v>1181</v>
      </c>
      <c r="B357" s="53" t="s">
        <v>1182</v>
      </c>
      <c r="C357" s="54">
        <v>7</v>
      </c>
      <c r="D357" s="55" t="s">
        <v>851</v>
      </c>
      <c r="E357" s="55"/>
      <c r="F357" s="56" t="s">
        <v>49</v>
      </c>
      <c r="G357" s="56" t="s">
        <v>49</v>
      </c>
      <c r="H357" s="56"/>
      <c r="I357" s="56"/>
      <c r="J357" s="56"/>
      <c r="K357" s="57">
        <v>54.16</v>
      </c>
      <c r="L357" s="58">
        <v>45077</v>
      </c>
      <c r="M357" s="58">
        <v>45621</v>
      </c>
      <c r="N357" s="59"/>
      <c r="O357" s="56"/>
      <c r="P357" s="56"/>
      <c r="Q357" s="56">
        <v>7</v>
      </c>
      <c r="R357" s="60" t="s">
        <v>1139</v>
      </c>
      <c r="S357" s="61">
        <f>O357+P357</f>
        <v>0</v>
      </c>
      <c r="T357" s="62">
        <f>+IF(L357&lt;&gt;"",IF(DAYS360(L357,$A$2)&lt;0,0,IF(AND(MONTH(L357)=MONTH($A$2),YEAR(L357)&lt;YEAR($A$2)),(DAYS360(L357,$A$2)/30)-1,DAYS360(L357,$A$2)/30)),0)</f>
        <v>21.866666666666667</v>
      </c>
      <c r="U357" s="62">
        <f>+IF(M357&lt;&gt;"",IF(DAYS360(M357,$A$2)&lt;0,0,IF(AND(MONTH(M357)=MONTH($A$2),YEAR(M357)&lt;YEAR($A$2)),(DAYS360(M357,$A$2)/30)-1,DAYS360(M357,$A$2)/30)),0)</f>
        <v>4.0333333333333332</v>
      </c>
      <c r="V357" s="63">
        <f>S357/((C357+Q357)/2)</f>
        <v>0</v>
      </c>
      <c r="W357" s="64">
        <f>+IF(V357&gt;0,1/V357,999)</f>
        <v>999</v>
      </c>
      <c r="X357" s="65" t="str">
        <f>+IF(N357&lt;&gt;"",IF(INT(N357)&lt;&gt;INT(K357),"OUI",""),"")</f>
        <v/>
      </c>
      <c r="Y357" s="66">
        <f>+IF(F357="OUI",0,C357*K357)</f>
        <v>379.12</v>
      </c>
      <c r="Z357" s="67" t="str">
        <f>+IF(R357="-",IF(OR(F357="OUI",AND(G357="OUI",T357&lt;=$V$1),H357="OUI",I357="OUI",J357="OUI",T357&lt;=$V$1),"OUI",""),"")</f>
        <v/>
      </c>
      <c r="AA357" s="68" t="str">
        <f>+IF(OR(Z357&lt;&gt;"OUI",X357="OUI",R357&lt;&gt;"-"),"OUI","")</f>
        <v>OUI</v>
      </c>
      <c r="AB357" s="69">
        <f>+IF(AA357&lt;&gt;"OUI","-",IF(R357="-",IF(W357&lt;=3,"-",MAX(N357,K357*(1-$T$1))),IF(W357&lt;=3,R357,IF(T357&gt;$V$6,MAX(N357,K357*$T$6),IF(T357&gt;$V$5,MAX(R357,N357,K357*(1-$T$2),K357*(1-$T$5)),IF(T357&gt;$V$4,MAX(R357,N357,K357*(1-$T$2),K357*(1-$T$4)),IF(T357&gt;$V$3,MAX(R357,N357,K357*(1-$T$2),K357*(1-$T$3)),IF(T357&gt;$V$1,MAX(N357,K357*(1-$T$2)),MAX(N357,R357)))))))))</f>
        <v>48.744</v>
      </c>
      <c r="AC357" s="70">
        <f>+IF(AB357="-","-",IF(ABS(K357-AB357)&lt;0.1,1,-1*(AB357-K357)/K357))</f>
        <v>9.999999999999995E-2</v>
      </c>
      <c r="AD357" s="66">
        <f>+IF(AB357&lt;&gt;"-",IF(AB357&lt;K357,(K357-AB357)*C357,AB357*C357),"")</f>
        <v>37.911999999999978</v>
      </c>
      <c r="AE357" s="68" t="str">
        <f>+IF(AB357&lt;&gt;"-",IF(R357&lt;&gt;"-",IF(Z357&lt;&gt;"OUI","OLD","FAUX"),IF(Z357&lt;&gt;"OUI","NEW","FAUX")),"")</f>
        <v>NEW</v>
      </c>
      <c r="AF357" s="68"/>
      <c r="AG357" s="68"/>
      <c r="AH357" s="53" t="str">
        <f t="shared" si="5"/>
        <v/>
      </c>
    </row>
    <row r="358" spans="1:34" ht="17">
      <c r="A358" s="53" t="s">
        <v>2903</v>
      </c>
      <c r="B358" s="53" t="s">
        <v>2904</v>
      </c>
      <c r="C358" s="54">
        <v>2</v>
      </c>
      <c r="D358" s="55" t="s">
        <v>116</v>
      </c>
      <c r="E358" s="55"/>
      <c r="F358" s="56" t="s">
        <v>49</v>
      </c>
      <c r="G358" s="56" t="s">
        <v>49</v>
      </c>
      <c r="H358" s="56"/>
      <c r="I358" s="56"/>
      <c r="J358" s="56"/>
      <c r="K358" s="57">
        <v>54.05</v>
      </c>
      <c r="L358" s="58">
        <v>45588</v>
      </c>
      <c r="M358" s="58">
        <v>45590</v>
      </c>
      <c r="N358" s="59"/>
      <c r="O358" s="56"/>
      <c r="P358" s="56"/>
      <c r="Q358" s="56">
        <v>2</v>
      </c>
      <c r="R358" s="60" t="s">
        <v>1139</v>
      </c>
      <c r="S358" s="61">
        <f>O358+P358</f>
        <v>0</v>
      </c>
      <c r="T358" s="62">
        <f>+IF(L358&lt;&gt;"",IF(DAYS360(L358,$A$2)&lt;0,0,IF(AND(MONTH(L358)=MONTH($A$2),YEAR(L358)&lt;YEAR($A$2)),(DAYS360(L358,$A$2)/30)-1,DAYS360(L358,$A$2)/30)),0)</f>
        <v>5.0999999999999996</v>
      </c>
      <c r="U358" s="62">
        <f>+IF(M358&lt;&gt;"",IF(DAYS360(M358,$A$2)&lt;0,0,IF(AND(MONTH(M358)=MONTH($A$2),YEAR(M358)&lt;YEAR($A$2)),(DAYS360(M358,$A$2)/30)-1,DAYS360(M358,$A$2)/30)),0)</f>
        <v>5.0333333333333332</v>
      </c>
      <c r="V358" s="63">
        <f>S358/((C358+Q358)/2)</f>
        <v>0</v>
      </c>
      <c r="W358" s="64">
        <f>+IF(V358&gt;0,1/V358,999)</f>
        <v>999</v>
      </c>
      <c r="X358" s="65" t="str">
        <f>+IF(N358&lt;&gt;"",IF(INT(N358)&lt;&gt;INT(K358),"OUI",""),"")</f>
        <v/>
      </c>
      <c r="Y358" s="66">
        <f>+IF(F358="OUI",0,C358*K358)</f>
        <v>108.1</v>
      </c>
      <c r="Z358" s="67" t="str">
        <f>+IF(R358="-",IF(OR(F358="OUI",AND(G358="OUI",T358&lt;=$V$1),H358="OUI",I358="OUI",J358="OUI",T358&lt;=$V$1),"OUI",""),"")</f>
        <v>OUI</v>
      </c>
      <c r="AA358" s="68" t="str">
        <f>+IF(OR(Z358&lt;&gt;"OUI",X358="OUI",R358&lt;&gt;"-"),"OUI","")</f>
        <v/>
      </c>
      <c r="AB358" s="69" t="str">
        <f>+IF(AA358&lt;&gt;"OUI","-",IF(R358="-",IF(W358&lt;=3,"-",MAX(N358,K358*(1-$T$1))),IF(W358&lt;=3,R358,IF(T358&gt;$V$6,MAX(N358,K358*$T$6),IF(T358&gt;$V$5,MAX(R358,N358,K358*(1-$T$2),K358*(1-$T$5)),IF(T358&gt;$V$4,MAX(R358,N358,K358*(1-$T$2),K358*(1-$T$4)),IF(T358&gt;$V$3,MAX(R358,N358,K358*(1-$T$2),K358*(1-$T$3)),IF(T358&gt;$V$1,MAX(N358,K358*(1-$T$2)),MAX(N358,R358)))))))))</f>
        <v>-</v>
      </c>
      <c r="AC358" s="70" t="str">
        <f>+IF(AB358="-","-",IF(ABS(K358-AB358)&lt;0.1,1,-1*(AB358-K358)/K358))</f>
        <v>-</v>
      </c>
      <c r="AD358" s="66" t="str">
        <f>+IF(AB358&lt;&gt;"-",IF(AB358&lt;K358,(K358-AB358)*C358,AB358*C358),"")</f>
        <v/>
      </c>
      <c r="AE358" s="68" t="str">
        <f>+IF(AB358&lt;&gt;"-",IF(R358&lt;&gt;"-",IF(Z358&lt;&gt;"OUI","OLD","FAUX"),IF(Z358&lt;&gt;"OUI","NEW","FAUX")),"")</f>
        <v/>
      </c>
      <c r="AF358" s="68"/>
      <c r="AG358" s="68"/>
      <c r="AH358" s="53" t="str">
        <f t="shared" si="5"/>
        <v/>
      </c>
    </row>
    <row r="359" spans="1:34" ht="17">
      <c r="A359" s="53" t="s">
        <v>974</v>
      </c>
      <c r="B359" s="53" t="s">
        <v>975</v>
      </c>
      <c r="C359" s="54">
        <v>1</v>
      </c>
      <c r="D359" s="55"/>
      <c r="E359" s="55" t="s">
        <v>976</v>
      </c>
      <c r="F359" s="56" t="s">
        <v>49</v>
      </c>
      <c r="G359" s="56" t="s">
        <v>49</v>
      </c>
      <c r="H359" s="56"/>
      <c r="I359" s="56"/>
      <c r="J359" s="56" t="s">
        <v>49</v>
      </c>
      <c r="K359" s="57">
        <v>53.76</v>
      </c>
      <c r="L359" s="58">
        <v>44664</v>
      </c>
      <c r="M359" s="58">
        <v>44663</v>
      </c>
      <c r="N359" s="59"/>
      <c r="O359" s="56"/>
      <c r="P359" s="56"/>
      <c r="Q359" s="56">
        <v>1</v>
      </c>
      <c r="R359" s="60">
        <v>48.384</v>
      </c>
      <c r="S359" s="61">
        <f>O359+P359</f>
        <v>0</v>
      </c>
      <c r="T359" s="62">
        <f>+IF(L359&lt;&gt;"",IF(DAYS360(L359,$A$2)&lt;0,0,IF(AND(MONTH(L359)=MONTH($A$2),YEAR(L359)&lt;YEAR($A$2)),(DAYS360(L359,$A$2)/30)-1,DAYS360(L359,$A$2)/30)),0)</f>
        <v>35.43333333333333</v>
      </c>
      <c r="U359" s="62">
        <f>+IF(M359&lt;&gt;"",IF(DAYS360(M359,$A$2)&lt;0,0,IF(AND(MONTH(M359)=MONTH($A$2),YEAR(M359)&lt;YEAR($A$2)),(DAYS360(M359,$A$2)/30)-1,DAYS360(M359,$A$2)/30)),0)</f>
        <v>35.466666666666669</v>
      </c>
      <c r="V359" s="63">
        <f>S359/((C359+Q359)/2)</f>
        <v>0</v>
      </c>
      <c r="W359" s="64">
        <f>+IF(V359&gt;0,1/V359,999)</f>
        <v>999</v>
      </c>
      <c r="X359" s="65" t="str">
        <f>+IF(N359&lt;&gt;"",IF(INT(N359)&lt;&gt;INT(K359),"OUI",""),"")</f>
        <v/>
      </c>
      <c r="Y359" s="66">
        <f>+IF(F359="OUI",0,C359*K359)</f>
        <v>53.76</v>
      </c>
      <c r="Z359" s="67" t="str">
        <f>+IF(R359="-",IF(OR(F359="OUI",AND(G359="OUI",T359&lt;=$V$1),H359="OUI",I359="OUI",J359="OUI",T359&lt;=$V$1),"OUI",""),"")</f>
        <v/>
      </c>
      <c r="AA359" s="68" t="str">
        <f>+IF(OR(Z359&lt;&gt;"OUI",X359="OUI",R359&lt;&gt;"-"),"OUI","")</f>
        <v>OUI</v>
      </c>
      <c r="AB359" s="69">
        <f>+IF(AA359&lt;&gt;"OUI","-",IF(R359="-",IF(W359&lt;=3,"-",MAX(N359,K359*(1-$T$1))),IF(W359&lt;=3,R359,IF(T359&gt;$V$6,MAX(N359,K359*$T$6),IF(T359&gt;$V$5,MAX(R359,N359,K359*(1-$T$2),K359*(1-$T$5)),IF(T359&gt;$V$4,MAX(R359,N359,K359*(1-$T$2),K359*(1-$T$4)),IF(T359&gt;$V$3,MAX(R359,N359,K359*(1-$T$2),K359*(1-$T$3)),IF(T359&gt;$V$1,MAX(N359,K359*(1-$T$2)),MAX(N359,R359)))))))))</f>
        <v>48.384</v>
      </c>
      <c r="AC359" s="70">
        <f>+IF(AB359="-","-",IF(ABS(K359-AB359)&lt;0.1,1,-1*(AB359-K359)/K359))</f>
        <v>9.9999999999999964E-2</v>
      </c>
      <c r="AD359" s="66">
        <f>+IF(AB359&lt;&gt;"-",IF(AB359&lt;K359,(K359-AB359)*C359,AB359*C359),"")</f>
        <v>5.3759999999999977</v>
      </c>
      <c r="AE359" s="68" t="str">
        <f>+IF(AB359&lt;&gt;"-",IF(R359&lt;&gt;"-",IF(Z359&lt;&gt;"OUI","OLD","FAUX"),IF(Z359&lt;&gt;"OUI","NEW","FAUX")),"")</f>
        <v>OLD</v>
      </c>
      <c r="AF359" s="68"/>
      <c r="AG359" s="68"/>
      <c r="AH359" s="53" t="str">
        <f t="shared" si="5"/>
        <v/>
      </c>
    </row>
    <row r="360" spans="1:34">
      <c r="A360" s="53" t="s">
        <v>3036</v>
      </c>
      <c r="B360" s="53" t="s">
        <v>3037</v>
      </c>
      <c r="C360" s="54">
        <v>1</v>
      </c>
      <c r="D360" s="55"/>
      <c r="E360" s="55"/>
      <c r="F360" s="56"/>
      <c r="G360" s="56"/>
      <c r="H360" s="56"/>
      <c r="I360" s="56"/>
      <c r="J360" s="56"/>
      <c r="K360" s="57">
        <v>53.74</v>
      </c>
      <c r="L360" s="58">
        <v>45715</v>
      </c>
      <c r="M360" s="58">
        <v>45707</v>
      </c>
      <c r="N360" s="59"/>
      <c r="O360" s="56">
        <v>1</v>
      </c>
      <c r="P360" s="56"/>
      <c r="Q360" s="56"/>
      <c r="R360" s="60" t="s">
        <v>1139</v>
      </c>
      <c r="S360" s="61">
        <f>O360+P360</f>
        <v>1</v>
      </c>
      <c r="T360" s="62">
        <f>+IF(L360&lt;&gt;"",IF(DAYS360(L360,$A$2)&lt;0,0,IF(AND(MONTH(L360)=MONTH($A$2),YEAR(L360)&lt;YEAR($A$2)),(DAYS360(L360,$A$2)/30)-1,DAYS360(L360,$A$2)/30)),0)</f>
        <v>0.96666666666666667</v>
      </c>
      <c r="U360" s="62">
        <f>+IF(M360&lt;&gt;"",IF(DAYS360(M360,$A$2)&lt;0,0,IF(AND(MONTH(M360)=MONTH($A$2),YEAR(M360)&lt;YEAR($A$2)),(DAYS360(M360,$A$2)/30)-1,DAYS360(M360,$A$2)/30)),0)</f>
        <v>1.2333333333333334</v>
      </c>
      <c r="V360" s="63">
        <f>S360/((C360+Q360)/2)</f>
        <v>2</v>
      </c>
      <c r="W360" s="64">
        <f>+IF(V360&gt;0,1/V360,999)</f>
        <v>0.5</v>
      </c>
      <c r="X360" s="65" t="str">
        <f>+IF(N360&lt;&gt;"",IF(INT(N360)&lt;&gt;INT(K360),"OUI",""),"")</f>
        <v/>
      </c>
      <c r="Y360" s="66">
        <f>+IF(F360="OUI",0,C360*K360)</f>
        <v>53.74</v>
      </c>
      <c r="Z360" s="67" t="str">
        <f>+IF(R360="-",IF(OR(F360="OUI",AND(G360="OUI",T360&lt;=$V$1),H360="OUI",I360="OUI",J360="OUI",T360&lt;=$V$1),"OUI",""),"")</f>
        <v>OUI</v>
      </c>
      <c r="AA360" s="68" t="str">
        <f>+IF(OR(Z360&lt;&gt;"OUI",X360="OUI",R360&lt;&gt;"-"),"OUI","")</f>
        <v/>
      </c>
      <c r="AB360" s="69" t="str">
        <f>+IF(AA360&lt;&gt;"OUI","-",IF(R360="-",IF(W360&lt;=3,"-",MAX(N360,K360*(1-$T$1))),IF(W360&lt;=3,R360,IF(T360&gt;$V$6,MAX(N360,K360*$T$6),IF(T360&gt;$V$5,MAX(R360,N360,K360*(1-$T$2),K360*(1-$T$5)),IF(T360&gt;$V$4,MAX(R360,N360,K360*(1-$T$2),K360*(1-$T$4)),IF(T360&gt;$V$3,MAX(R360,N360,K360*(1-$T$2),K360*(1-$T$3)),IF(T360&gt;$V$1,MAX(N360,K360*(1-$T$2)),MAX(N360,R360)))))))))</f>
        <v>-</v>
      </c>
      <c r="AC360" s="70" t="str">
        <f>+IF(AB360="-","-",IF(ABS(K360-AB360)&lt;0.1,1,-1*(AB360-K360)/K360))</f>
        <v>-</v>
      </c>
      <c r="AD360" s="66" t="str">
        <f>+IF(AB360&lt;&gt;"-",IF(AB360&lt;K360,(K360-AB360)*C360,AB360*C360),"")</f>
        <v/>
      </c>
      <c r="AE360" s="68" t="str">
        <f>+IF(AB360&lt;&gt;"-",IF(R360&lt;&gt;"-",IF(Z360&lt;&gt;"OUI","OLD","FAUX"),IF(Z360&lt;&gt;"OUI","NEW","FAUX")),"")</f>
        <v/>
      </c>
      <c r="AF360" s="68"/>
      <c r="AG360" s="68"/>
      <c r="AH360" s="53" t="str">
        <f t="shared" si="5"/>
        <v/>
      </c>
    </row>
    <row r="361" spans="1:34" ht="17">
      <c r="A361" s="53" t="s">
        <v>750</v>
      </c>
      <c r="B361" s="53" t="s">
        <v>751</v>
      </c>
      <c r="C361" s="54">
        <v>10</v>
      </c>
      <c r="D361" s="55" t="s">
        <v>116</v>
      </c>
      <c r="E361" s="55" t="s">
        <v>48</v>
      </c>
      <c r="F361" s="56" t="s">
        <v>49</v>
      </c>
      <c r="G361" s="56" t="s">
        <v>49</v>
      </c>
      <c r="H361" s="56"/>
      <c r="I361" s="56"/>
      <c r="J361" s="56" t="s">
        <v>49</v>
      </c>
      <c r="K361" s="57">
        <v>53.52</v>
      </c>
      <c r="L361" s="58">
        <v>44959</v>
      </c>
      <c r="M361" s="58">
        <v>45677</v>
      </c>
      <c r="N361" s="59"/>
      <c r="O361" s="56">
        <v>1</v>
      </c>
      <c r="P361" s="56"/>
      <c r="Q361" s="56">
        <v>11</v>
      </c>
      <c r="R361" s="60">
        <v>48.168000000000006</v>
      </c>
      <c r="S361" s="61">
        <f>O361+P361</f>
        <v>1</v>
      </c>
      <c r="T361" s="62">
        <f>+IF(L361&lt;&gt;"",IF(DAYS360(L361,$A$2)&lt;0,0,IF(AND(MONTH(L361)=MONTH($A$2),YEAR(L361)&lt;YEAR($A$2)),(DAYS360(L361,$A$2)/30)-1,DAYS360(L361,$A$2)/30)),0)</f>
        <v>25.8</v>
      </c>
      <c r="U361" s="62">
        <f>+IF(M361&lt;&gt;"",IF(DAYS360(M361,$A$2)&lt;0,0,IF(AND(MONTH(M361)=MONTH($A$2),YEAR(M361)&lt;YEAR($A$2)),(DAYS360(M361,$A$2)/30)-1,DAYS360(M361,$A$2)/30)),0)</f>
        <v>2.2000000000000002</v>
      </c>
      <c r="V361" s="63">
        <f>S361/((C361+Q361)/2)</f>
        <v>9.5238095238095233E-2</v>
      </c>
      <c r="W361" s="64">
        <f>+IF(V361&gt;0,1/V361,999)</f>
        <v>10.5</v>
      </c>
      <c r="X361" s="65" t="str">
        <f>+IF(N361&lt;&gt;"",IF(INT(N361)&lt;&gt;INT(K361),"OUI",""),"")</f>
        <v/>
      </c>
      <c r="Y361" s="66">
        <f>+IF(F361="OUI",0,C361*K361)</f>
        <v>535.20000000000005</v>
      </c>
      <c r="Z361" s="67" t="str">
        <f>+IF(R361="-",IF(OR(F361="OUI",AND(G361="OUI",T361&lt;=$V$1),H361="OUI",I361="OUI",J361="OUI",T361&lt;=$V$1),"OUI",""),"")</f>
        <v/>
      </c>
      <c r="AA361" s="68" t="str">
        <f>+IF(OR(Z361&lt;&gt;"OUI",X361="OUI",R361&lt;&gt;"-"),"OUI","")</f>
        <v>OUI</v>
      </c>
      <c r="AB361" s="69">
        <f>+IF(AA361&lt;&gt;"OUI","-",IF(R361="-",IF(W361&lt;=3,"-",MAX(N361,K361*(1-$T$1))),IF(W361&lt;=3,R361,IF(T361&gt;$V$6,MAX(N361,K361*$T$6),IF(T361&gt;$V$5,MAX(R361,N361,K361*(1-$T$2),K361*(1-$T$5)),IF(T361&gt;$V$4,MAX(R361,N361,K361*(1-$T$2),K361*(1-$T$4)),IF(T361&gt;$V$3,MAX(R361,N361,K361*(1-$T$2),K361*(1-$T$3)),IF(T361&gt;$V$1,MAX(N361,K361*(1-$T$2)),MAX(N361,R361)))))))))</f>
        <v>48.168000000000006</v>
      </c>
      <c r="AC361" s="70">
        <f>+IF(AB361="-","-",IF(ABS(K361-AB361)&lt;0.1,1,-1*(AB361-K361)/K361))</f>
        <v>9.9999999999999936E-2</v>
      </c>
      <c r="AD361" s="66">
        <f>+IF(AB361&lt;&gt;"-",IF(AB361&lt;K361,(K361-AB361)*C361,AB361*C361),"")</f>
        <v>53.519999999999968</v>
      </c>
      <c r="AE361" s="68" t="str">
        <f>+IF(AB361&lt;&gt;"-",IF(R361&lt;&gt;"-",IF(Z361&lt;&gt;"OUI","OLD","FAUX"),IF(Z361&lt;&gt;"OUI","NEW","FAUX")),"")</f>
        <v>OLD</v>
      </c>
      <c r="AF361" s="68"/>
      <c r="AG361" s="68"/>
      <c r="AH361" s="53" t="str">
        <f t="shared" si="5"/>
        <v/>
      </c>
    </row>
    <row r="362" spans="1:34" ht="17">
      <c r="A362" s="53" t="s">
        <v>2678</v>
      </c>
      <c r="B362" s="53" t="s">
        <v>2679</v>
      </c>
      <c r="C362" s="54">
        <v>2</v>
      </c>
      <c r="D362" s="55" t="s">
        <v>116</v>
      </c>
      <c r="E362" s="55" t="s">
        <v>48</v>
      </c>
      <c r="F362" s="56" t="s">
        <v>49</v>
      </c>
      <c r="G362" s="56" t="s">
        <v>49</v>
      </c>
      <c r="H362" s="56"/>
      <c r="I362" s="56"/>
      <c r="J362" s="56" t="s">
        <v>49</v>
      </c>
      <c r="K362" s="57">
        <v>53.37</v>
      </c>
      <c r="L362" s="58">
        <v>45539</v>
      </c>
      <c r="M362" s="58">
        <v>45628</v>
      </c>
      <c r="N362" s="59"/>
      <c r="O362" s="56"/>
      <c r="P362" s="56"/>
      <c r="Q362" s="56">
        <v>2</v>
      </c>
      <c r="R362" s="60" t="s">
        <v>1139</v>
      </c>
      <c r="S362" s="61">
        <f>O362+P362</f>
        <v>0</v>
      </c>
      <c r="T362" s="62">
        <f>+IF(L362&lt;&gt;"",IF(DAYS360(L362,$A$2)&lt;0,0,IF(AND(MONTH(L362)=MONTH($A$2),YEAR(L362)&lt;YEAR($A$2)),(DAYS360(L362,$A$2)/30)-1,DAYS360(L362,$A$2)/30)),0)</f>
        <v>6.7333333333333334</v>
      </c>
      <c r="U362" s="62">
        <f>+IF(M362&lt;&gt;"",IF(DAYS360(M362,$A$2)&lt;0,0,IF(AND(MONTH(M362)=MONTH($A$2),YEAR(M362)&lt;YEAR($A$2)),(DAYS360(M362,$A$2)/30)-1,DAYS360(M362,$A$2)/30)),0)</f>
        <v>3.8</v>
      </c>
      <c r="V362" s="63">
        <f>S362/((C362+Q362)/2)</f>
        <v>0</v>
      </c>
      <c r="W362" s="64">
        <f>+IF(V362&gt;0,1/V362,999)</f>
        <v>999</v>
      </c>
      <c r="X362" s="65" t="str">
        <f>+IF(N362&lt;&gt;"",IF(INT(N362)&lt;&gt;INT(K362),"OUI",""),"")</f>
        <v/>
      </c>
      <c r="Y362" s="66">
        <f>+IF(F362="OUI",0,C362*K362)</f>
        <v>106.74</v>
      </c>
      <c r="Z362" s="67" t="str">
        <f>+IF(R362="-",IF(OR(F362="OUI",AND(G362="OUI",T362&lt;=$V$1),H362="OUI",I362="OUI",J362="OUI",T362&lt;=$V$1),"OUI",""),"")</f>
        <v>OUI</v>
      </c>
      <c r="AA362" s="68" t="str">
        <f>+IF(OR(Z362&lt;&gt;"OUI",X362="OUI",R362&lt;&gt;"-"),"OUI","")</f>
        <v/>
      </c>
      <c r="AB362" s="69" t="str">
        <f>+IF(AA362&lt;&gt;"OUI","-",IF(R362="-",IF(W362&lt;=3,"-",MAX(N362,K362*(1-$T$1))),IF(W362&lt;=3,R362,IF(T362&gt;$V$6,MAX(N362,K362*$T$6),IF(T362&gt;$V$5,MAX(R362,N362,K362*(1-$T$2),K362*(1-$T$5)),IF(T362&gt;$V$4,MAX(R362,N362,K362*(1-$T$2),K362*(1-$T$4)),IF(T362&gt;$V$3,MAX(R362,N362,K362*(1-$T$2),K362*(1-$T$3)),IF(T362&gt;$V$1,MAX(N362,K362*(1-$T$2)),MAX(N362,R362)))))))))</f>
        <v>-</v>
      </c>
      <c r="AC362" s="70" t="str">
        <f>+IF(AB362="-","-",IF(ABS(K362-AB362)&lt;0.1,1,-1*(AB362-K362)/K362))</f>
        <v>-</v>
      </c>
      <c r="AD362" s="66" t="str">
        <f>+IF(AB362&lt;&gt;"-",IF(AB362&lt;K362,(K362-AB362)*C362,AB362*C362),"")</f>
        <v/>
      </c>
      <c r="AE362" s="68" t="str">
        <f>+IF(AB362&lt;&gt;"-",IF(R362&lt;&gt;"-",IF(Z362&lt;&gt;"OUI","OLD","FAUX"),IF(Z362&lt;&gt;"OUI","NEW","FAUX")),"")</f>
        <v/>
      </c>
      <c r="AF362" s="68"/>
      <c r="AG362" s="68"/>
      <c r="AH362" s="53" t="str">
        <f t="shared" si="5"/>
        <v/>
      </c>
    </row>
    <row r="363" spans="1:34" ht="17">
      <c r="A363" s="53" t="s">
        <v>2503</v>
      </c>
      <c r="B363" s="53" t="s">
        <v>2504</v>
      </c>
      <c r="C363" s="54">
        <v>2</v>
      </c>
      <c r="D363" s="55" t="s">
        <v>219</v>
      </c>
      <c r="E363" s="55"/>
      <c r="F363" s="56" t="s">
        <v>49</v>
      </c>
      <c r="G363" s="56" t="s">
        <v>49</v>
      </c>
      <c r="H363" s="56"/>
      <c r="I363" s="56"/>
      <c r="J363" s="56"/>
      <c r="K363" s="57">
        <v>53.35</v>
      </c>
      <c r="L363" s="58">
        <v>45273</v>
      </c>
      <c r="M363" s="58">
        <v>45726</v>
      </c>
      <c r="N363" s="59"/>
      <c r="O363" s="56">
        <v>5</v>
      </c>
      <c r="P363" s="56"/>
      <c r="Q363" s="56">
        <v>8</v>
      </c>
      <c r="R363" s="60" t="s">
        <v>1139</v>
      </c>
      <c r="S363" s="61">
        <f>O363+P363</f>
        <v>5</v>
      </c>
      <c r="T363" s="62">
        <f>+IF(L363&lt;&gt;"",IF(DAYS360(L363,$A$2)&lt;0,0,IF(AND(MONTH(L363)=MONTH($A$2),YEAR(L363)&lt;YEAR($A$2)),(DAYS360(L363,$A$2)/30)-1,DAYS360(L363,$A$2)/30)),0)</f>
        <v>15.433333333333334</v>
      </c>
      <c r="U363" s="62">
        <f>+IF(M363&lt;&gt;"",IF(DAYS360(M363,$A$2)&lt;0,0,IF(AND(MONTH(M363)=MONTH($A$2),YEAR(M363)&lt;YEAR($A$2)),(DAYS360(M363,$A$2)/30)-1,DAYS360(M363,$A$2)/30)),0)</f>
        <v>0.53333333333333333</v>
      </c>
      <c r="V363" s="63">
        <f>S363/((C363+Q363)/2)</f>
        <v>1</v>
      </c>
      <c r="W363" s="64">
        <f>+IF(V363&gt;0,1/V363,999)</f>
        <v>1</v>
      </c>
      <c r="X363" s="65" t="str">
        <f>+IF(N363&lt;&gt;"",IF(INT(N363)&lt;&gt;INT(K363),"OUI",""),"")</f>
        <v/>
      </c>
      <c r="Y363" s="66">
        <f>+IF(F363="OUI",0,C363*K363)</f>
        <v>106.7</v>
      </c>
      <c r="Z363" s="67" t="str">
        <f>+IF(R363="-",IF(OR(F363="OUI",AND(G363="OUI",T363&lt;=$V$1),H363="OUI",I363="OUI",J363="OUI",T363&lt;=$V$1),"OUI",""),"")</f>
        <v/>
      </c>
      <c r="AA363" s="68" t="str">
        <f>+IF(OR(Z363&lt;&gt;"OUI",X363="OUI",R363&lt;&gt;"-"),"OUI","")</f>
        <v>OUI</v>
      </c>
      <c r="AB363" s="69" t="str">
        <f>+IF(AA363&lt;&gt;"OUI","-",IF(R363="-",IF(W363&lt;=3,"-",MAX(N363,K363*(1-$T$1))),IF(W363&lt;=3,R363,IF(T363&gt;$V$6,MAX(N363,K363*$T$6),IF(T363&gt;$V$5,MAX(R363,N363,K363*(1-$T$2),K363*(1-$T$5)),IF(T363&gt;$V$4,MAX(R363,N363,K363*(1-$T$2),K363*(1-$T$4)),IF(T363&gt;$V$3,MAX(R363,N363,K363*(1-$T$2),K363*(1-$T$3)),IF(T363&gt;$V$1,MAX(N363,K363*(1-$T$2)),MAX(N363,R363)))))))))</f>
        <v>-</v>
      </c>
      <c r="AC363" s="70" t="str">
        <f>+IF(AB363="-","-",IF(ABS(K363-AB363)&lt;0.1,1,-1*(AB363-K363)/K363))</f>
        <v>-</v>
      </c>
      <c r="AD363" s="66" t="str">
        <f>+IF(AB363&lt;&gt;"-",IF(AB363&lt;K363,(K363-AB363)*C363,AB363*C363),"")</f>
        <v/>
      </c>
      <c r="AE363" s="68" t="str">
        <f>+IF(AB363&lt;&gt;"-",IF(R363&lt;&gt;"-",IF(Z363&lt;&gt;"OUI","OLD","FAUX"),IF(Z363&lt;&gt;"OUI","NEW","FAUX")),"")</f>
        <v/>
      </c>
      <c r="AF363" s="68"/>
      <c r="AG363" s="68"/>
      <c r="AH363" s="53" t="str">
        <f t="shared" si="5"/>
        <v/>
      </c>
    </row>
    <row r="364" spans="1:34" ht="17">
      <c r="A364" s="53" t="s">
        <v>3541</v>
      </c>
      <c r="B364" s="53" t="s">
        <v>3542</v>
      </c>
      <c r="C364" s="54">
        <v>5</v>
      </c>
      <c r="D364" s="55" t="s">
        <v>80</v>
      </c>
      <c r="E364" s="55"/>
      <c r="F364" s="56" t="s">
        <v>49</v>
      </c>
      <c r="G364" s="56" t="s">
        <v>49</v>
      </c>
      <c r="H364" s="56"/>
      <c r="I364" s="56"/>
      <c r="J364" s="56"/>
      <c r="K364" s="57">
        <v>52.093400000000003</v>
      </c>
      <c r="L364" s="58">
        <v>45618</v>
      </c>
      <c r="M364" s="58"/>
      <c r="N364" s="59"/>
      <c r="O364" s="56"/>
      <c r="P364" s="56"/>
      <c r="Q364" s="56">
        <v>5</v>
      </c>
      <c r="R364" s="60" t="s">
        <v>1139</v>
      </c>
      <c r="S364" s="61">
        <f>O364+P364</f>
        <v>0</v>
      </c>
      <c r="T364" s="62">
        <f>+IF(L364&lt;&gt;"",IF(DAYS360(L364,$A$2)&lt;0,0,IF(AND(MONTH(L364)=MONTH($A$2),YEAR(L364)&lt;YEAR($A$2)),(DAYS360(L364,$A$2)/30)-1,DAYS360(L364,$A$2)/30)),0)</f>
        <v>4.1333333333333337</v>
      </c>
      <c r="U364" s="62">
        <f>+IF(M364&lt;&gt;"",IF(DAYS360(M364,$A$2)&lt;0,0,IF(AND(MONTH(M364)=MONTH($A$2),YEAR(M364)&lt;YEAR($A$2)),(DAYS360(M364,$A$2)/30)-1,DAYS360(M364,$A$2)/30)),0)</f>
        <v>0</v>
      </c>
      <c r="V364" s="63">
        <f>S364/((C364+Q364)/2)</f>
        <v>0</v>
      </c>
      <c r="W364" s="64">
        <f>+IF(V364&gt;0,1/V364,999)</f>
        <v>999</v>
      </c>
      <c r="X364" s="65" t="str">
        <f>+IF(N364&lt;&gt;"",IF(INT(N364)&lt;&gt;INT(K364),"OUI",""),"")</f>
        <v/>
      </c>
      <c r="Y364" s="66">
        <f>+IF(F364="OUI",0,C364*K364)</f>
        <v>260.46699999999998</v>
      </c>
      <c r="Z364" s="67" t="str">
        <f>+IF(R364="-",IF(OR(F364="OUI",AND(G364="OUI",T364&lt;=$V$1),H364="OUI",I364="OUI",J364="OUI",T364&lt;=$V$1),"OUI",""),"")</f>
        <v>OUI</v>
      </c>
      <c r="AA364" s="68" t="str">
        <f>+IF(OR(Z364&lt;&gt;"OUI",X364="OUI",R364&lt;&gt;"-"),"OUI","")</f>
        <v/>
      </c>
      <c r="AB364" s="69" t="str">
        <f>+IF(AA364&lt;&gt;"OUI","-",IF(R364="-",IF(W364&lt;=3,"-",MAX(N364,K364*(1-$T$1))),IF(W364&lt;=3,R364,IF(T364&gt;$V$6,MAX(N364,K364*$T$6),IF(T364&gt;$V$5,MAX(R364,N364,K364*(1-$T$2),K364*(1-$T$5)),IF(T364&gt;$V$4,MAX(R364,N364,K364*(1-$T$2),K364*(1-$T$4)),IF(T364&gt;$V$3,MAX(R364,N364,K364*(1-$T$2),K364*(1-$T$3)),IF(T364&gt;$V$1,MAX(N364,K364*(1-$T$2)),MAX(N364,R364)))))))))</f>
        <v>-</v>
      </c>
      <c r="AC364" s="70" t="str">
        <f>+IF(AB364="-","-",IF(ABS(K364-AB364)&lt;0.1,1,-1*(AB364-K364)/K364))</f>
        <v>-</v>
      </c>
      <c r="AD364" s="66" t="str">
        <f>+IF(AB364&lt;&gt;"-",IF(AB364&lt;K364,(K364-AB364)*C364,AB364*C364),"")</f>
        <v/>
      </c>
      <c r="AE364" s="68" t="str">
        <f>+IF(AB364&lt;&gt;"-",IF(R364&lt;&gt;"-",IF(Z364&lt;&gt;"OUI","OLD","FAUX"),IF(Z364&lt;&gt;"OUI","NEW","FAUX")),"")</f>
        <v/>
      </c>
      <c r="AF364" s="68"/>
      <c r="AG364" s="68"/>
      <c r="AH364" s="53" t="str">
        <f t="shared" si="5"/>
        <v/>
      </c>
    </row>
    <row r="365" spans="1:34" ht="17">
      <c r="A365" s="53" t="s">
        <v>3543</v>
      </c>
      <c r="B365" s="53" t="s">
        <v>3544</v>
      </c>
      <c r="C365" s="54">
        <v>5</v>
      </c>
      <c r="D365" s="55" t="s">
        <v>80</v>
      </c>
      <c r="E365" s="55"/>
      <c r="F365" s="56" t="s">
        <v>49</v>
      </c>
      <c r="G365" s="56" t="s">
        <v>49</v>
      </c>
      <c r="H365" s="56"/>
      <c r="I365" s="56"/>
      <c r="J365" s="56"/>
      <c r="K365" s="57">
        <v>52.093400000000003</v>
      </c>
      <c r="L365" s="58">
        <v>45618</v>
      </c>
      <c r="M365" s="58"/>
      <c r="N365" s="59"/>
      <c r="O365" s="56"/>
      <c r="P365" s="56"/>
      <c r="Q365" s="56">
        <v>5</v>
      </c>
      <c r="R365" s="60" t="s">
        <v>1139</v>
      </c>
      <c r="S365" s="61">
        <f>O365+P365</f>
        <v>0</v>
      </c>
      <c r="T365" s="62">
        <f>+IF(L365&lt;&gt;"",IF(DAYS360(L365,$A$2)&lt;0,0,IF(AND(MONTH(L365)=MONTH($A$2),YEAR(L365)&lt;YEAR($A$2)),(DAYS360(L365,$A$2)/30)-1,DAYS360(L365,$A$2)/30)),0)</f>
        <v>4.1333333333333337</v>
      </c>
      <c r="U365" s="62">
        <f>+IF(M365&lt;&gt;"",IF(DAYS360(M365,$A$2)&lt;0,0,IF(AND(MONTH(M365)=MONTH($A$2),YEAR(M365)&lt;YEAR($A$2)),(DAYS360(M365,$A$2)/30)-1,DAYS360(M365,$A$2)/30)),0)</f>
        <v>0</v>
      </c>
      <c r="V365" s="63">
        <f>S365/((C365+Q365)/2)</f>
        <v>0</v>
      </c>
      <c r="W365" s="64">
        <f>+IF(V365&gt;0,1/V365,999)</f>
        <v>999</v>
      </c>
      <c r="X365" s="65" t="str">
        <f>+IF(N365&lt;&gt;"",IF(INT(N365)&lt;&gt;INT(K365),"OUI",""),"")</f>
        <v/>
      </c>
      <c r="Y365" s="66">
        <f>+IF(F365="OUI",0,C365*K365)</f>
        <v>260.46699999999998</v>
      </c>
      <c r="Z365" s="67" t="str">
        <f>+IF(R365="-",IF(OR(F365="OUI",AND(G365="OUI",T365&lt;=$V$1),H365="OUI",I365="OUI",J365="OUI",T365&lt;=$V$1),"OUI",""),"")</f>
        <v>OUI</v>
      </c>
      <c r="AA365" s="68" t="str">
        <f>+IF(OR(Z365&lt;&gt;"OUI",X365="OUI",R365&lt;&gt;"-"),"OUI","")</f>
        <v/>
      </c>
      <c r="AB365" s="69" t="str">
        <f>+IF(AA365&lt;&gt;"OUI","-",IF(R365="-",IF(W365&lt;=3,"-",MAX(N365,K365*(1-$T$1))),IF(W365&lt;=3,R365,IF(T365&gt;$V$6,MAX(N365,K365*$T$6),IF(T365&gt;$V$5,MAX(R365,N365,K365*(1-$T$2),K365*(1-$T$5)),IF(T365&gt;$V$4,MAX(R365,N365,K365*(1-$T$2),K365*(1-$T$4)),IF(T365&gt;$V$3,MAX(R365,N365,K365*(1-$T$2),K365*(1-$T$3)),IF(T365&gt;$V$1,MAX(N365,K365*(1-$T$2)),MAX(N365,R365)))))))))</f>
        <v>-</v>
      </c>
      <c r="AC365" s="70" t="str">
        <f>+IF(AB365="-","-",IF(ABS(K365-AB365)&lt;0.1,1,-1*(AB365-K365)/K365))</f>
        <v>-</v>
      </c>
      <c r="AD365" s="66" t="str">
        <f>+IF(AB365&lt;&gt;"-",IF(AB365&lt;K365,(K365-AB365)*C365,AB365*C365),"")</f>
        <v/>
      </c>
      <c r="AE365" s="68" t="str">
        <f>+IF(AB365&lt;&gt;"-",IF(R365&lt;&gt;"-",IF(Z365&lt;&gt;"OUI","OLD","FAUX"),IF(Z365&lt;&gt;"OUI","NEW","FAUX")),"")</f>
        <v/>
      </c>
      <c r="AF365" s="68"/>
      <c r="AG365" s="68"/>
      <c r="AH365" s="53" t="str">
        <f t="shared" si="5"/>
        <v/>
      </c>
    </row>
    <row r="366" spans="1:34" ht="17">
      <c r="A366" s="53" t="s">
        <v>3358</v>
      </c>
      <c r="B366" s="53" t="s">
        <v>3359</v>
      </c>
      <c r="C366" s="54">
        <v>2</v>
      </c>
      <c r="D366" s="55" t="s">
        <v>80</v>
      </c>
      <c r="E366" s="55"/>
      <c r="F366" s="56" t="s">
        <v>49</v>
      </c>
      <c r="G366" s="56" t="s">
        <v>49</v>
      </c>
      <c r="H366" s="56"/>
      <c r="I366" s="56"/>
      <c r="J366" s="56"/>
      <c r="K366" s="57">
        <v>51.99</v>
      </c>
      <c r="L366" s="58">
        <v>45596</v>
      </c>
      <c r="M366" s="58">
        <v>45593</v>
      </c>
      <c r="N366" s="59"/>
      <c r="O366" s="56"/>
      <c r="P366" s="56"/>
      <c r="Q366" s="56">
        <v>2</v>
      </c>
      <c r="R366" s="60" t="s">
        <v>1139</v>
      </c>
      <c r="S366" s="61">
        <f>O366+P366</f>
        <v>0</v>
      </c>
      <c r="T366" s="62">
        <f>+IF(L366&lt;&gt;"",IF(DAYS360(L366,$A$2)&lt;0,0,IF(AND(MONTH(L366)=MONTH($A$2),YEAR(L366)&lt;YEAR($A$2)),(DAYS360(L366,$A$2)/30)-1,DAYS360(L366,$A$2)/30)),0)</f>
        <v>4.8666666666666663</v>
      </c>
      <c r="U366" s="62">
        <f>+IF(M366&lt;&gt;"",IF(DAYS360(M366,$A$2)&lt;0,0,IF(AND(MONTH(M366)=MONTH($A$2),YEAR(M366)&lt;YEAR($A$2)),(DAYS360(M366,$A$2)/30)-1,DAYS360(M366,$A$2)/30)),0)</f>
        <v>4.9333333333333336</v>
      </c>
      <c r="V366" s="63">
        <f>S366/((C366+Q366)/2)</f>
        <v>0</v>
      </c>
      <c r="W366" s="64">
        <f>+IF(V366&gt;0,1/V366,999)</f>
        <v>999</v>
      </c>
      <c r="X366" s="65" t="str">
        <f>+IF(N366&lt;&gt;"",IF(INT(N366)&lt;&gt;INT(K366),"OUI",""),"")</f>
        <v/>
      </c>
      <c r="Y366" s="66">
        <f>+IF(F366="OUI",0,C366*K366)</f>
        <v>103.98</v>
      </c>
      <c r="Z366" s="67" t="str">
        <f>+IF(R366="-",IF(OR(F366="OUI",AND(G366="OUI",T366&lt;=$V$1),H366="OUI",I366="OUI",J366="OUI",T366&lt;=$V$1),"OUI",""),"")</f>
        <v>OUI</v>
      </c>
      <c r="AA366" s="68" t="str">
        <f>+IF(OR(Z366&lt;&gt;"OUI",X366="OUI",R366&lt;&gt;"-"),"OUI","")</f>
        <v/>
      </c>
      <c r="AB366" s="69" t="str">
        <f>+IF(AA366&lt;&gt;"OUI","-",IF(R366="-",IF(W366&lt;=3,"-",MAX(N366,K366*(1-$T$1))),IF(W366&lt;=3,R366,IF(T366&gt;$V$6,MAX(N366,K366*$T$6),IF(T366&gt;$V$5,MAX(R366,N366,K366*(1-$T$2),K366*(1-$T$5)),IF(T366&gt;$V$4,MAX(R366,N366,K366*(1-$T$2),K366*(1-$T$4)),IF(T366&gt;$V$3,MAX(R366,N366,K366*(1-$T$2),K366*(1-$T$3)),IF(T366&gt;$V$1,MAX(N366,K366*(1-$T$2)),MAX(N366,R366)))))))))</f>
        <v>-</v>
      </c>
      <c r="AC366" s="70" t="str">
        <f>+IF(AB366="-","-",IF(ABS(K366-AB366)&lt;0.1,1,-1*(AB366-K366)/K366))</f>
        <v>-</v>
      </c>
      <c r="AD366" s="66" t="str">
        <f>+IF(AB366&lt;&gt;"-",IF(AB366&lt;K366,(K366-AB366)*C366,AB366*C366),"")</f>
        <v/>
      </c>
      <c r="AE366" s="68" t="str">
        <f>+IF(AB366&lt;&gt;"-",IF(R366&lt;&gt;"-",IF(Z366&lt;&gt;"OUI","OLD","FAUX"),IF(Z366&lt;&gt;"OUI","NEW","FAUX")),"")</f>
        <v/>
      </c>
      <c r="AF366" s="68"/>
      <c r="AG366" s="68"/>
      <c r="AH366" s="53" t="str">
        <f t="shared" si="5"/>
        <v/>
      </c>
    </row>
    <row r="367" spans="1:34" ht="17">
      <c r="A367" s="53" t="s">
        <v>1403</v>
      </c>
      <c r="B367" s="53" t="s">
        <v>1404</v>
      </c>
      <c r="C367" s="54">
        <v>15</v>
      </c>
      <c r="D367" s="55" t="s">
        <v>1185</v>
      </c>
      <c r="E367" s="55"/>
      <c r="F367" s="56" t="s">
        <v>49</v>
      </c>
      <c r="G367" s="56" t="s">
        <v>49</v>
      </c>
      <c r="H367" s="56"/>
      <c r="I367" s="56"/>
      <c r="J367" s="56"/>
      <c r="K367" s="57">
        <v>51.31</v>
      </c>
      <c r="L367" s="58">
        <v>45097</v>
      </c>
      <c r="M367" s="58">
        <v>45364</v>
      </c>
      <c r="N367" s="59"/>
      <c r="O367" s="56"/>
      <c r="P367" s="56"/>
      <c r="Q367" s="56">
        <v>18</v>
      </c>
      <c r="R367" s="60">
        <v>46.179000000000002</v>
      </c>
      <c r="S367" s="61">
        <f>O367+P367</f>
        <v>0</v>
      </c>
      <c r="T367" s="62">
        <f>+IF(L367&lt;&gt;"",IF(DAYS360(L367,$A$2)&lt;0,0,IF(AND(MONTH(L367)=MONTH($A$2),YEAR(L367)&lt;YEAR($A$2)),(DAYS360(L367,$A$2)/30)-1,DAYS360(L367,$A$2)/30)),0)</f>
        <v>21.2</v>
      </c>
      <c r="U367" s="62">
        <f>+IF(M367&lt;&gt;"",IF(DAYS360(M367,$A$2)&lt;0,0,IF(AND(MONTH(M367)=MONTH($A$2),YEAR(M367)&lt;YEAR($A$2)),(DAYS360(M367,$A$2)/30)-1,DAYS360(M367,$A$2)/30)),0)</f>
        <v>11.433333333333334</v>
      </c>
      <c r="V367" s="63">
        <f>S367/((C367+Q367)/2)</f>
        <v>0</v>
      </c>
      <c r="W367" s="64">
        <f>+IF(V367&gt;0,1/V367,999)</f>
        <v>999</v>
      </c>
      <c r="X367" s="65" t="str">
        <f>+IF(N367&lt;&gt;"",IF(INT(N367)&lt;&gt;INT(K367),"OUI",""),"")</f>
        <v/>
      </c>
      <c r="Y367" s="66">
        <f>+IF(F367="OUI",0,C367*K367)</f>
        <v>769.65000000000009</v>
      </c>
      <c r="Z367" s="67" t="str">
        <f>+IF(R367="-",IF(OR(F367="OUI",AND(G367="OUI",T367&lt;=$V$1),H367="OUI",I367="OUI",J367="OUI",T367&lt;=$V$1),"OUI",""),"")</f>
        <v/>
      </c>
      <c r="AA367" s="68" t="str">
        <f>+IF(OR(Z367&lt;&gt;"OUI",X367="OUI",R367&lt;&gt;"-"),"OUI","")</f>
        <v>OUI</v>
      </c>
      <c r="AB367" s="69">
        <f>+IF(AA367&lt;&gt;"OUI","-",IF(R367="-",IF(W367&lt;=3,"-",MAX(N367,K367*(1-$T$1))),IF(W367&lt;=3,R367,IF(T367&gt;$V$6,MAX(N367,K367*$T$6),IF(T367&gt;$V$5,MAX(R367,N367,K367*(1-$T$2),K367*(1-$T$5)),IF(T367&gt;$V$4,MAX(R367,N367,K367*(1-$T$2),K367*(1-$T$4)),IF(T367&gt;$V$3,MAX(R367,N367,K367*(1-$T$2),K367*(1-$T$3)),IF(T367&gt;$V$1,MAX(N367,K367*(1-$T$2)),MAX(N367,R367)))))))))</f>
        <v>46.179000000000002</v>
      </c>
      <c r="AC367" s="70">
        <f>+IF(AB367="-","-",IF(ABS(K367-AB367)&lt;0.1,1,-1*(AB367-K367)/K367))</f>
        <v>0.1</v>
      </c>
      <c r="AD367" s="66">
        <f>+IF(AB367&lt;&gt;"-",IF(AB367&lt;K367,(K367-AB367)*C367,AB367*C367),"")</f>
        <v>76.965000000000003</v>
      </c>
      <c r="AE367" s="68" t="str">
        <f>+IF(AB367&lt;&gt;"-",IF(R367&lt;&gt;"-",IF(Z367&lt;&gt;"OUI","OLD","FAUX"),IF(Z367&lt;&gt;"OUI","NEW","FAUX")),"")</f>
        <v>OLD</v>
      </c>
      <c r="AF367" s="68"/>
      <c r="AG367" s="68"/>
      <c r="AH367" s="53" t="str">
        <f t="shared" si="5"/>
        <v/>
      </c>
    </row>
    <row r="368" spans="1:34" ht="17">
      <c r="A368" s="53" t="s">
        <v>724</v>
      </c>
      <c r="B368" s="53" t="s">
        <v>725</v>
      </c>
      <c r="C368" s="54">
        <v>14</v>
      </c>
      <c r="D368" s="55" t="s">
        <v>47</v>
      </c>
      <c r="E368" s="55"/>
      <c r="F368" s="56" t="s">
        <v>49</v>
      </c>
      <c r="G368" s="56" t="s">
        <v>49</v>
      </c>
      <c r="H368" s="56"/>
      <c r="I368" s="56"/>
      <c r="J368" s="56"/>
      <c r="K368" s="57">
        <v>50.990900000000003</v>
      </c>
      <c r="L368" s="58">
        <v>45166</v>
      </c>
      <c r="M368" s="58">
        <v>45650</v>
      </c>
      <c r="N368" s="59"/>
      <c r="O368" s="56"/>
      <c r="P368" s="56"/>
      <c r="Q368" s="56">
        <v>14</v>
      </c>
      <c r="R368" s="60">
        <v>45.891810000000007</v>
      </c>
      <c r="S368" s="61">
        <f>O368+P368</f>
        <v>0</v>
      </c>
      <c r="T368" s="62">
        <f>+IF(L368&lt;&gt;"",IF(DAYS360(L368,$A$2)&lt;0,0,IF(AND(MONTH(L368)=MONTH($A$2),YEAR(L368)&lt;YEAR($A$2)),(DAYS360(L368,$A$2)/30)-1,DAYS360(L368,$A$2)/30)),0)</f>
        <v>18.933333333333334</v>
      </c>
      <c r="U368" s="62">
        <f>+IF(M368&lt;&gt;"",IF(DAYS360(M368,$A$2)&lt;0,0,IF(AND(MONTH(M368)=MONTH($A$2),YEAR(M368)&lt;YEAR($A$2)),(DAYS360(M368,$A$2)/30)-1,DAYS360(M368,$A$2)/30)),0)</f>
        <v>3.0666666666666669</v>
      </c>
      <c r="V368" s="63">
        <f>S368/((C368+Q368)/2)</f>
        <v>0</v>
      </c>
      <c r="W368" s="64">
        <f>+IF(V368&gt;0,1/V368,999)</f>
        <v>999</v>
      </c>
      <c r="X368" s="65" t="str">
        <f>+IF(N368&lt;&gt;"",IF(INT(N368)&lt;&gt;INT(K368),"OUI",""),"")</f>
        <v/>
      </c>
      <c r="Y368" s="66">
        <f>+IF(F368="OUI",0,C368*K368)</f>
        <v>713.87260000000003</v>
      </c>
      <c r="Z368" s="67" t="str">
        <f>+IF(R368="-",IF(OR(F368="OUI",AND(G368="OUI",T368&lt;=$V$1),H368="OUI",I368="OUI",J368="OUI",T368&lt;=$V$1),"OUI",""),"")</f>
        <v/>
      </c>
      <c r="AA368" s="68" t="str">
        <f>+IF(OR(Z368&lt;&gt;"OUI",X368="OUI",R368&lt;&gt;"-"),"OUI","")</f>
        <v>OUI</v>
      </c>
      <c r="AB368" s="69">
        <f>+IF(AA368&lt;&gt;"OUI","-",IF(R368="-",IF(W368&lt;=3,"-",MAX(N368,K368*(1-$T$1))),IF(W368&lt;=3,R368,IF(T368&gt;$V$6,MAX(N368,K368*$T$6),IF(T368&gt;$V$5,MAX(R368,N368,K368*(1-$T$2),K368*(1-$T$5)),IF(T368&gt;$V$4,MAX(R368,N368,K368*(1-$T$2),K368*(1-$T$4)),IF(T368&gt;$V$3,MAX(R368,N368,K368*(1-$T$2),K368*(1-$T$3)),IF(T368&gt;$V$1,MAX(N368,K368*(1-$T$2)),MAX(N368,R368)))))))))</f>
        <v>45.891810000000007</v>
      </c>
      <c r="AC368" s="70">
        <f>+IF(AB368="-","-",IF(ABS(K368-AB368)&lt;0.1,1,-1*(AB368-K368)/K368))</f>
        <v>9.9999999999999936E-2</v>
      </c>
      <c r="AD368" s="66">
        <f>+IF(AB368&lt;&gt;"-",IF(AB368&lt;K368,(K368-AB368)*C368,AB368*C368),"")</f>
        <v>71.387259999999955</v>
      </c>
      <c r="AE368" s="68" t="str">
        <f>+IF(AB368&lt;&gt;"-",IF(R368&lt;&gt;"-",IF(Z368&lt;&gt;"OUI","OLD","FAUX"),IF(Z368&lt;&gt;"OUI","NEW","FAUX")),"")</f>
        <v>OLD</v>
      </c>
      <c r="AF368" s="68"/>
      <c r="AG368" s="68"/>
      <c r="AH368" s="53" t="str">
        <f t="shared" si="5"/>
        <v/>
      </c>
    </row>
    <row r="369" spans="1:34" ht="17">
      <c r="A369" s="53" t="s">
        <v>1806</v>
      </c>
      <c r="B369" s="53" t="s">
        <v>1807</v>
      </c>
      <c r="C369" s="54">
        <v>1</v>
      </c>
      <c r="D369" s="55" t="s">
        <v>463</v>
      </c>
      <c r="E369" s="55" t="s">
        <v>1791</v>
      </c>
      <c r="F369" s="56" t="s">
        <v>49</v>
      </c>
      <c r="G369" s="56" t="s">
        <v>49</v>
      </c>
      <c r="H369" s="56"/>
      <c r="I369" s="56"/>
      <c r="J369" s="56" t="s">
        <v>49</v>
      </c>
      <c r="K369" s="57">
        <v>50.92</v>
      </c>
      <c r="L369" s="58">
        <v>44862</v>
      </c>
      <c r="M369" s="58"/>
      <c r="N369" s="59"/>
      <c r="O369" s="56"/>
      <c r="P369" s="56"/>
      <c r="Q369" s="56">
        <v>1</v>
      </c>
      <c r="R369" s="60">
        <v>45.828000000000003</v>
      </c>
      <c r="S369" s="61">
        <f>O369+P369</f>
        <v>0</v>
      </c>
      <c r="T369" s="62">
        <f>+IF(L369&lt;&gt;"",IF(DAYS360(L369,$A$2)&lt;0,0,IF(AND(MONTH(L369)=MONTH($A$2),YEAR(L369)&lt;YEAR($A$2)),(DAYS360(L369,$A$2)/30)-1,DAYS360(L369,$A$2)/30)),0)</f>
        <v>28.933333333333334</v>
      </c>
      <c r="U369" s="62">
        <f>+IF(M369&lt;&gt;"",IF(DAYS360(M369,$A$2)&lt;0,0,IF(AND(MONTH(M369)=MONTH($A$2),YEAR(M369)&lt;YEAR($A$2)),(DAYS360(M369,$A$2)/30)-1,DAYS360(M369,$A$2)/30)),0)</f>
        <v>0</v>
      </c>
      <c r="V369" s="63">
        <f>S369/((C369+Q369)/2)</f>
        <v>0</v>
      </c>
      <c r="W369" s="64">
        <f>+IF(V369&gt;0,1/V369,999)</f>
        <v>999</v>
      </c>
      <c r="X369" s="65" t="str">
        <f>+IF(N369&lt;&gt;"",IF(INT(N369)&lt;&gt;INT(K369),"OUI",""),"")</f>
        <v/>
      </c>
      <c r="Y369" s="66">
        <f>+IF(F369="OUI",0,C369*K369)</f>
        <v>50.92</v>
      </c>
      <c r="Z369" s="67" t="str">
        <f>+IF(R369="-",IF(OR(F369="OUI",AND(G369="OUI",T369&lt;=$V$1),H369="OUI",I369="OUI",J369="OUI",T369&lt;=$V$1),"OUI",""),"")</f>
        <v/>
      </c>
      <c r="AA369" s="68" t="str">
        <f>+IF(OR(Z369&lt;&gt;"OUI",X369="OUI",R369&lt;&gt;"-"),"OUI","")</f>
        <v>OUI</v>
      </c>
      <c r="AB369" s="69">
        <f>+IF(AA369&lt;&gt;"OUI","-",IF(R369="-",IF(W369&lt;=3,"-",MAX(N369,K369*(1-$T$1))),IF(W369&lt;=3,R369,IF(T369&gt;$V$6,MAX(N369,K369*$T$6),IF(T369&gt;$V$5,MAX(R369,N369,K369*(1-$T$2),K369*(1-$T$5)),IF(T369&gt;$V$4,MAX(R369,N369,K369*(1-$T$2),K369*(1-$T$4)),IF(T369&gt;$V$3,MAX(R369,N369,K369*(1-$T$2),K369*(1-$T$3)),IF(T369&gt;$V$1,MAX(N369,K369*(1-$T$2)),MAX(N369,R369)))))))))</f>
        <v>45.828000000000003</v>
      </c>
      <c r="AC369" s="70">
        <f>+IF(AB369="-","-",IF(ABS(K369-AB369)&lt;0.1,1,-1*(AB369-K369)/K369))</f>
        <v>9.9999999999999978E-2</v>
      </c>
      <c r="AD369" s="66">
        <f>+IF(AB369&lt;&gt;"-",IF(AB369&lt;K369,(K369-AB369)*C369,AB369*C369),"")</f>
        <v>5.0919999999999987</v>
      </c>
      <c r="AE369" s="68" t="str">
        <f>+IF(AB369&lt;&gt;"-",IF(R369&lt;&gt;"-",IF(Z369&lt;&gt;"OUI","OLD","FAUX"),IF(Z369&lt;&gt;"OUI","NEW","FAUX")),"")</f>
        <v>OLD</v>
      </c>
      <c r="AF369" s="68"/>
      <c r="AG369" s="68"/>
      <c r="AH369" s="53" t="str">
        <f t="shared" si="5"/>
        <v/>
      </c>
    </row>
    <row r="370" spans="1:34" ht="17">
      <c r="A370" s="53" t="s">
        <v>738</v>
      </c>
      <c r="B370" s="53" t="s">
        <v>739</v>
      </c>
      <c r="C370" s="54">
        <v>12</v>
      </c>
      <c r="D370" s="55" t="s">
        <v>116</v>
      </c>
      <c r="E370" s="55"/>
      <c r="F370" s="56" t="s">
        <v>49</v>
      </c>
      <c r="G370" s="56" t="s">
        <v>49</v>
      </c>
      <c r="H370" s="56"/>
      <c r="I370" s="56"/>
      <c r="J370" s="56"/>
      <c r="K370" s="57">
        <v>50.5</v>
      </c>
      <c r="L370" s="58">
        <v>44658</v>
      </c>
      <c r="M370" s="58">
        <v>45700</v>
      </c>
      <c r="N370" s="59"/>
      <c r="O370" s="56">
        <v>1</v>
      </c>
      <c r="P370" s="56"/>
      <c r="Q370" s="56">
        <v>13</v>
      </c>
      <c r="R370" s="60">
        <v>45.45</v>
      </c>
      <c r="S370" s="61">
        <f>O370+P370</f>
        <v>1</v>
      </c>
      <c r="T370" s="62">
        <f>+IF(L370&lt;&gt;"",IF(DAYS360(L370,$A$2)&lt;0,0,IF(AND(MONTH(L370)=MONTH($A$2),YEAR(L370)&lt;YEAR($A$2)),(DAYS360(L370,$A$2)/30)-1,DAYS360(L370,$A$2)/30)),0)</f>
        <v>35.633333333333333</v>
      </c>
      <c r="U370" s="62">
        <f>+IF(M370&lt;&gt;"",IF(DAYS360(M370,$A$2)&lt;0,0,IF(AND(MONTH(M370)=MONTH($A$2),YEAR(M370)&lt;YEAR($A$2)),(DAYS360(M370,$A$2)/30)-1,DAYS360(M370,$A$2)/30)),0)</f>
        <v>1.4666666666666666</v>
      </c>
      <c r="V370" s="63">
        <f>S370/((C370+Q370)/2)</f>
        <v>0.08</v>
      </c>
      <c r="W370" s="64">
        <f>+IF(V370&gt;0,1/V370,999)</f>
        <v>12.5</v>
      </c>
      <c r="X370" s="65" t="str">
        <f>+IF(N370&lt;&gt;"",IF(INT(N370)&lt;&gt;INT(K370),"OUI",""),"")</f>
        <v/>
      </c>
      <c r="Y370" s="66">
        <f>+IF(F370="OUI",0,C370*K370)</f>
        <v>606</v>
      </c>
      <c r="Z370" s="67" t="str">
        <f>+IF(R370="-",IF(OR(F370="OUI",AND(G370="OUI",T370&lt;=$V$1),H370="OUI",I370="OUI",J370="OUI",T370&lt;=$V$1),"OUI",""),"")</f>
        <v/>
      </c>
      <c r="AA370" s="68" t="str">
        <f>+IF(OR(Z370&lt;&gt;"OUI",X370="OUI",R370&lt;&gt;"-"),"OUI","")</f>
        <v>OUI</v>
      </c>
      <c r="AB370" s="69">
        <f>+IF(AA370&lt;&gt;"OUI","-",IF(R370="-",IF(W370&lt;=3,"-",MAX(N370,K370*(1-$T$1))),IF(W370&lt;=3,R370,IF(T370&gt;$V$6,MAX(N370,K370*$T$6),IF(T370&gt;$V$5,MAX(R370,N370,K370*(1-$T$2),K370*(1-$T$5)),IF(T370&gt;$V$4,MAX(R370,N370,K370*(1-$T$2),K370*(1-$T$4)),IF(T370&gt;$V$3,MAX(R370,N370,K370*(1-$T$2),K370*(1-$T$3)),IF(T370&gt;$V$1,MAX(N370,K370*(1-$T$2)),MAX(N370,R370)))))))))</f>
        <v>45.45</v>
      </c>
      <c r="AC370" s="70">
        <f>+IF(AB370="-","-",IF(ABS(K370-AB370)&lt;0.1,1,-1*(AB370-K370)/K370))</f>
        <v>9.999999999999995E-2</v>
      </c>
      <c r="AD370" s="66">
        <f>+IF(AB370&lt;&gt;"-",IF(AB370&lt;K370,(K370-AB370)*C370,AB370*C370),"")</f>
        <v>60.599999999999966</v>
      </c>
      <c r="AE370" s="68" t="str">
        <f>+IF(AB370&lt;&gt;"-",IF(R370&lt;&gt;"-",IF(Z370&lt;&gt;"OUI","OLD","FAUX"),IF(Z370&lt;&gt;"OUI","NEW","FAUX")),"")</f>
        <v>OLD</v>
      </c>
      <c r="AF370" s="68"/>
      <c r="AG370" s="68"/>
      <c r="AH370" s="53" t="str">
        <f t="shared" si="5"/>
        <v/>
      </c>
    </row>
    <row r="371" spans="1:34" ht="17">
      <c r="A371" s="53" t="s">
        <v>146</v>
      </c>
      <c r="B371" s="53" t="s">
        <v>147</v>
      </c>
      <c r="C371" s="54">
        <v>3</v>
      </c>
      <c r="D371" s="55" t="s">
        <v>148</v>
      </c>
      <c r="E371" s="55" t="s">
        <v>53</v>
      </c>
      <c r="F371" s="56" t="s">
        <v>49</v>
      </c>
      <c r="G371" s="56" t="s">
        <v>49</v>
      </c>
      <c r="H371" s="56"/>
      <c r="I371" s="56"/>
      <c r="J371" s="56" t="s">
        <v>49</v>
      </c>
      <c r="K371" s="57">
        <v>50.4923</v>
      </c>
      <c r="L371" s="58">
        <v>43252</v>
      </c>
      <c r="M371" s="58">
        <v>45510</v>
      </c>
      <c r="N371" s="59"/>
      <c r="O371" s="56"/>
      <c r="P371" s="56"/>
      <c r="Q371" s="56">
        <v>3</v>
      </c>
      <c r="R371" s="60">
        <v>45.443069999999999</v>
      </c>
      <c r="S371" s="61">
        <f>O371+P371</f>
        <v>0</v>
      </c>
      <c r="T371" s="62">
        <f>+IF(L371&lt;&gt;"",IF(DAYS360(L371,$A$2)&lt;0,0,IF(AND(MONTH(L371)=MONTH($A$2),YEAR(L371)&lt;YEAR($A$2)),(DAYS360(L371,$A$2)/30)-1,DAYS360(L371,$A$2)/30)),0)</f>
        <v>81.833333333333329</v>
      </c>
      <c r="U371" s="62">
        <f>+IF(M371&lt;&gt;"",IF(DAYS360(M371,$A$2)&lt;0,0,IF(AND(MONTH(M371)=MONTH($A$2),YEAR(M371)&lt;YEAR($A$2)),(DAYS360(M371,$A$2)/30)-1,DAYS360(M371,$A$2)/30)),0)</f>
        <v>7.666666666666667</v>
      </c>
      <c r="V371" s="63">
        <f>S371/((C371+Q371)/2)</f>
        <v>0</v>
      </c>
      <c r="W371" s="64">
        <f>+IF(V371&gt;0,1/V371,999)</f>
        <v>999</v>
      </c>
      <c r="X371" s="65" t="str">
        <f>+IF(N371&lt;&gt;"",IF(INT(N371)&lt;&gt;INT(K371),"OUI",""),"")</f>
        <v/>
      </c>
      <c r="Y371" s="66">
        <f>+IF(F371="OUI",0,C371*K371)</f>
        <v>151.4769</v>
      </c>
      <c r="Z371" s="67" t="str">
        <f>+IF(R371="-",IF(OR(F371="OUI",AND(G371="OUI",T371&lt;=$V$1),H371="OUI",I371="OUI",J371="OUI",T371&lt;=$V$1),"OUI",""),"")</f>
        <v/>
      </c>
      <c r="AA371" s="68" t="str">
        <f>+IF(OR(Z371&lt;&gt;"OUI",X371="OUI",R371&lt;&gt;"-"),"OUI","")</f>
        <v>OUI</v>
      </c>
      <c r="AB371" s="69">
        <f>+IF(AA371&lt;&gt;"OUI","-",IF(R371="-",IF(W371&lt;=3,"-",MAX(N371,K371*(1-$T$1))),IF(W371&lt;=3,R371,IF(T371&gt;$V$6,MAX(N371,K371*$T$6),IF(T371&gt;$V$5,MAX(R371,N371,K371*(1-$T$2),K371*(1-$T$5)),IF(T371&gt;$V$4,MAX(R371,N371,K371*(1-$T$2),K371*(1-$T$4)),IF(T371&gt;$V$3,MAX(R371,N371,K371*(1-$T$2),K371*(1-$T$3)),IF(T371&gt;$V$1,MAX(N371,K371*(1-$T$2)),MAX(N371,R371)))))))))</f>
        <v>50.4923</v>
      </c>
      <c r="AC371" s="70">
        <f>+IF(AB371="-","-",IF(ABS(K371-AB371)&lt;0.1,1,-1*(AB371-K371)/K371))</f>
        <v>1</v>
      </c>
      <c r="AD371" s="66">
        <f>+IF(AB371&lt;&gt;"-",IF(AB371&lt;K371,(K371-AB371)*C371,AB371*C371),"")</f>
        <v>151.4769</v>
      </c>
      <c r="AE371" s="68" t="str">
        <f>+IF(AB371&lt;&gt;"-",IF(R371&lt;&gt;"-",IF(Z371&lt;&gt;"OUI","OLD","FAUX"),IF(Z371&lt;&gt;"OUI","NEW","FAUX")),"")</f>
        <v>OLD</v>
      </c>
      <c r="AF371" s="68"/>
      <c r="AG371" s="68"/>
      <c r="AH371" s="53" t="str">
        <f t="shared" si="5"/>
        <v/>
      </c>
    </row>
    <row r="372" spans="1:34" ht="17">
      <c r="A372" s="53" t="s">
        <v>2159</v>
      </c>
      <c r="B372" s="53" t="s">
        <v>2160</v>
      </c>
      <c r="C372" s="54">
        <v>2</v>
      </c>
      <c r="D372" s="55" t="s">
        <v>219</v>
      </c>
      <c r="E372" s="55" t="s">
        <v>74</v>
      </c>
      <c r="F372" s="56" t="s">
        <v>49</v>
      </c>
      <c r="G372" s="56" t="s">
        <v>49</v>
      </c>
      <c r="H372" s="56"/>
      <c r="I372" s="56"/>
      <c r="J372" s="56" t="s">
        <v>49</v>
      </c>
      <c r="K372" s="57">
        <v>50.2742</v>
      </c>
      <c r="L372" s="58">
        <v>44620</v>
      </c>
      <c r="M372" s="58">
        <v>45497</v>
      </c>
      <c r="N372" s="59"/>
      <c r="O372" s="56"/>
      <c r="P372" s="56"/>
      <c r="Q372" s="56">
        <v>2</v>
      </c>
      <c r="R372" s="60" t="s">
        <v>1139</v>
      </c>
      <c r="S372" s="61">
        <f>O372+P372</f>
        <v>0</v>
      </c>
      <c r="T372" s="62">
        <f>+IF(L372&lt;&gt;"",IF(DAYS360(L372,$A$2)&lt;0,0,IF(AND(MONTH(L372)=MONTH($A$2),YEAR(L372)&lt;YEAR($A$2)),(DAYS360(L372,$A$2)/30)-1,DAYS360(L372,$A$2)/30)),0)</f>
        <v>36.866666666666667</v>
      </c>
      <c r="U372" s="62">
        <f>+IF(M372&lt;&gt;"",IF(DAYS360(M372,$A$2)&lt;0,0,IF(AND(MONTH(M372)=MONTH($A$2),YEAR(M372)&lt;YEAR($A$2)),(DAYS360(M372,$A$2)/30)-1,DAYS360(M372,$A$2)/30)),0)</f>
        <v>8.0666666666666664</v>
      </c>
      <c r="V372" s="63">
        <f>S372/((C372+Q372)/2)</f>
        <v>0</v>
      </c>
      <c r="W372" s="64">
        <f>+IF(V372&gt;0,1/V372,999)</f>
        <v>999</v>
      </c>
      <c r="X372" s="65" t="str">
        <f>+IF(N372&lt;&gt;"",IF(INT(N372)&lt;&gt;INT(K372),"OUI",""),"")</f>
        <v/>
      </c>
      <c r="Y372" s="66">
        <f>+IF(F372="OUI",0,C372*K372)</f>
        <v>100.5484</v>
      </c>
      <c r="Z372" s="67" t="str">
        <f>+IF(R372="-",IF(OR(F372="OUI",AND(G372="OUI",T372&lt;=$V$1),H372="OUI",I372="OUI",J372="OUI",T372&lt;=$V$1),"OUI",""),"")</f>
        <v/>
      </c>
      <c r="AA372" s="68" t="str">
        <f>+IF(OR(Z372&lt;&gt;"OUI",X372="OUI",R372&lt;&gt;"-"),"OUI","")</f>
        <v>OUI</v>
      </c>
      <c r="AB372" s="69">
        <f>+IF(AA372&lt;&gt;"OUI","-",IF(R372="-",IF(W372&lt;=3,"-",MAX(N372,K372*(1-$T$1))),IF(W372&lt;=3,R372,IF(T372&gt;$V$6,MAX(N372,K372*$T$6),IF(T372&gt;$V$5,MAX(R372,N372,K372*(1-$T$2),K372*(1-$T$5)),IF(T372&gt;$V$4,MAX(R372,N372,K372*(1-$T$2),K372*(1-$T$4)),IF(T372&gt;$V$3,MAX(R372,N372,K372*(1-$T$2),K372*(1-$T$3)),IF(T372&gt;$V$1,MAX(N372,K372*(1-$T$2)),MAX(N372,R372)))))))))</f>
        <v>45.246780000000001</v>
      </c>
      <c r="AC372" s="70">
        <f>+IF(AB372="-","-",IF(ABS(K372-AB372)&lt;0.1,1,-1*(AB372-K372)/K372))</f>
        <v>9.9999999999999992E-2</v>
      </c>
      <c r="AD372" s="66">
        <f>+IF(AB372&lt;&gt;"-",IF(AB372&lt;K372,(K372-AB372)*C372,AB372*C372),"")</f>
        <v>10.054839999999999</v>
      </c>
      <c r="AE372" s="68" t="str">
        <f>+IF(AB372&lt;&gt;"-",IF(R372&lt;&gt;"-",IF(Z372&lt;&gt;"OUI","OLD","FAUX"),IF(Z372&lt;&gt;"OUI","NEW","FAUX")),"")</f>
        <v>NEW</v>
      </c>
      <c r="AF372" s="68"/>
      <c r="AG372" s="68"/>
      <c r="AH372" s="53" t="str">
        <f t="shared" si="5"/>
        <v/>
      </c>
    </row>
    <row r="373" spans="1:34" ht="17">
      <c r="A373" s="53" t="s">
        <v>730</v>
      </c>
      <c r="B373" s="53" t="s">
        <v>731</v>
      </c>
      <c r="C373" s="54">
        <v>13</v>
      </c>
      <c r="D373" s="55" t="s">
        <v>47</v>
      </c>
      <c r="E373" s="55"/>
      <c r="F373" s="56" t="s">
        <v>49</v>
      </c>
      <c r="G373" s="56" t="s">
        <v>49</v>
      </c>
      <c r="H373" s="56"/>
      <c r="I373" s="56"/>
      <c r="J373" s="56"/>
      <c r="K373" s="57">
        <v>50.001199999999997</v>
      </c>
      <c r="L373" s="58">
        <v>45166</v>
      </c>
      <c r="M373" s="58">
        <v>45460</v>
      </c>
      <c r="N373" s="59"/>
      <c r="O373" s="56"/>
      <c r="P373" s="56"/>
      <c r="Q373" s="56">
        <v>13</v>
      </c>
      <c r="R373" s="60">
        <v>45.001080000000002</v>
      </c>
      <c r="S373" s="61">
        <f>O373+P373</f>
        <v>0</v>
      </c>
      <c r="T373" s="62">
        <f>+IF(L373&lt;&gt;"",IF(DAYS360(L373,$A$2)&lt;0,0,IF(AND(MONTH(L373)=MONTH($A$2),YEAR(L373)&lt;YEAR($A$2)),(DAYS360(L373,$A$2)/30)-1,DAYS360(L373,$A$2)/30)),0)</f>
        <v>18.933333333333334</v>
      </c>
      <c r="U373" s="62">
        <f>+IF(M373&lt;&gt;"",IF(DAYS360(M373,$A$2)&lt;0,0,IF(AND(MONTH(M373)=MONTH($A$2),YEAR(M373)&lt;YEAR($A$2)),(DAYS360(M373,$A$2)/30)-1,DAYS360(M373,$A$2)/30)),0)</f>
        <v>9.3000000000000007</v>
      </c>
      <c r="V373" s="63">
        <f>S373/((C373+Q373)/2)</f>
        <v>0</v>
      </c>
      <c r="W373" s="64">
        <f>+IF(V373&gt;0,1/V373,999)</f>
        <v>999</v>
      </c>
      <c r="X373" s="65" t="str">
        <f>+IF(N373&lt;&gt;"",IF(INT(N373)&lt;&gt;INT(K373),"OUI",""),"")</f>
        <v/>
      </c>
      <c r="Y373" s="66">
        <f>+IF(F373="OUI",0,C373*K373)</f>
        <v>650.01559999999995</v>
      </c>
      <c r="Z373" s="67" t="str">
        <f>+IF(R373="-",IF(OR(F373="OUI",AND(G373="OUI",T373&lt;=$V$1),H373="OUI",I373="OUI",J373="OUI",T373&lt;=$V$1),"OUI",""),"")</f>
        <v/>
      </c>
      <c r="AA373" s="68" t="str">
        <f>+IF(OR(Z373&lt;&gt;"OUI",X373="OUI",R373&lt;&gt;"-"),"OUI","")</f>
        <v>OUI</v>
      </c>
      <c r="AB373" s="69">
        <f>+IF(AA373&lt;&gt;"OUI","-",IF(R373="-",IF(W373&lt;=3,"-",MAX(N373,K373*(1-$T$1))),IF(W373&lt;=3,R373,IF(T373&gt;$V$6,MAX(N373,K373*$T$6),IF(T373&gt;$V$5,MAX(R373,N373,K373*(1-$T$2),K373*(1-$T$5)),IF(T373&gt;$V$4,MAX(R373,N373,K373*(1-$T$2),K373*(1-$T$4)),IF(T373&gt;$V$3,MAX(R373,N373,K373*(1-$T$2),K373*(1-$T$3)),IF(T373&gt;$V$1,MAX(N373,K373*(1-$T$2)),MAX(N373,R373)))))))))</f>
        <v>45.001080000000002</v>
      </c>
      <c r="AC373" s="70">
        <f>+IF(AB373="-","-",IF(ABS(K373-AB373)&lt;0.1,1,-1*(AB373-K373)/K373))</f>
        <v>9.9999999999999908E-2</v>
      </c>
      <c r="AD373" s="66">
        <f>+IF(AB373&lt;&gt;"-",IF(AB373&lt;K373,(K373-AB373)*C373,AB373*C373),"")</f>
        <v>65.001559999999941</v>
      </c>
      <c r="AE373" s="68" t="str">
        <f>+IF(AB373&lt;&gt;"-",IF(R373&lt;&gt;"-",IF(Z373&lt;&gt;"OUI","OLD","FAUX"),IF(Z373&lt;&gt;"OUI","NEW","FAUX")),"")</f>
        <v>OLD</v>
      </c>
      <c r="AF373" s="68"/>
      <c r="AG373" s="68"/>
      <c r="AH373" s="53" t="str">
        <f t="shared" si="5"/>
        <v/>
      </c>
    </row>
    <row r="374" spans="1:34" ht="17">
      <c r="A374" s="53" t="s">
        <v>118</v>
      </c>
      <c r="B374" s="53" t="s">
        <v>119</v>
      </c>
      <c r="C374" s="54">
        <v>5</v>
      </c>
      <c r="D374" s="55" t="s">
        <v>110</v>
      </c>
      <c r="E374" s="55" t="s">
        <v>74</v>
      </c>
      <c r="F374" s="56" t="s">
        <v>49</v>
      </c>
      <c r="G374" s="56" t="s">
        <v>49</v>
      </c>
      <c r="H374" s="56"/>
      <c r="I374" s="56"/>
      <c r="J374" s="56" t="s">
        <v>49</v>
      </c>
      <c r="K374" s="57">
        <v>50</v>
      </c>
      <c r="L374" s="58">
        <v>43705</v>
      </c>
      <c r="M374" s="58">
        <v>45644</v>
      </c>
      <c r="N374" s="59"/>
      <c r="O374" s="56"/>
      <c r="P374" s="56"/>
      <c r="Q374" s="56">
        <v>5</v>
      </c>
      <c r="R374" s="60">
        <v>35</v>
      </c>
      <c r="S374" s="61">
        <f>O374+P374</f>
        <v>0</v>
      </c>
      <c r="T374" s="62">
        <f>+IF(L374&lt;&gt;"",IF(DAYS360(L374,$A$2)&lt;0,0,IF(AND(MONTH(L374)=MONTH($A$2),YEAR(L374)&lt;YEAR($A$2)),(DAYS360(L374,$A$2)/30)-1,DAYS360(L374,$A$2)/30)),0)</f>
        <v>66.933333333333337</v>
      </c>
      <c r="U374" s="62">
        <f>+IF(M374&lt;&gt;"",IF(DAYS360(M374,$A$2)&lt;0,0,IF(AND(MONTH(M374)=MONTH($A$2),YEAR(M374)&lt;YEAR($A$2)),(DAYS360(M374,$A$2)/30)-1,DAYS360(M374,$A$2)/30)),0)</f>
        <v>3.2666666666666666</v>
      </c>
      <c r="V374" s="63">
        <f>S374/((C374+Q374)/2)</f>
        <v>0</v>
      </c>
      <c r="W374" s="64">
        <f>+IF(V374&gt;0,1/V374,999)</f>
        <v>999</v>
      </c>
      <c r="X374" s="65" t="str">
        <f>+IF(N374&lt;&gt;"",IF(INT(N374)&lt;&gt;INT(K374),"OUI",""),"")</f>
        <v/>
      </c>
      <c r="Y374" s="66">
        <f>+IF(F374="OUI",0,C374*K374)</f>
        <v>250</v>
      </c>
      <c r="Z374" s="67" t="str">
        <f>+IF(R374="-",IF(OR(F374="OUI",AND(G374="OUI",T374&lt;=$V$1),H374="OUI",I374="OUI",J374="OUI",T374&lt;=$V$1),"OUI",""),"")</f>
        <v/>
      </c>
      <c r="AA374" s="68" t="str">
        <f>+IF(OR(Z374&lt;&gt;"OUI",X374="OUI",R374&lt;&gt;"-"),"OUI","")</f>
        <v>OUI</v>
      </c>
      <c r="AB374" s="69">
        <f>+IF(AA374&lt;&gt;"OUI","-",IF(R374="-",IF(W374&lt;=3,"-",MAX(N374,K374*(1-$T$1))),IF(W374&lt;=3,R374,IF(T374&gt;$V$6,MAX(N374,K374*$T$6),IF(T374&gt;$V$5,MAX(R374,N374,K374*(1-$T$2),K374*(1-$T$5)),IF(T374&gt;$V$4,MAX(R374,N374,K374*(1-$T$2),K374*(1-$T$4)),IF(T374&gt;$V$3,MAX(R374,N374,K374*(1-$T$2),K374*(1-$T$3)),IF(T374&gt;$V$1,MAX(N374,K374*(1-$T$2)),MAX(N374,R374)))))))))</f>
        <v>50</v>
      </c>
      <c r="AC374" s="70">
        <f>+IF(AB374="-","-",IF(ABS(K374-AB374)&lt;0.1,1,-1*(AB374-K374)/K374))</f>
        <v>1</v>
      </c>
      <c r="AD374" s="66">
        <f>+IF(AB374&lt;&gt;"-",IF(AB374&lt;K374,(K374-AB374)*C374,AB374*C374),"")</f>
        <v>250</v>
      </c>
      <c r="AE374" s="68" t="str">
        <f>+IF(AB374&lt;&gt;"-",IF(R374&lt;&gt;"-",IF(Z374&lt;&gt;"OUI","OLD","FAUX"),IF(Z374&lt;&gt;"OUI","NEW","FAUX")),"")</f>
        <v>OLD</v>
      </c>
      <c r="AF374" s="68"/>
      <c r="AG374" s="68"/>
      <c r="AH374" s="53" t="str">
        <f t="shared" si="5"/>
        <v/>
      </c>
    </row>
    <row r="375" spans="1:34" ht="17">
      <c r="A375" s="53" t="s">
        <v>1563</v>
      </c>
      <c r="B375" s="53" t="s">
        <v>1564</v>
      </c>
      <c r="C375" s="54">
        <v>4</v>
      </c>
      <c r="D375" s="55" t="s">
        <v>103</v>
      </c>
      <c r="E375" s="55" t="s">
        <v>249</v>
      </c>
      <c r="F375" s="56" t="s">
        <v>49</v>
      </c>
      <c r="G375" s="56" t="s">
        <v>49</v>
      </c>
      <c r="H375" s="56"/>
      <c r="I375" s="56"/>
      <c r="J375" s="56" t="s">
        <v>49</v>
      </c>
      <c r="K375" s="57">
        <v>50</v>
      </c>
      <c r="L375" s="58">
        <v>44193</v>
      </c>
      <c r="M375" s="58">
        <v>44770</v>
      </c>
      <c r="N375" s="59"/>
      <c r="O375" s="56"/>
      <c r="P375" s="56"/>
      <c r="Q375" s="56">
        <v>4</v>
      </c>
      <c r="R375" s="60">
        <v>45</v>
      </c>
      <c r="S375" s="61">
        <f>O375+P375</f>
        <v>0</v>
      </c>
      <c r="T375" s="62">
        <f>+IF(L375&lt;&gt;"",IF(DAYS360(L375,$A$2)&lt;0,0,IF(AND(MONTH(L375)=MONTH($A$2),YEAR(L375)&lt;YEAR($A$2)),(DAYS360(L375,$A$2)/30)-1,DAYS360(L375,$A$2)/30)),0)</f>
        <v>50.93333333333333</v>
      </c>
      <c r="U375" s="62">
        <f>+IF(M375&lt;&gt;"",IF(DAYS360(M375,$A$2)&lt;0,0,IF(AND(MONTH(M375)=MONTH($A$2),YEAR(M375)&lt;YEAR($A$2)),(DAYS360(M375,$A$2)/30)-1,DAYS360(M375,$A$2)/30)),0)</f>
        <v>31.933333333333334</v>
      </c>
      <c r="V375" s="63">
        <f>S375/((C375+Q375)/2)</f>
        <v>0</v>
      </c>
      <c r="W375" s="64">
        <f>+IF(V375&gt;0,1/V375,999)</f>
        <v>999</v>
      </c>
      <c r="X375" s="65" t="str">
        <f>+IF(N375&lt;&gt;"",IF(INT(N375)&lt;&gt;INT(K375),"OUI",""),"")</f>
        <v/>
      </c>
      <c r="Y375" s="66">
        <f>+IF(F375="OUI",0,C375*K375)</f>
        <v>200</v>
      </c>
      <c r="Z375" s="67" t="str">
        <f>+IF(R375="-",IF(OR(F375="OUI",AND(G375="OUI",T375&lt;=$V$1),H375="OUI",I375="OUI",J375="OUI",T375&lt;=$V$1),"OUI",""),"")</f>
        <v/>
      </c>
      <c r="AA375" s="68" t="str">
        <f>+IF(OR(Z375&lt;&gt;"OUI",X375="OUI",R375&lt;&gt;"-"),"OUI","")</f>
        <v>OUI</v>
      </c>
      <c r="AB375" s="69">
        <f>+IF(AA375&lt;&gt;"OUI","-",IF(R375="-",IF(W375&lt;=3,"-",MAX(N375,K375*(1-$T$1))),IF(W375&lt;=3,R375,IF(T375&gt;$V$6,MAX(N375,K375*$T$6),IF(T375&gt;$V$5,MAX(R375,N375,K375*(1-$T$2),K375*(1-$T$5)),IF(T375&gt;$V$4,MAX(R375,N375,K375*(1-$T$2),K375*(1-$T$4)),IF(T375&gt;$V$3,MAX(R375,N375,K375*(1-$T$2),K375*(1-$T$3)),IF(T375&gt;$V$1,MAX(N375,K375*(1-$T$2)),MAX(N375,R375)))))))))</f>
        <v>45</v>
      </c>
      <c r="AC375" s="70">
        <f>+IF(AB375="-","-",IF(ABS(K375-AB375)&lt;0.1,1,-1*(AB375-K375)/K375))</f>
        <v>0.1</v>
      </c>
      <c r="AD375" s="66">
        <f>+IF(AB375&lt;&gt;"-",IF(AB375&lt;K375,(K375-AB375)*C375,AB375*C375),"")</f>
        <v>20</v>
      </c>
      <c r="AE375" s="68" t="str">
        <f>+IF(AB375&lt;&gt;"-",IF(R375&lt;&gt;"-",IF(Z375&lt;&gt;"OUI","OLD","FAUX"),IF(Z375&lt;&gt;"OUI","NEW","FAUX")),"")</f>
        <v>OLD</v>
      </c>
      <c r="AF375" s="68"/>
      <c r="AG375" s="68"/>
      <c r="AH375" s="53" t="str">
        <f t="shared" si="5"/>
        <v/>
      </c>
    </row>
    <row r="376" spans="1:34" ht="17">
      <c r="A376" s="53" t="s">
        <v>1272</v>
      </c>
      <c r="B376" s="53" t="s">
        <v>1273</v>
      </c>
      <c r="C376" s="54">
        <v>2</v>
      </c>
      <c r="D376" s="55" t="s">
        <v>817</v>
      </c>
      <c r="E376" s="55"/>
      <c r="F376" s="56" t="s">
        <v>49</v>
      </c>
      <c r="G376" s="56" t="s">
        <v>49</v>
      </c>
      <c r="H376" s="56"/>
      <c r="I376" s="56"/>
      <c r="J376" s="56"/>
      <c r="K376" s="57">
        <v>49.98</v>
      </c>
      <c r="L376" s="58">
        <v>45225</v>
      </c>
      <c r="M376" s="58">
        <v>45357</v>
      </c>
      <c r="N376" s="59"/>
      <c r="O376" s="56"/>
      <c r="P376" s="56"/>
      <c r="Q376" s="56">
        <v>2</v>
      </c>
      <c r="R376" s="60" t="s">
        <v>1139</v>
      </c>
      <c r="S376" s="61">
        <f>O376+P376</f>
        <v>0</v>
      </c>
      <c r="T376" s="62">
        <f>+IF(L376&lt;&gt;"",IF(DAYS360(L376,$A$2)&lt;0,0,IF(AND(MONTH(L376)=MONTH($A$2),YEAR(L376)&lt;YEAR($A$2)),(DAYS360(L376,$A$2)/30)-1,DAYS360(L376,$A$2)/30)),0)</f>
        <v>17</v>
      </c>
      <c r="U376" s="62">
        <f>+IF(M376&lt;&gt;"",IF(DAYS360(M376,$A$2)&lt;0,0,IF(AND(MONTH(M376)=MONTH($A$2),YEAR(M376)&lt;YEAR($A$2)),(DAYS360(M376,$A$2)/30)-1,DAYS360(M376,$A$2)/30)),0)</f>
        <v>11.666666666666666</v>
      </c>
      <c r="V376" s="63">
        <f>S376/((C376+Q376)/2)</f>
        <v>0</v>
      </c>
      <c r="W376" s="64">
        <f>+IF(V376&gt;0,1/V376,999)</f>
        <v>999</v>
      </c>
      <c r="X376" s="65" t="str">
        <f>+IF(N376&lt;&gt;"",IF(INT(N376)&lt;&gt;INT(K376),"OUI",""),"")</f>
        <v/>
      </c>
      <c r="Y376" s="66">
        <f>+IF(F376="OUI",0,C376*K376)</f>
        <v>99.96</v>
      </c>
      <c r="Z376" s="67" t="str">
        <f>+IF(R376="-",IF(OR(F376="OUI",AND(G376="OUI",T376&lt;=$V$1),H376="OUI",I376="OUI",J376="OUI",T376&lt;=$V$1),"OUI",""),"")</f>
        <v/>
      </c>
      <c r="AA376" s="68" t="str">
        <f>+IF(OR(Z376&lt;&gt;"OUI",X376="OUI",R376&lt;&gt;"-"),"OUI","")</f>
        <v>OUI</v>
      </c>
      <c r="AB376" s="69">
        <f>+IF(AA376&lt;&gt;"OUI","-",IF(R376="-",IF(W376&lt;=3,"-",MAX(N376,K376*(1-$T$1))),IF(W376&lt;=3,R376,IF(T376&gt;$V$6,MAX(N376,K376*$T$6),IF(T376&gt;$V$5,MAX(R376,N376,K376*(1-$T$2),K376*(1-$T$5)),IF(T376&gt;$V$4,MAX(R376,N376,K376*(1-$T$2),K376*(1-$T$4)),IF(T376&gt;$V$3,MAX(R376,N376,K376*(1-$T$2),K376*(1-$T$3)),IF(T376&gt;$V$1,MAX(N376,K376*(1-$T$2)),MAX(N376,R376)))))))))</f>
        <v>44.981999999999999</v>
      </c>
      <c r="AC376" s="70">
        <f>+IF(AB376="-","-",IF(ABS(K376-AB376)&lt;0.1,1,-1*(AB376-K376)/K376))</f>
        <v>9.9999999999999964E-2</v>
      </c>
      <c r="AD376" s="66">
        <f>+IF(AB376&lt;&gt;"-",IF(AB376&lt;K376,(K376-AB376)*C376,AB376*C376),"")</f>
        <v>9.9959999999999951</v>
      </c>
      <c r="AE376" s="68" t="str">
        <f>+IF(AB376&lt;&gt;"-",IF(R376&lt;&gt;"-",IF(Z376&lt;&gt;"OUI","OLD","FAUX"),IF(Z376&lt;&gt;"OUI","NEW","FAUX")),"")</f>
        <v>NEW</v>
      </c>
      <c r="AF376" s="68"/>
      <c r="AG376" s="68"/>
      <c r="AH376" s="53" t="str">
        <f t="shared" si="5"/>
        <v/>
      </c>
    </row>
    <row r="377" spans="1:34" ht="17">
      <c r="A377" s="53" t="s">
        <v>3203</v>
      </c>
      <c r="B377" s="53" t="s">
        <v>3204</v>
      </c>
      <c r="C377" s="54">
        <v>2</v>
      </c>
      <c r="D377" s="55" t="s">
        <v>1493</v>
      </c>
      <c r="E377" s="55"/>
      <c r="F377" s="56" t="s">
        <v>49</v>
      </c>
      <c r="G377" s="56" t="s">
        <v>49</v>
      </c>
      <c r="H377" s="56"/>
      <c r="I377" s="56"/>
      <c r="J377" s="56"/>
      <c r="K377" s="57">
        <v>49.97</v>
      </c>
      <c r="L377" s="58">
        <v>45450</v>
      </c>
      <c r="M377" s="58">
        <v>45446</v>
      </c>
      <c r="N377" s="59"/>
      <c r="O377" s="56"/>
      <c r="P377" s="56"/>
      <c r="Q377" s="56">
        <v>2</v>
      </c>
      <c r="R377" s="60" t="s">
        <v>1139</v>
      </c>
      <c r="S377" s="61">
        <f>O377+P377</f>
        <v>0</v>
      </c>
      <c r="T377" s="62">
        <f>+IF(L377&lt;&gt;"",IF(DAYS360(L377,$A$2)&lt;0,0,IF(AND(MONTH(L377)=MONTH($A$2),YEAR(L377)&lt;YEAR($A$2)),(DAYS360(L377,$A$2)/30)-1,DAYS360(L377,$A$2)/30)),0)</f>
        <v>9.6333333333333329</v>
      </c>
      <c r="U377" s="62">
        <f>+IF(M377&lt;&gt;"",IF(DAYS360(M377,$A$2)&lt;0,0,IF(AND(MONTH(M377)=MONTH($A$2),YEAR(M377)&lt;YEAR($A$2)),(DAYS360(M377,$A$2)/30)-1,DAYS360(M377,$A$2)/30)),0)</f>
        <v>9.7666666666666675</v>
      </c>
      <c r="V377" s="63">
        <f>S377/((C377+Q377)/2)</f>
        <v>0</v>
      </c>
      <c r="W377" s="64">
        <f>+IF(V377&gt;0,1/V377,999)</f>
        <v>999</v>
      </c>
      <c r="X377" s="65" t="str">
        <f>+IF(N377&lt;&gt;"",IF(INT(N377)&lt;&gt;INT(K377),"OUI",""),"")</f>
        <v/>
      </c>
      <c r="Y377" s="66">
        <f>+IF(F377="OUI",0,C377*K377)</f>
        <v>99.94</v>
      </c>
      <c r="Z377" s="67" t="str">
        <f>+IF(R377="-",IF(OR(F377="OUI",AND(G377="OUI",T377&lt;=$V$1),H377="OUI",I377="OUI",J377="OUI",T377&lt;=$V$1),"OUI",""),"")</f>
        <v>OUI</v>
      </c>
      <c r="AA377" s="68" t="str">
        <f>+IF(OR(Z377&lt;&gt;"OUI",X377="OUI",R377&lt;&gt;"-"),"OUI","")</f>
        <v/>
      </c>
      <c r="AB377" s="69" t="str">
        <f>+IF(AA377&lt;&gt;"OUI","-",IF(R377="-",IF(W377&lt;=3,"-",MAX(N377,K377*(1-$T$1))),IF(W377&lt;=3,R377,IF(T377&gt;$V$6,MAX(N377,K377*$T$6),IF(T377&gt;$V$5,MAX(R377,N377,K377*(1-$T$2),K377*(1-$T$5)),IF(T377&gt;$V$4,MAX(R377,N377,K377*(1-$T$2),K377*(1-$T$4)),IF(T377&gt;$V$3,MAX(R377,N377,K377*(1-$T$2),K377*(1-$T$3)),IF(T377&gt;$V$1,MAX(N377,K377*(1-$T$2)),MAX(N377,R377)))))))))</f>
        <v>-</v>
      </c>
      <c r="AC377" s="70" t="str">
        <f>+IF(AB377="-","-",IF(ABS(K377-AB377)&lt;0.1,1,-1*(AB377-K377)/K377))</f>
        <v>-</v>
      </c>
      <c r="AD377" s="66" t="str">
        <f>+IF(AB377&lt;&gt;"-",IF(AB377&lt;K377,(K377-AB377)*C377,AB377*C377),"")</f>
        <v/>
      </c>
      <c r="AE377" s="68" t="str">
        <f>+IF(AB377&lt;&gt;"-",IF(R377&lt;&gt;"-",IF(Z377&lt;&gt;"OUI","OLD","FAUX"),IF(Z377&lt;&gt;"OUI","NEW","FAUX")),"")</f>
        <v/>
      </c>
      <c r="AF377" s="68"/>
      <c r="AG377" s="68"/>
      <c r="AH377" s="53" t="str">
        <f t="shared" si="5"/>
        <v/>
      </c>
    </row>
    <row r="378" spans="1:34" ht="17">
      <c r="A378" s="53" t="s">
        <v>2092</v>
      </c>
      <c r="B378" s="53" t="s">
        <v>2093</v>
      </c>
      <c r="C378" s="54">
        <v>4</v>
      </c>
      <c r="D378" s="55" t="s">
        <v>1493</v>
      </c>
      <c r="E378" s="55"/>
      <c r="F378" s="56" t="s">
        <v>49</v>
      </c>
      <c r="G378" s="56" t="s">
        <v>49</v>
      </c>
      <c r="H378" s="56"/>
      <c r="I378" s="56"/>
      <c r="J378" s="56"/>
      <c r="K378" s="57">
        <v>49.97</v>
      </c>
      <c r="L378" s="58">
        <v>45338</v>
      </c>
      <c r="M378" s="58">
        <v>45323</v>
      </c>
      <c r="N378" s="59"/>
      <c r="O378" s="56"/>
      <c r="P378" s="56"/>
      <c r="Q378" s="56">
        <v>5</v>
      </c>
      <c r="R378" s="60" t="s">
        <v>1139</v>
      </c>
      <c r="S378" s="61">
        <f>O378+P378</f>
        <v>0</v>
      </c>
      <c r="T378" s="62">
        <f>+IF(L378&lt;&gt;"",IF(DAYS360(L378,$A$2)&lt;0,0,IF(AND(MONTH(L378)=MONTH($A$2),YEAR(L378)&lt;YEAR($A$2)),(DAYS360(L378,$A$2)/30)-1,DAYS360(L378,$A$2)/30)),0)</f>
        <v>13.333333333333334</v>
      </c>
      <c r="U378" s="62">
        <f>+IF(M378&lt;&gt;"",IF(DAYS360(M378,$A$2)&lt;0,0,IF(AND(MONTH(M378)=MONTH($A$2),YEAR(M378)&lt;YEAR($A$2)),(DAYS360(M378,$A$2)/30)-1,DAYS360(M378,$A$2)/30)),0)</f>
        <v>13.833333333333334</v>
      </c>
      <c r="V378" s="63">
        <f>S378/((C378+Q378)/2)</f>
        <v>0</v>
      </c>
      <c r="W378" s="64">
        <f>+IF(V378&gt;0,1/V378,999)</f>
        <v>999</v>
      </c>
      <c r="X378" s="65" t="str">
        <f>+IF(N378&lt;&gt;"",IF(INT(N378)&lt;&gt;INT(K378),"OUI",""),"")</f>
        <v/>
      </c>
      <c r="Y378" s="66">
        <f>+IF(F378="OUI",0,C378*K378)</f>
        <v>199.88</v>
      </c>
      <c r="Z378" s="67" t="str">
        <f>+IF(R378="-",IF(OR(F378="OUI",AND(G378="OUI",T378&lt;=$V$1),H378="OUI",I378="OUI",J378="OUI",T378&lt;=$V$1),"OUI",""),"")</f>
        <v/>
      </c>
      <c r="AA378" s="68" t="str">
        <f>+IF(OR(Z378&lt;&gt;"OUI",X378="OUI",R378&lt;&gt;"-"),"OUI","")</f>
        <v>OUI</v>
      </c>
      <c r="AB378" s="69">
        <f>+IF(AA378&lt;&gt;"OUI","-",IF(R378="-",IF(W378&lt;=3,"-",MAX(N378,K378*(1-$T$1))),IF(W378&lt;=3,R378,IF(T378&gt;$V$6,MAX(N378,K378*$T$6),IF(T378&gt;$V$5,MAX(R378,N378,K378*(1-$T$2),K378*(1-$T$5)),IF(T378&gt;$V$4,MAX(R378,N378,K378*(1-$T$2),K378*(1-$T$4)),IF(T378&gt;$V$3,MAX(R378,N378,K378*(1-$T$2),K378*(1-$T$3)),IF(T378&gt;$V$1,MAX(N378,K378*(1-$T$2)),MAX(N378,R378)))))))))</f>
        <v>44.972999999999999</v>
      </c>
      <c r="AC378" s="70">
        <f>+IF(AB378="-","-",IF(ABS(K378-AB378)&lt;0.1,1,-1*(AB378-K378)/K378))</f>
        <v>0.1</v>
      </c>
      <c r="AD378" s="66">
        <f>+IF(AB378&lt;&gt;"-",IF(AB378&lt;K378,(K378-AB378)*C378,AB378*C378),"")</f>
        <v>19.988</v>
      </c>
      <c r="AE378" s="68" t="str">
        <f>+IF(AB378&lt;&gt;"-",IF(R378&lt;&gt;"-",IF(Z378&lt;&gt;"OUI","OLD","FAUX"),IF(Z378&lt;&gt;"OUI","NEW","FAUX")),"")</f>
        <v>NEW</v>
      </c>
      <c r="AF378" s="68"/>
      <c r="AG378" s="68"/>
      <c r="AH378" s="53" t="str">
        <f t="shared" si="5"/>
        <v/>
      </c>
    </row>
    <row r="379" spans="1:34" ht="17">
      <c r="A379" s="53" t="s">
        <v>3563</v>
      </c>
      <c r="B379" s="53" t="s">
        <v>3564</v>
      </c>
      <c r="C379" s="54">
        <v>1</v>
      </c>
      <c r="D379" s="55"/>
      <c r="E379" s="55" t="s">
        <v>3565</v>
      </c>
      <c r="F379" s="56" t="s">
        <v>49</v>
      </c>
      <c r="G379" s="56" t="s">
        <v>49</v>
      </c>
      <c r="H379" s="56"/>
      <c r="I379" s="56"/>
      <c r="J379" s="56" t="s">
        <v>49</v>
      </c>
      <c r="K379" s="57">
        <v>49.94</v>
      </c>
      <c r="L379" s="58">
        <v>45362</v>
      </c>
      <c r="M379" s="58">
        <v>45386</v>
      </c>
      <c r="N379" s="59"/>
      <c r="O379" s="56"/>
      <c r="P379" s="56"/>
      <c r="Q379" s="56">
        <v>1</v>
      </c>
      <c r="R379" s="60" t="s">
        <v>1139</v>
      </c>
      <c r="S379" s="61">
        <f>O379+P379</f>
        <v>0</v>
      </c>
      <c r="T379" s="62">
        <f>+IF(L379&lt;&gt;"",IF(DAYS360(L379,$A$2)&lt;0,0,IF(AND(MONTH(L379)=MONTH($A$2),YEAR(L379)&lt;YEAR($A$2)),(DAYS360(L379,$A$2)/30)-1,DAYS360(L379,$A$2)/30)),0)</f>
        <v>11.5</v>
      </c>
      <c r="U379" s="62">
        <f>+IF(M379&lt;&gt;"",IF(DAYS360(M379,$A$2)&lt;0,0,IF(AND(MONTH(M379)=MONTH($A$2),YEAR(M379)&lt;YEAR($A$2)),(DAYS360(M379,$A$2)/30)-1,DAYS360(M379,$A$2)/30)),0)</f>
        <v>11.733333333333333</v>
      </c>
      <c r="V379" s="63">
        <f>S379/((C379+Q379)/2)</f>
        <v>0</v>
      </c>
      <c r="W379" s="64">
        <f>+IF(V379&gt;0,1/V379,999)</f>
        <v>999</v>
      </c>
      <c r="X379" s="65" t="str">
        <f>+IF(N379&lt;&gt;"",IF(INT(N379)&lt;&gt;INT(K379),"OUI",""),"")</f>
        <v/>
      </c>
      <c r="Y379" s="66">
        <f>+IF(F379="OUI",0,C379*K379)</f>
        <v>49.94</v>
      </c>
      <c r="Z379" s="67" t="str">
        <f>+IF(R379="-",IF(OR(F379="OUI",AND(G379="OUI",T379&lt;=$V$1),H379="OUI",I379="OUI",J379="OUI",T379&lt;=$V$1),"OUI",""),"")</f>
        <v>OUI</v>
      </c>
      <c r="AA379" s="68" t="str">
        <f>+IF(OR(Z379&lt;&gt;"OUI",X379="OUI",R379&lt;&gt;"-"),"OUI","")</f>
        <v/>
      </c>
      <c r="AB379" s="69" t="str">
        <f>+IF(AA379&lt;&gt;"OUI","-",IF(R379="-",IF(W379&lt;=3,"-",MAX(N379,K379*(1-$T$1))),IF(W379&lt;=3,R379,IF(T379&gt;$V$6,MAX(N379,K379*$T$6),IF(T379&gt;$V$5,MAX(R379,N379,K379*(1-$T$2),K379*(1-$T$5)),IF(T379&gt;$V$4,MAX(R379,N379,K379*(1-$T$2),K379*(1-$T$4)),IF(T379&gt;$V$3,MAX(R379,N379,K379*(1-$T$2),K379*(1-$T$3)),IF(T379&gt;$V$1,MAX(N379,K379*(1-$T$2)),MAX(N379,R379)))))))))</f>
        <v>-</v>
      </c>
      <c r="AC379" s="70" t="str">
        <f>+IF(AB379="-","-",IF(ABS(K379-AB379)&lt;0.1,1,-1*(AB379-K379)/K379))</f>
        <v>-</v>
      </c>
      <c r="AD379" s="66" t="str">
        <f>+IF(AB379&lt;&gt;"-",IF(AB379&lt;K379,(K379-AB379)*C379,AB379*C379),"")</f>
        <v/>
      </c>
      <c r="AE379" s="68" t="str">
        <f>+IF(AB379&lt;&gt;"-",IF(R379&lt;&gt;"-",IF(Z379&lt;&gt;"OUI","OLD","FAUX"),IF(Z379&lt;&gt;"OUI","NEW","FAUX")),"")</f>
        <v/>
      </c>
      <c r="AF379" s="68"/>
      <c r="AG379" s="68"/>
      <c r="AH379" s="53" t="str">
        <f t="shared" si="5"/>
        <v/>
      </c>
    </row>
    <row r="380" spans="1:34" ht="17">
      <c r="A380" s="53" t="s">
        <v>2676</v>
      </c>
      <c r="B380" s="53" t="s">
        <v>2677</v>
      </c>
      <c r="C380" s="54">
        <v>2</v>
      </c>
      <c r="D380" s="55" t="s">
        <v>116</v>
      </c>
      <c r="E380" s="55" t="s">
        <v>48</v>
      </c>
      <c r="F380" s="56" t="s">
        <v>49</v>
      </c>
      <c r="G380" s="56" t="s">
        <v>49</v>
      </c>
      <c r="H380" s="56"/>
      <c r="I380" s="56"/>
      <c r="J380" s="56" t="s">
        <v>49</v>
      </c>
      <c r="K380" s="57">
        <v>49.76</v>
      </c>
      <c r="L380" s="58">
        <v>45541</v>
      </c>
      <c r="M380" s="58">
        <v>45698</v>
      </c>
      <c r="N380" s="59"/>
      <c r="O380" s="56">
        <v>1</v>
      </c>
      <c r="P380" s="56"/>
      <c r="Q380" s="56">
        <v>3</v>
      </c>
      <c r="R380" s="60" t="s">
        <v>1139</v>
      </c>
      <c r="S380" s="61">
        <f>O380+P380</f>
        <v>1</v>
      </c>
      <c r="T380" s="62">
        <f>+IF(L380&lt;&gt;"",IF(DAYS360(L380,$A$2)&lt;0,0,IF(AND(MONTH(L380)=MONTH($A$2),YEAR(L380)&lt;YEAR($A$2)),(DAYS360(L380,$A$2)/30)-1,DAYS360(L380,$A$2)/30)),0)</f>
        <v>6.666666666666667</v>
      </c>
      <c r="U380" s="62">
        <f>+IF(M380&lt;&gt;"",IF(DAYS360(M380,$A$2)&lt;0,0,IF(AND(MONTH(M380)=MONTH($A$2),YEAR(M380)&lt;YEAR($A$2)),(DAYS360(M380,$A$2)/30)-1,DAYS360(M380,$A$2)/30)),0)</f>
        <v>1.5333333333333334</v>
      </c>
      <c r="V380" s="63">
        <f>S380/((C380+Q380)/2)</f>
        <v>0.4</v>
      </c>
      <c r="W380" s="64">
        <f>+IF(V380&gt;0,1/V380,999)</f>
        <v>2.5</v>
      </c>
      <c r="X380" s="65" t="str">
        <f>+IF(N380&lt;&gt;"",IF(INT(N380)&lt;&gt;INT(K380),"OUI",""),"")</f>
        <v/>
      </c>
      <c r="Y380" s="66">
        <f>+IF(F380="OUI",0,C380*K380)</f>
        <v>99.52</v>
      </c>
      <c r="Z380" s="67" t="str">
        <f>+IF(R380="-",IF(OR(F380="OUI",AND(G380="OUI",T380&lt;=$V$1),H380="OUI",I380="OUI",J380="OUI",T380&lt;=$V$1),"OUI",""),"")</f>
        <v>OUI</v>
      </c>
      <c r="AA380" s="68" t="str">
        <f>+IF(OR(Z380&lt;&gt;"OUI",X380="OUI",R380&lt;&gt;"-"),"OUI","")</f>
        <v/>
      </c>
      <c r="AB380" s="69" t="str">
        <f>+IF(AA380&lt;&gt;"OUI","-",IF(R380="-",IF(W380&lt;=3,"-",MAX(N380,K380*(1-$T$1))),IF(W380&lt;=3,R380,IF(T380&gt;$V$6,MAX(N380,K380*$T$6),IF(T380&gt;$V$5,MAX(R380,N380,K380*(1-$T$2),K380*(1-$T$5)),IF(T380&gt;$V$4,MAX(R380,N380,K380*(1-$T$2),K380*(1-$T$4)),IF(T380&gt;$V$3,MAX(R380,N380,K380*(1-$T$2),K380*(1-$T$3)),IF(T380&gt;$V$1,MAX(N380,K380*(1-$T$2)),MAX(N380,R380)))))))))</f>
        <v>-</v>
      </c>
      <c r="AC380" s="70" t="str">
        <f>+IF(AB380="-","-",IF(ABS(K380-AB380)&lt;0.1,1,-1*(AB380-K380)/K380))</f>
        <v>-</v>
      </c>
      <c r="AD380" s="66" t="str">
        <f>+IF(AB380&lt;&gt;"-",IF(AB380&lt;K380,(K380-AB380)*C380,AB380*C380),"")</f>
        <v/>
      </c>
      <c r="AE380" s="68" t="str">
        <f>+IF(AB380&lt;&gt;"-",IF(R380&lt;&gt;"-",IF(Z380&lt;&gt;"OUI","OLD","FAUX"),IF(Z380&lt;&gt;"OUI","NEW","FAUX")),"")</f>
        <v/>
      </c>
      <c r="AF380" s="68"/>
      <c r="AG380" s="68"/>
      <c r="AH380" s="53" t="str">
        <f t="shared" si="5"/>
        <v/>
      </c>
    </row>
    <row r="381" spans="1:34" ht="17">
      <c r="A381" s="53" t="s">
        <v>3384</v>
      </c>
      <c r="B381" s="53" t="s">
        <v>3385</v>
      </c>
      <c r="C381" s="54">
        <v>1</v>
      </c>
      <c r="D381" s="55" t="s">
        <v>80</v>
      </c>
      <c r="E381" s="55"/>
      <c r="F381" s="56" t="s">
        <v>49</v>
      </c>
      <c r="G381" s="56" t="s">
        <v>49</v>
      </c>
      <c r="H381" s="56"/>
      <c r="I381" s="56"/>
      <c r="J381" s="56"/>
      <c r="K381" s="57">
        <v>49.7</v>
      </c>
      <c r="L381" s="58">
        <v>45644</v>
      </c>
      <c r="M381" s="58"/>
      <c r="N381" s="59"/>
      <c r="O381" s="56"/>
      <c r="P381" s="56"/>
      <c r="Q381" s="56">
        <v>1</v>
      </c>
      <c r="R381" s="60" t="s">
        <v>1139</v>
      </c>
      <c r="S381" s="61">
        <f>O381+P381</f>
        <v>0</v>
      </c>
      <c r="T381" s="62">
        <f>+IF(L381&lt;&gt;"",IF(DAYS360(L381,$A$2)&lt;0,0,IF(AND(MONTH(L381)=MONTH($A$2),YEAR(L381)&lt;YEAR($A$2)),(DAYS360(L381,$A$2)/30)-1,DAYS360(L381,$A$2)/30)),0)</f>
        <v>3.2666666666666666</v>
      </c>
      <c r="U381" s="62">
        <f>+IF(M381&lt;&gt;"",IF(DAYS360(M381,$A$2)&lt;0,0,IF(AND(MONTH(M381)=MONTH($A$2),YEAR(M381)&lt;YEAR($A$2)),(DAYS360(M381,$A$2)/30)-1,DAYS360(M381,$A$2)/30)),0)</f>
        <v>0</v>
      </c>
      <c r="V381" s="63">
        <f>S381/((C381+Q381)/2)</f>
        <v>0</v>
      </c>
      <c r="W381" s="64">
        <f>+IF(V381&gt;0,1/V381,999)</f>
        <v>999</v>
      </c>
      <c r="X381" s="65" t="str">
        <f>+IF(N381&lt;&gt;"",IF(INT(N381)&lt;&gt;INT(K381),"OUI",""),"")</f>
        <v/>
      </c>
      <c r="Y381" s="66">
        <f>+IF(F381="OUI",0,C381*K381)</f>
        <v>49.7</v>
      </c>
      <c r="Z381" s="67" t="str">
        <f>+IF(R381="-",IF(OR(F381="OUI",AND(G381="OUI",T381&lt;=$V$1),H381="OUI",I381="OUI",J381="OUI",T381&lt;=$V$1),"OUI",""),"")</f>
        <v>OUI</v>
      </c>
      <c r="AA381" s="68" t="str">
        <f>+IF(OR(Z381&lt;&gt;"OUI",X381="OUI",R381&lt;&gt;"-"),"OUI","")</f>
        <v/>
      </c>
      <c r="AB381" s="69" t="str">
        <f>+IF(AA381&lt;&gt;"OUI","-",IF(R381="-",IF(W381&lt;=3,"-",MAX(N381,K381*(1-$T$1))),IF(W381&lt;=3,R381,IF(T381&gt;$V$6,MAX(N381,K381*$T$6),IF(T381&gt;$V$5,MAX(R381,N381,K381*(1-$T$2),K381*(1-$T$5)),IF(T381&gt;$V$4,MAX(R381,N381,K381*(1-$T$2),K381*(1-$T$4)),IF(T381&gt;$V$3,MAX(R381,N381,K381*(1-$T$2),K381*(1-$T$3)),IF(T381&gt;$V$1,MAX(N381,K381*(1-$T$2)),MAX(N381,R381)))))))))</f>
        <v>-</v>
      </c>
      <c r="AC381" s="70" t="str">
        <f>+IF(AB381="-","-",IF(ABS(K381-AB381)&lt;0.1,1,-1*(AB381-K381)/K381))</f>
        <v>-</v>
      </c>
      <c r="AD381" s="66" t="str">
        <f>+IF(AB381&lt;&gt;"-",IF(AB381&lt;K381,(K381-AB381)*C381,AB381*C381),"")</f>
        <v/>
      </c>
      <c r="AE381" s="68" t="str">
        <f>+IF(AB381&lt;&gt;"-",IF(R381&lt;&gt;"-",IF(Z381&lt;&gt;"OUI","OLD","FAUX"),IF(Z381&lt;&gt;"OUI","NEW","FAUX")),"")</f>
        <v/>
      </c>
      <c r="AF381" s="68"/>
      <c r="AG381" s="68"/>
      <c r="AH381" s="53" t="str">
        <f t="shared" si="5"/>
        <v/>
      </c>
    </row>
    <row r="382" spans="1:34" ht="17">
      <c r="A382" s="53" t="s">
        <v>2658</v>
      </c>
      <c r="B382" s="53" t="s">
        <v>2659</v>
      </c>
      <c r="C382" s="54">
        <v>6</v>
      </c>
      <c r="D382" s="55" t="s">
        <v>47</v>
      </c>
      <c r="E382" s="55" t="s">
        <v>48</v>
      </c>
      <c r="F382" s="56" t="s">
        <v>49</v>
      </c>
      <c r="G382" s="56" t="s">
        <v>49</v>
      </c>
      <c r="H382" s="56"/>
      <c r="I382" s="56"/>
      <c r="J382" s="56" t="s">
        <v>49</v>
      </c>
      <c r="K382" s="57">
        <v>49.225700000000003</v>
      </c>
      <c r="L382" s="58">
        <v>45518</v>
      </c>
      <c r="M382" s="58">
        <v>45574</v>
      </c>
      <c r="N382" s="59"/>
      <c r="O382" s="56"/>
      <c r="P382" s="56"/>
      <c r="Q382" s="56">
        <v>6</v>
      </c>
      <c r="R382" s="60" t="s">
        <v>1139</v>
      </c>
      <c r="S382" s="61">
        <f>O382+P382</f>
        <v>0</v>
      </c>
      <c r="T382" s="62">
        <f>+IF(L382&lt;&gt;"",IF(DAYS360(L382,$A$2)&lt;0,0,IF(AND(MONTH(L382)=MONTH($A$2),YEAR(L382)&lt;YEAR($A$2)),(DAYS360(L382,$A$2)/30)-1,DAYS360(L382,$A$2)/30)),0)</f>
        <v>7.4</v>
      </c>
      <c r="U382" s="62">
        <f>+IF(M382&lt;&gt;"",IF(DAYS360(M382,$A$2)&lt;0,0,IF(AND(MONTH(M382)=MONTH($A$2),YEAR(M382)&lt;YEAR($A$2)),(DAYS360(M382,$A$2)/30)-1,DAYS360(M382,$A$2)/30)),0)</f>
        <v>5.5666666666666664</v>
      </c>
      <c r="V382" s="63">
        <f>S382/((C382+Q382)/2)</f>
        <v>0</v>
      </c>
      <c r="W382" s="64">
        <f>+IF(V382&gt;0,1/V382,999)</f>
        <v>999</v>
      </c>
      <c r="X382" s="65" t="str">
        <f>+IF(N382&lt;&gt;"",IF(INT(N382)&lt;&gt;INT(K382),"OUI",""),"")</f>
        <v/>
      </c>
      <c r="Y382" s="66">
        <f>+IF(F382="OUI",0,C382*K382)</f>
        <v>295.35419999999999</v>
      </c>
      <c r="Z382" s="67" t="str">
        <f>+IF(R382="-",IF(OR(F382="OUI",AND(G382="OUI",T382&lt;=$V$1),H382="OUI",I382="OUI",J382="OUI",T382&lt;=$V$1),"OUI",""),"")</f>
        <v>OUI</v>
      </c>
      <c r="AA382" s="68" t="str">
        <f>+IF(OR(Z382&lt;&gt;"OUI",X382="OUI",R382&lt;&gt;"-"),"OUI","")</f>
        <v/>
      </c>
      <c r="AB382" s="69" t="str">
        <f>+IF(AA382&lt;&gt;"OUI","-",IF(R382="-",IF(W382&lt;=3,"-",MAX(N382,K382*(1-$T$1))),IF(W382&lt;=3,R382,IF(T382&gt;$V$6,MAX(N382,K382*$T$6),IF(T382&gt;$V$5,MAX(R382,N382,K382*(1-$T$2),K382*(1-$T$5)),IF(T382&gt;$V$4,MAX(R382,N382,K382*(1-$T$2),K382*(1-$T$4)),IF(T382&gt;$V$3,MAX(R382,N382,K382*(1-$T$2),K382*(1-$T$3)),IF(T382&gt;$V$1,MAX(N382,K382*(1-$T$2)),MAX(N382,R382)))))))))</f>
        <v>-</v>
      </c>
      <c r="AC382" s="70" t="str">
        <f>+IF(AB382="-","-",IF(ABS(K382-AB382)&lt;0.1,1,-1*(AB382-K382)/K382))</f>
        <v>-</v>
      </c>
      <c r="AD382" s="66" t="str">
        <f>+IF(AB382&lt;&gt;"-",IF(AB382&lt;K382,(K382-AB382)*C382,AB382*C382),"")</f>
        <v/>
      </c>
      <c r="AE382" s="68" t="str">
        <f>+IF(AB382&lt;&gt;"-",IF(R382&lt;&gt;"-",IF(Z382&lt;&gt;"OUI","OLD","FAUX"),IF(Z382&lt;&gt;"OUI","NEW","FAUX")),"")</f>
        <v/>
      </c>
      <c r="AF382" s="68"/>
      <c r="AG382" s="68"/>
      <c r="AH382" s="53" t="str">
        <f t="shared" si="5"/>
        <v/>
      </c>
    </row>
    <row r="383" spans="1:34" ht="17">
      <c r="A383" s="53" t="s">
        <v>2660</v>
      </c>
      <c r="B383" s="53" t="s">
        <v>2661</v>
      </c>
      <c r="C383" s="54">
        <v>10</v>
      </c>
      <c r="D383" s="55" t="s">
        <v>47</v>
      </c>
      <c r="E383" s="55" t="s">
        <v>48</v>
      </c>
      <c r="F383" s="56" t="s">
        <v>49</v>
      </c>
      <c r="G383" s="56" t="s">
        <v>49</v>
      </c>
      <c r="H383" s="56"/>
      <c r="I383" s="56"/>
      <c r="J383" s="56" t="s">
        <v>49</v>
      </c>
      <c r="K383" s="57">
        <v>49.225700000000003</v>
      </c>
      <c r="L383" s="58">
        <v>45518</v>
      </c>
      <c r="M383" s="58">
        <v>45447</v>
      </c>
      <c r="N383" s="59"/>
      <c r="O383" s="56"/>
      <c r="P383" s="56"/>
      <c r="Q383" s="56">
        <v>10</v>
      </c>
      <c r="R383" s="60" t="s">
        <v>1139</v>
      </c>
      <c r="S383" s="61">
        <f>O383+P383</f>
        <v>0</v>
      </c>
      <c r="T383" s="62">
        <f>+IF(L383&lt;&gt;"",IF(DAYS360(L383,$A$2)&lt;0,0,IF(AND(MONTH(L383)=MONTH($A$2),YEAR(L383)&lt;YEAR($A$2)),(DAYS360(L383,$A$2)/30)-1,DAYS360(L383,$A$2)/30)),0)</f>
        <v>7.4</v>
      </c>
      <c r="U383" s="62">
        <f>+IF(M383&lt;&gt;"",IF(DAYS360(M383,$A$2)&lt;0,0,IF(AND(MONTH(M383)=MONTH($A$2),YEAR(M383)&lt;YEAR($A$2)),(DAYS360(M383,$A$2)/30)-1,DAYS360(M383,$A$2)/30)),0)</f>
        <v>9.7333333333333325</v>
      </c>
      <c r="V383" s="63">
        <f>S383/((C383+Q383)/2)</f>
        <v>0</v>
      </c>
      <c r="W383" s="64">
        <f>+IF(V383&gt;0,1/V383,999)</f>
        <v>999</v>
      </c>
      <c r="X383" s="65" t="str">
        <f>+IF(N383&lt;&gt;"",IF(INT(N383)&lt;&gt;INT(K383),"OUI",""),"")</f>
        <v/>
      </c>
      <c r="Y383" s="66">
        <f>+IF(F383="OUI",0,C383*K383)</f>
        <v>492.25700000000006</v>
      </c>
      <c r="Z383" s="67" t="str">
        <f>+IF(R383="-",IF(OR(F383="OUI",AND(G383="OUI",T383&lt;=$V$1),H383="OUI",I383="OUI",J383="OUI",T383&lt;=$V$1),"OUI",""),"")</f>
        <v>OUI</v>
      </c>
      <c r="AA383" s="68" t="str">
        <f>+IF(OR(Z383&lt;&gt;"OUI",X383="OUI",R383&lt;&gt;"-"),"OUI","")</f>
        <v/>
      </c>
      <c r="AB383" s="69" t="str">
        <f>+IF(AA383&lt;&gt;"OUI","-",IF(R383="-",IF(W383&lt;=3,"-",MAX(N383,K383*(1-$T$1))),IF(W383&lt;=3,R383,IF(T383&gt;$V$6,MAX(N383,K383*$T$6),IF(T383&gt;$V$5,MAX(R383,N383,K383*(1-$T$2),K383*(1-$T$5)),IF(T383&gt;$V$4,MAX(R383,N383,K383*(1-$T$2),K383*(1-$T$4)),IF(T383&gt;$V$3,MAX(R383,N383,K383*(1-$T$2),K383*(1-$T$3)),IF(T383&gt;$V$1,MAX(N383,K383*(1-$T$2)),MAX(N383,R383)))))))))</f>
        <v>-</v>
      </c>
      <c r="AC383" s="70" t="str">
        <f>+IF(AB383="-","-",IF(ABS(K383-AB383)&lt;0.1,1,-1*(AB383-K383)/K383))</f>
        <v>-</v>
      </c>
      <c r="AD383" s="66" t="str">
        <f>+IF(AB383&lt;&gt;"-",IF(AB383&lt;K383,(K383-AB383)*C383,AB383*C383),"")</f>
        <v/>
      </c>
      <c r="AE383" s="68" t="str">
        <f>+IF(AB383&lt;&gt;"-",IF(R383&lt;&gt;"-",IF(Z383&lt;&gt;"OUI","OLD","FAUX"),IF(Z383&lt;&gt;"OUI","NEW","FAUX")),"")</f>
        <v/>
      </c>
      <c r="AF383" s="68"/>
      <c r="AG383" s="68"/>
      <c r="AH383" s="53" t="str">
        <f t="shared" si="5"/>
        <v/>
      </c>
    </row>
    <row r="384" spans="1:34" ht="17">
      <c r="A384" s="53" t="s">
        <v>1454</v>
      </c>
      <c r="B384" s="53" t="s">
        <v>1455</v>
      </c>
      <c r="C384" s="54">
        <v>9</v>
      </c>
      <c r="D384" s="55" t="s">
        <v>219</v>
      </c>
      <c r="E384" s="55"/>
      <c r="F384" s="56" t="s">
        <v>49</v>
      </c>
      <c r="G384" s="56" t="s">
        <v>49</v>
      </c>
      <c r="H384" s="56"/>
      <c r="I384" s="56"/>
      <c r="J384" s="56"/>
      <c r="K384" s="57">
        <v>49.186500000000002</v>
      </c>
      <c r="L384" s="58">
        <v>44917</v>
      </c>
      <c r="M384" s="58">
        <v>45288</v>
      </c>
      <c r="N384" s="59"/>
      <c r="O384" s="56"/>
      <c r="P384" s="56"/>
      <c r="Q384" s="56">
        <v>9</v>
      </c>
      <c r="R384" s="60">
        <v>44.267850000000003</v>
      </c>
      <c r="S384" s="61">
        <f>O384+P384</f>
        <v>0</v>
      </c>
      <c r="T384" s="62">
        <f>+IF(L384&lt;&gt;"",IF(DAYS360(L384,$A$2)&lt;0,0,IF(AND(MONTH(L384)=MONTH($A$2),YEAR(L384)&lt;YEAR($A$2)),(DAYS360(L384,$A$2)/30)-1,DAYS360(L384,$A$2)/30)),0)</f>
        <v>27.133333333333333</v>
      </c>
      <c r="U384" s="62">
        <f>+IF(M384&lt;&gt;"",IF(DAYS360(M384,$A$2)&lt;0,0,IF(AND(MONTH(M384)=MONTH($A$2),YEAR(M384)&lt;YEAR($A$2)),(DAYS360(M384,$A$2)/30)-1,DAYS360(M384,$A$2)/30)),0)</f>
        <v>14.933333333333334</v>
      </c>
      <c r="V384" s="63">
        <f>S384/((C384+Q384)/2)</f>
        <v>0</v>
      </c>
      <c r="W384" s="64">
        <f>+IF(V384&gt;0,1/V384,999)</f>
        <v>999</v>
      </c>
      <c r="X384" s="65" t="str">
        <f>+IF(N384&lt;&gt;"",IF(INT(N384)&lt;&gt;INT(K384),"OUI",""),"")</f>
        <v/>
      </c>
      <c r="Y384" s="66">
        <f>+IF(F384="OUI",0,C384*K384)</f>
        <v>442.67850000000004</v>
      </c>
      <c r="Z384" s="67" t="str">
        <f>+IF(R384="-",IF(OR(F384="OUI",AND(G384="OUI",T384&lt;=$V$1),H384="OUI",I384="OUI",J384="OUI",T384&lt;=$V$1),"OUI",""),"")</f>
        <v/>
      </c>
      <c r="AA384" s="68" t="str">
        <f>+IF(OR(Z384&lt;&gt;"OUI",X384="OUI",R384&lt;&gt;"-"),"OUI","")</f>
        <v>OUI</v>
      </c>
      <c r="AB384" s="69">
        <f>+IF(AA384&lt;&gt;"OUI","-",IF(R384="-",IF(W384&lt;=3,"-",MAX(N384,K384*(1-$T$1))),IF(W384&lt;=3,R384,IF(T384&gt;$V$6,MAX(N384,K384*$T$6),IF(T384&gt;$V$5,MAX(R384,N384,K384*(1-$T$2),K384*(1-$T$5)),IF(T384&gt;$V$4,MAX(R384,N384,K384*(1-$T$2),K384*(1-$T$4)),IF(T384&gt;$V$3,MAX(R384,N384,K384*(1-$T$2),K384*(1-$T$3)),IF(T384&gt;$V$1,MAX(N384,K384*(1-$T$2)),MAX(N384,R384)))))))))</f>
        <v>44.267850000000003</v>
      </c>
      <c r="AC384" s="70">
        <f>+IF(AB384="-","-",IF(ABS(K384-AB384)&lt;0.1,1,-1*(AB384-K384)/K384))</f>
        <v>9.9999999999999992E-2</v>
      </c>
      <c r="AD384" s="66">
        <f>+IF(AB384&lt;&gt;"-",IF(AB384&lt;K384,(K384-AB384)*C384,AB384*C384),"")</f>
        <v>44.267849999999996</v>
      </c>
      <c r="AE384" s="68" t="str">
        <f>+IF(AB384&lt;&gt;"-",IF(R384&lt;&gt;"-",IF(Z384&lt;&gt;"OUI","OLD","FAUX"),IF(Z384&lt;&gt;"OUI","NEW","FAUX")),"")</f>
        <v>OLD</v>
      </c>
      <c r="AF384" s="68"/>
      <c r="AG384" s="68"/>
      <c r="AH384" s="53" t="str">
        <f t="shared" si="5"/>
        <v/>
      </c>
    </row>
    <row r="385" spans="1:34" ht="17">
      <c r="A385" s="53" t="s">
        <v>2609</v>
      </c>
      <c r="B385" s="53" t="s">
        <v>2610</v>
      </c>
      <c r="C385" s="54">
        <v>12</v>
      </c>
      <c r="D385" s="55" t="s">
        <v>2611</v>
      </c>
      <c r="E385" s="55"/>
      <c r="F385" s="56" t="s">
        <v>49</v>
      </c>
      <c r="G385" s="56" t="s">
        <v>49</v>
      </c>
      <c r="H385" s="56"/>
      <c r="I385" s="56"/>
      <c r="J385" s="56"/>
      <c r="K385" s="57">
        <v>49.153199999999998</v>
      </c>
      <c r="L385" s="58">
        <v>45443</v>
      </c>
      <c r="M385" s="58"/>
      <c r="N385" s="59"/>
      <c r="O385" s="56"/>
      <c r="P385" s="56"/>
      <c r="Q385" s="56">
        <v>12</v>
      </c>
      <c r="R385" s="60" t="s">
        <v>1139</v>
      </c>
      <c r="S385" s="61">
        <f>O385+P385</f>
        <v>0</v>
      </c>
      <c r="T385" s="62">
        <f>+IF(L385&lt;&gt;"",IF(DAYS360(L385,$A$2)&lt;0,0,IF(AND(MONTH(L385)=MONTH($A$2),YEAR(L385)&lt;YEAR($A$2)),(DAYS360(L385,$A$2)/30)-1,DAYS360(L385,$A$2)/30)),0)</f>
        <v>9.8666666666666671</v>
      </c>
      <c r="U385" s="62">
        <f>+IF(M385&lt;&gt;"",IF(DAYS360(M385,$A$2)&lt;0,0,IF(AND(MONTH(M385)=MONTH($A$2),YEAR(M385)&lt;YEAR($A$2)),(DAYS360(M385,$A$2)/30)-1,DAYS360(M385,$A$2)/30)),0)</f>
        <v>0</v>
      </c>
      <c r="V385" s="63">
        <f>S385/((C385+Q385)/2)</f>
        <v>0</v>
      </c>
      <c r="W385" s="64">
        <f>+IF(V385&gt;0,1/V385,999)</f>
        <v>999</v>
      </c>
      <c r="X385" s="65" t="str">
        <f>+IF(N385&lt;&gt;"",IF(INT(N385)&lt;&gt;INT(K385),"OUI",""),"")</f>
        <v/>
      </c>
      <c r="Y385" s="66">
        <f>+IF(F385="OUI",0,C385*K385)</f>
        <v>589.83839999999998</v>
      </c>
      <c r="Z385" s="67" t="str">
        <f>+IF(R385="-",IF(OR(F385="OUI",AND(G385="OUI",T385&lt;=$V$1),H385="OUI",I385="OUI",J385="OUI",T385&lt;=$V$1),"OUI",""),"")</f>
        <v>OUI</v>
      </c>
      <c r="AA385" s="68" t="str">
        <f>+IF(OR(Z385&lt;&gt;"OUI",X385="OUI",R385&lt;&gt;"-"),"OUI","")</f>
        <v/>
      </c>
      <c r="AB385" s="69" t="str">
        <f>+IF(AA385&lt;&gt;"OUI","-",IF(R385="-",IF(W385&lt;=3,"-",MAX(N385,K385*(1-$T$1))),IF(W385&lt;=3,R385,IF(T385&gt;$V$6,MAX(N385,K385*$T$6),IF(T385&gt;$V$5,MAX(R385,N385,K385*(1-$T$2),K385*(1-$T$5)),IF(T385&gt;$V$4,MAX(R385,N385,K385*(1-$T$2),K385*(1-$T$4)),IF(T385&gt;$V$3,MAX(R385,N385,K385*(1-$T$2),K385*(1-$T$3)),IF(T385&gt;$V$1,MAX(N385,K385*(1-$T$2)),MAX(N385,R385)))))))))</f>
        <v>-</v>
      </c>
      <c r="AC385" s="70" t="str">
        <f>+IF(AB385="-","-",IF(ABS(K385-AB385)&lt;0.1,1,-1*(AB385-K385)/K385))</f>
        <v>-</v>
      </c>
      <c r="AD385" s="66" t="str">
        <f>+IF(AB385&lt;&gt;"-",IF(AB385&lt;K385,(K385-AB385)*C385,AB385*C385),"")</f>
        <v/>
      </c>
      <c r="AE385" s="68" t="str">
        <f>+IF(AB385&lt;&gt;"-",IF(R385&lt;&gt;"-",IF(Z385&lt;&gt;"OUI","OLD","FAUX"),IF(Z385&lt;&gt;"OUI","NEW","FAUX")),"")</f>
        <v/>
      </c>
      <c r="AF385" s="68"/>
      <c r="AG385" s="68"/>
      <c r="AH385" s="53" t="str">
        <f t="shared" si="5"/>
        <v/>
      </c>
    </row>
    <row r="386" spans="1:34" ht="17">
      <c r="A386" s="53" t="s">
        <v>1816</v>
      </c>
      <c r="B386" s="53" t="s">
        <v>1817</v>
      </c>
      <c r="C386" s="54">
        <v>1</v>
      </c>
      <c r="D386" s="55" t="s">
        <v>1818</v>
      </c>
      <c r="E386" s="55"/>
      <c r="F386" s="56" t="s">
        <v>49</v>
      </c>
      <c r="G386" s="56" t="s">
        <v>49</v>
      </c>
      <c r="H386" s="56"/>
      <c r="I386" s="56"/>
      <c r="J386" s="56"/>
      <c r="K386" s="57">
        <v>49.15</v>
      </c>
      <c r="L386" s="58">
        <v>44897</v>
      </c>
      <c r="M386" s="58">
        <v>45096</v>
      </c>
      <c r="N386" s="59"/>
      <c r="O386" s="56"/>
      <c r="P386" s="56"/>
      <c r="Q386" s="56">
        <v>1</v>
      </c>
      <c r="R386" s="60">
        <v>44.234999999999999</v>
      </c>
      <c r="S386" s="61">
        <f>O386+P386</f>
        <v>0</v>
      </c>
      <c r="T386" s="62">
        <f>+IF(L386&lt;&gt;"",IF(DAYS360(L386,$A$2)&lt;0,0,IF(AND(MONTH(L386)=MONTH($A$2),YEAR(L386)&lt;YEAR($A$2)),(DAYS360(L386,$A$2)/30)-1,DAYS360(L386,$A$2)/30)),0)</f>
        <v>27.8</v>
      </c>
      <c r="U386" s="62">
        <f>+IF(M386&lt;&gt;"",IF(DAYS360(M386,$A$2)&lt;0,0,IF(AND(MONTH(M386)=MONTH($A$2),YEAR(M386)&lt;YEAR($A$2)),(DAYS360(M386,$A$2)/30)-1,DAYS360(M386,$A$2)/30)),0)</f>
        <v>21.233333333333334</v>
      </c>
      <c r="V386" s="63">
        <f>S386/((C386+Q386)/2)</f>
        <v>0</v>
      </c>
      <c r="W386" s="64">
        <f>+IF(V386&gt;0,1/V386,999)</f>
        <v>999</v>
      </c>
      <c r="X386" s="65" t="str">
        <f>+IF(N386&lt;&gt;"",IF(INT(N386)&lt;&gt;INT(K386),"OUI",""),"")</f>
        <v/>
      </c>
      <c r="Y386" s="66">
        <f>+IF(F386="OUI",0,C386*K386)</f>
        <v>49.15</v>
      </c>
      <c r="Z386" s="67" t="str">
        <f>+IF(R386="-",IF(OR(F386="OUI",AND(G386="OUI",T386&lt;=$V$1),H386="OUI",I386="OUI",J386="OUI",T386&lt;=$V$1),"OUI",""),"")</f>
        <v/>
      </c>
      <c r="AA386" s="68" t="str">
        <f>+IF(OR(Z386&lt;&gt;"OUI",X386="OUI",R386&lt;&gt;"-"),"OUI","")</f>
        <v>OUI</v>
      </c>
      <c r="AB386" s="69">
        <f>+IF(AA386&lt;&gt;"OUI","-",IF(R386="-",IF(W386&lt;=3,"-",MAX(N386,K386*(1-$T$1))),IF(W386&lt;=3,R386,IF(T386&gt;$V$6,MAX(N386,K386*$T$6),IF(T386&gt;$V$5,MAX(R386,N386,K386*(1-$T$2),K386*(1-$T$5)),IF(T386&gt;$V$4,MAX(R386,N386,K386*(1-$T$2),K386*(1-$T$4)),IF(T386&gt;$V$3,MAX(R386,N386,K386*(1-$T$2),K386*(1-$T$3)),IF(T386&gt;$V$1,MAX(N386,K386*(1-$T$2)),MAX(N386,R386)))))))))</f>
        <v>44.234999999999999</v>
      </c>
      <c r="AC386" s="70">
        <f>+IF(AB386="-","-",IF(ABS(K386-AB386)&lt;0.1,1,-1*(AB386-K386)/K386))</f>
        <v>9.9999999999999992E-2</v>
      </c>
      <c r="AD386" s="66">
        <f>+IF(AB386&lt;&gt;"-",IF(AB386&lt;K386,(K386-AB386)*C386,AB386*C386),"")</f>
        <v>4.9149999999999991</v>
      </c>
      <c r="AE386" s="68" t="str">
        <f>+IF(AB386&lt;&gt;"-",IF(R386&lt;&gt;"-",IF(Z386&lt;&gt;"OUI","OLD","FAUX"),IF(Z386&lt;&gt;"OUI","NEW","FAUX")),"")</f>
        <v>OLD</v>
      </c>
      <c r="AF386" s="68"/>
      <c r="AG386" s="68"/>
      <c r="AH386" s="53" t="str">
        <f t="shared" si="5"/>
        <v/>
      </c>
    </row>
    <row r="387" spans="1:34" ht="17">
      <c r="A387" s="53" t="s">
        <v>1395</v>
      </c>
      <c r="B387" s="53" t="s">
        <v>1396</v>
      </c>
      <c r="C387" s="54">
        <v>23</v>
      </c>
      <c r="D387" s="55" t="s">
        <v>797</v>
      </c>
      <c r="E387" s="55" t="s">
        <v>141</v>
      </c>
      <c r="F387" s="56" t="s">
        <v>49</v>
      </c>
      <c r="G387" s="56" t="s">
        <v>49</v>
      </c>
      <c r="H387" s="56"/>
      <c r="I387" s="56"/>
      <c r="J387" s="56" t="s">
        <v>49</v>
      </c>
      <c r="K387" s="57">
        <v>48.9</v>
      </c>
      <c r="L387" s="58">
        <v>45117</v>
      </c>
      <c r="M387" s="58">
        <v>45118</v>
      </c>
      <c r="N387" s="59"/>
      <c r="O387" s="56"/>
      <c r="P387" s="56"/>
      <c r="Q387" s="56">
        <v>23</v>
      </c>
      <c r="R387" s="60">
        <v>44.01</v>
      </c>
      <c r="S387" s="61">
        <f>O387+P387</f>
        <v>0</v>
      </c>
      <c r="T387" s="62">
        <f>+IF(L387&lt;&gt;"",IF(DAYS360(L387,$A$2)&lt;0,0,IF(AND(MONTH(L387)=MONTH($A$2),YEAR(L387)&lt;YEAR($A$2)),(DAYS360(L387,$A$2)/30)-1,DAYS360(L387,$A$2)/30)),0)</f>
        <v>20.533333333333335</v>
      </c>
      <c r="U387" s="62">
        <f>+IF(M387&lt;&gt;"",IF(DAYS360(M387,$A$2)&lt;0,0,IF(AND(MONTH(M387)=MONTH($A$2),YEAR(M387)&lt;YEAR($A$2)),(DAYS360(M387,$A$2)/30)-1,DAYS360(M387,$A$2)/30)),0)</f>
        <v>20.5</v>
      </c>
      <c r="V387" s="63">
        <f>S387/((C387+Q387)/2)</f>
        <v>0</v>
      </c>
      <c r="W387" s="64">
        <f>+IF(V387&gt;0,1/V387,999)</f>
        <v>999</v>
      </c>
      <c r="X387" s="65" t="str">
        <f>+IF(N387&lt;&gt;"",IF(INT(N387)&lt;&gt;INT(K387),"OUI",""),"")</f>
        <v/>
      </c>
      <c r="Y387" s="66">
        <f>+IF(F387="OUI",0,C387*K387)</f>
        <v>1124.7</v>
      </c>
      <c r="Z387" s="67" t="str">
        <f>+IF(R387="-",IF(OR(F387="OUI",AND(G387="OUI",T387&lt;=$V$1),H387="OUI",I387="OUI",J387="OUI",T387&lt;=$V$1),"OUI",""),"")</f>
        <v/>
      </c>
      <c r="AA387" s="68" t="str">
        <f>+IF(OR(Z387&lt;&gt;"OUI",X387="OUI",R387&lt;&gt;"-"),"OUI","")</f>
        <v>OUI</v>
      </c>
      <c r="AB387" s="69">
        <f>+IF(AA387&lt;&gt;"OUI","-",IF(R387="-",IF(W387&lt;=3,"-",MAX(N387,K387*(1-$T$1))),IF(W387&lt;=3,R387,IF(T387&gt;$V$6,MAX(N387,K387*$T$6),IF(T387&gt;$V$5,MAX(R387,N387,K387*(1-$T$2),K387*(1-$T$5)),IF(T387&gt;$V$4,MAX(R387,N387,K387*(1-$T$2),K387*(1-$T$4)),IF(T387&gt;$V$3,MAX(R387,N387,K387*(1-$T$2),K387*(1-$T$3)),IF(T387&gt;$V$1,MAX(N387,K387*(1-$T$2)),MAX(N387,R387)))))))))</f>
        <v>44.01</v>
      </c>
      <c r="AC387" s="70">
        <f>+IF(AB387="-","-",IF(ABS(K387-AB387)&lt;0.1,1,-1*(AB387-K387)/K387))</f>
        <v>0.10000000000000002</v>
      </c>
      <c r="AD387" s="66">
        <f>+IF(AB387&lt;&gt;"-",IF(AB387&lt;K387,(K387-AB387)*C387,AB387*C387),"")</f>
        <v>112.47000000000001</v>
      </c>
      <c r="AE387" s="68" t="str">
        <f>+IF(AB387&lt;&gt;"-",IF(R387&lt;&gt;"-",IF(Z387&lt;&gt;"OUI","OLD","FAUX"),IF(Z387&lt;&gt;"OUI","NEW","FAUX")),"")</f>
        <v>OLD</v>
      </c>
      <c r="AF387" s="68"/>
      <c r="AG387" s="68"/>
      <c r="AH387" s="53" t="str">
        <f t="shared" si="5"/>
        <v/>
      </c>
    </row>
    <row r="388" spans="1:34" ht="17">
      <c r="A388" s="53" t="s">
        <v>1445</v>
      </c>
      <c r="B388" s="53" t="s">
        <v>1446</v>
      </c>
      <c r="C388" s="54">
        <v>10</v>
      </c>
      <c r="D388" s="55" t="s">
        <v>797</v>
      </c>
      <c r="E388" s="55" t="s">
        <v>141</v>
      </c>
      <c r="F388" s="56" t="s">
        <v>49</v>
      </c>
      <c r="G388" s="56" t="s">
        <v>49</v>
      </c>
      <c r="H388" s="56"/>
      <c r="I388" s="56"/>
      <c r="J388" s="56" t="s">
        <v>49</v>
      </c>
      <c r="K388" s="57">
        <v>48.9</v>
      </c>
      <c r="L388" s="58">
        <v>44903</v>
      </c>
      <c r="M388" s="58">
        <v>45726</v>
      </c>
      <c r="N388" s="59"/>
      <c r="O388" s="56">
        <v>2</v>
      </c>
      <c r="P388" s="56"/>
      <c r="Q388" s="56">
        <v>12</v>
      </c>
      <c r="R388" s="60">
        <v>44.01</v>
      </c>
      <c r="S388" s="61">
        <f>O388+P388</f>
        <v>2</v>
      </c>
      <c r="T388" s="62">
        <f>+IF(L388&lt;&gt;"",IF(DAYS360(L388,$A$2)&lt;0,0,IF(AND(MONTH(L388)=MONTH($A$2),YEAR(L388)&lt;YEAR($A$2)),(DAYS360(L388,$A$2)/30)-1,DAYS360(L388,$A$2)/30)),0)</f>
        <v>27.6</v>
      </c>
      <c r="U388" s="62">
        <f>+IF(M388&lt;&gt;"",IF(DAYS360(M388,$A$2)&lt;0,0,IF(AND(MONTH(M388)=MONTH($A$2),YEAR(M388)&lt;YEAR($A$2)),(DAYS360(M388,$A$2)/30)-1,DAYS360(M388,$A$2)/30)),0)</f>
        <v>0.53333333333333333</v>
      </c>
      <c r="V388" s="63">
        <f>S388/((C388+Q388)/2)</f>
        <v>0.18181818181818182</v>
      </c>
      <c r="W388" s="64">
        <f>+IF(V388&gt;0,1/V388,999)</f>
        <v>5.5</v>
      </c>
      <c r="X388" s="65" t="str">
        <f>+IF(N388&lt;&gt;"",IF(INT(N388)&lt;&gt;INT(K388),"OUI",""),"")</f>
        <v/>
      </c>
      <c r="Y388" s="66">
        <f>+IF(F388="OUI",0,C388*K388)</f>
        <v>489</v>
      </c>
      <c r="Z388" s="67" t="str">
        <f>+IF(R388="-",IF(OR(F388="OUI",AND(G388="OUI",T388&lt;=$V$1),H388="OUI",I388="OUI",J388="OUI",T388&lt;=$V$1),"OUI",""),"")</f>
        <v/>
      </c>
      <c r="AA388" s="68" t="str">
        <f>+IF(OR(Z388&lt;&gt;"OUI",X388="OUI",R388&lt;&gt;"-"),"OUI","")</f>
        <v>OUI</v>
      </c>
      <c r="AB388" s="69">
        <f>+IF(AA388&lt;&gt;"OUI","-",IF(R388="-",IF(W388&lt;=3,"-",MAX(N388,K388*(1-$T$1))),IF(W388&lt;=3,R388,IF(T388&gt;$V$6,MAX(N388,K388*$T$6),IF(T388&gt;$V$5,MAX(R388,N388,K388*(1-$T$2),K388*(1-$T$5)),IF(T388&gt;$V$4,MAX(R388,N388,K388*(1-$T$2),K388*(1-$T$4)),IF(T388&gt;$V$3,MAX(R388,N388,K388*(1-$T$2),K388*(1-$T$3)),IF(T388&gt;$V$1,MAX(N388,K388*(1-$T$2)),MAX(N388,R388)))))))))</f>
        <v>44.01</v>
      </c>
      <c r="AC388" s="70">
        <f>+IF(AB388="-","-",IF(ABS(K388-AB388)&lt;0.1,1,-1*(AB388-K388)/K388))</f>
        <v>0.10000000000000002</v>
      </c>
      <c r="AD388" s="66">
        <f>+IF(AB388&lt;&gt;"-",IF(AB388&lt;K388,(K388-AB388)*C388,AB388*C388),"")</f>
        <v>48.900000000000006</v>
      </c>
      <c r="AE388" s="68" t="str">
        <f>+IF(AB388&lt;&gt;"-",IF(R388&lt;&gt;"-",IF(Z388&lt;&gt;"OUI","OLD","FAUX"),IF(Z388&lt;&gt;"OUI","NEW","FAUX")),"")</f>
        <v>OLD</v>
      </c>
      <c r="AF388" s="68"/>
      <c r="AG388" s="68"/>
      <c r="AH388" s="53" t="str">
        <f t="shared" si="5"/>
        <v/>
      </c>
    </row>
    <row r="389" spans="1:34" ht="17">
      <c r="A389" s="53" t="s">
        <v>2131</v>
      </c>
      <c r="B389" s="53" t="s">
        <v>2132</v>
      </c>
      <c r="C389" s="54">
        <v>3</v>
      </c>
      <c r="D389" s="55" t="s">
        <v>219</v>
      </c>
      <c r="E389" s="55"/>
      <c r="F389" s="56" t="s">
        <v>49</v>
      </c>
      <c r="G389" s="56" t="s">
        <v>49</v>
      </c>
      <c r="H389" s="56"/>
      <c r="I389" s="56"/>
      <c r="J389" s="56"/>
      <c r="K389" s="57">
        <v>48.5</v>
      </c>
      <c r="L389" s="58">
        <v>45253</v>
      </c>
      <c r="M389" s="58">
        <v>45656</v>
      </c>
      <c r="N389" s="59"/>
      <c r="O389" s="56"/>
      <c r="P389" s="56"/>
      <c r="Q389" s="56">
        <v>3</v>
      </c>
      <c r="R389" s="60" t="s">
        <v>1139</v>
      </c>
      <c r="S389" s="61">
        <f>O389+P389</f>
        <v>0</v>
      </c>
      <c r="T389" s="62">
        <f>+IF(L389&lt;&gt;"",IF(DAYS360(L389,$A$2)&lt;0,0,IF(AND(MONTH(L389)=MONTH($A$2),YEAR(L389)&lt;YEAR($A$2)),(DAYS360(L389,$A$2)/30)-1,DAYS360(L389,$A$2)/30)),0)</f>
        <v>16.100000000000001</v>
      </c>
      <c r="U389" s="62">
        <f>+IF(M389&lt;&gt;"",IF(DAYS360(M389,$A$2)&lt;0,0,IF(AND(MONTH(M389)=MONTH($A$2),YEAR(M389)&lt;YEAR($A$2)),(DAYS360(M389,$A$2)/30)-1,DAYS360(M389,$A$2)/30)),0)</f>
        <v>2.8666666666666667</v>
      </c>
      <c r="V389" s="63">
        <f>S389/((C389+Q389)/2)</f>
        <v>0</v>
      </c>
      <c r="W389" s="64">
        <f>+IF(V389&gt;0,1/V389,999)</f>
        <v>999</v>
      </c>
      <c r="X389" s="65" t="str">
        <f>+IF(N389&lt;&gt;"",IF(INT(N389)&lt;&gt;INT(K389),"OUI",""),"")</f>
        <v/>
      </c>
      <c r="Y389" s="66">
        <f>+IF(F389="OUI",0,C389*K389)</f>
        <v>145.5</v>
      </c>
      <c r="Z389" s="67" t="str">
        <f>+IF(R389="-",IF(OR(F389="OUI",AND(G389="OUI",T389&lt;=$V$1),H389="OUI",I389="OUI",J389="OUI",T389&lt;=$V$1),"OUI",""),"")</f>
        <v/>
      </c>
      <c r="AA389" s="68" t="str">
        <f>+IF(OR(Z389&lt;&gt;"OUI",X389="OUI",R389&lt;&gt;"-"),"OUI","")</f>
        <v>OUI</v>
      </c>
      <c r="AB389" s="69">
        <f>+IF(AA389&lt;&gt;"OUI","-",IF(R389="-",IF(W389&lt;=3,"-",MAX(N389,K389*(1-$T$1))),IF(W389&lt;=3,R389,IF(T389&gt;$V$6,MAX(N389,K389*$T$6),IF(T389&gt;$V$5,MAX(R389,N389,K389*(1-$T$2),K389*(1-$T$5)),IF(T389&gt;$V$4,MAX(R389,N389,K389*(1-$T$2),K389*(1-$T$4)),IF(T389&gt;$V$3,MAX(R389,N389,K389*(1-$T$2),K389*(1-$T$3)),IF(T389&gt;$V$1,MAX(N389,K389*(1-$T$2)),MAX(N389,R389)))))))))</f>
        <v>43.65</v>
      </c>
      <c r="AC389" s="70">
        <f>+IF(AB389="-","-",IF(ABS(K389-AB389)&lt;0.1,1,-1*(AB389-K389)/K389))</f>
        <v>0.10000000000000003</v>
      </c>
      <c r="AD389" s="66">
        <f>+IF(AB389&lt;&gt;"-",IF(AB389&lt;K389,(K389-AB389)*C389,AB389*C389),"")</f>
        <v>14.550000000000004</v>
      </c>
      <c r="AE389" s="68" t="str">
        <f>+IF(AB389&lt;&gt;"-",IF(R389&lt;&gt;"-",IF(Z389&lt;&gt;"OUI","OLD","FAUX"),IF(Z389&lt;&gt;"OUI","NEW","FAUX")),"")</f>
        <v>NEW</v>
      </c>
      <c r="AF389" s="68"/>
      <c r="AG389" s="68"/>
      <c r="AH389" s="53" t="str">
        <f t="shared" si="5"/>
        <v/>
      </c>
    </row>
    <row r="390" spans="1:34" ht="17">
      <c r="A390" s="53" t="s">
        <v>646</v>
      </c>
      <c r="B390" s="53" t="s">
        <v>647</v>
      </c>
      <c r="C390" s="54">
        <v>15</v>
      </c>
      <c r="D390" s="55" t="s">
        <v>116</v>
      </c>
      <c r="E390" s="55" t="s">
        <v>48</v>
      </c>
      <c r="F390" s="56" t="s">
        <v>49</v>
      </c>
      <c r="G390" s="56" t="s">
        <v>49</v>
      </c>
      <c r="H390" s="56"/>
      <c r="I390" s="56"/>
      <c r="J390" s="56" t="s">
        <v>49</v>
      </c>
      <c r="K390" s="57">
        <v>48.23</v>
      </c>
      <c r="L390" s="58">
        <v>45664</v>
      </c>
      <c r="M390" s="58">
        <v>45679</v>
      </c>
      <c r="N390" s="59"/>
      <c r="O390" s="56">
        <v>1</v>
      </c>
      <c r="P390" s="56"/>
      <c r="Q390" s="56">
        <v>6</v>
      </c>
      <c r="R390" s="60">
        <v>43.56</v>
      </c>
      <c r="S390" s="61">
        <f>O390+P390</f>
        <v>1</v>
      </c>
      <c r="T390" s="62">
        <f>+IF(L390&lt;&gt;"",IF(DAYS360(L390,$A$2)&lt;0,0,IF(AND(MONTH(L390)=MONTH($A$2),YEAR(L390)&lt;YEAR($A$2)),(DAYS360(L390,$A$2)/30)-1,DAYS360(L390,$A$2)/30)),0)</f>
        <v>2.6333333333333333</v>
      </c>
      <c r="U390" s="62">
        <f>+IF(M390&lt;&gt;"",IF(DAYS360(M390,$A$2)&lt;0,0,IF(AND(MONTH(M390)=MONTH($A$2),YEAR(M390)&lt;YEAR($A$2)),(DAYS360(M390,$A$2)/30)-1,DAYS360(M390,$A$2)/30)),0)</f>
        <v>2.1333333333333333</v>
      </c>
      <c r="V390" s="63">
        <f>S390/((C390+Q390)/2)</f>
        <v>9.5238095238095233E-2</v>
      </c>
      <c r="W390" s="64">
        <f>+IF(V390&gt;0,1/V390,999)</f>
        <v>10.5</v>
      </c>
      <c r="X390" s="65" t="str">
        <f>+IF(N390&lt;&gt;"",IF(INT(N390)&lt;&gt;INT(K390),"OUI",""),"")</f>
        <v/>
      </c>
      <c r="Y390" s="66">
        <f>+IF(F390="OUI",0,C390*K390)</f>
        <v>723.44999999999993</v>
      </c>
      <c r="Z390" s="67" t="str">
        <f>+IF(R390="-",IF(OR(F390="OUI",AND(G390="OUI",T390&lt;=$V$1),H390="OUI",I390="OUI",J390="OUI",T390&lt;=$V$1),"OUI",""),"")</f>
        <v/>
      </c>
      <c r="AA390" s="68" t="str">
        <f>+IF(OR(Z390&lt;&gt;"OUI",X390="OUI",R390&lt;&gt;"-"),"OUI","")</f>
        <v>OUI</v>
      </c>
      <c r="AB390" s="69">
        <f>+IF(AA390&lt;&gt;"OUI","-",IF(R390="-",IF(W390&lt;=3,"-",MAX(N390,K390*(1-$T$1))),IF(W390&lt;=3,R390,IF(T390&gt;$V$6,MAX(N390,K390*$T$6),IF(T390&gt;$V$5,MAX(R390,N390,K390*(1-$T$2),K390*(1-$T$5)),IF(T390&gt;$V$4,MAX(R390,N390,K390*(1-$T$2),K390*(1-$T$4)),IF(T390&gt;$V$3,MAX(R390,N390,K390*(1-$T$2),K390*(1-$T$3)),IF(T390&gt;$V$1,MAX(N390,K390*(1-$T$2)),MAX(N390,R390)))))))))</f>
        <v>43.56</v>
      </c>
      <c r="AC390" s="70">
        <f>+IF(AB390="-","-",IF(ABS(K390-AB390)&lt;0.1,1,-1*(AB390-K390)/K390))</f>
        <v>9.6827700601285399E-2</v>
      </c>
      <c r="AD390" s="66">
        <f>+IF(AB390&lt;&gt;"-",IF(AB390&lt;K390,(K390-AB390)*C390,AB390*C390),"")</f>
        <v>70.049999999999926</v>
      </c>
      <c r="AE390" s="68" t="str">
        <f>+IF(AB390&lt;&gt;"-",IF(R390&lt;&gt;"-",IF(Z390&lt;&gt;"OUI","OLD","FAUX"),IF(Z390&lt;&gt;"OUI","NEW","FAUX")),"")</f>
        <v>OLD</v>
      </c>
      <c r="AF390" s="68"/>
      <c r="AG390" s="68"/>
      <c r="AH390" s="53" t="str">
        <f t="shared" si="5"/>
        <v/>
      </c>
    </row>
    <row r="391" spans="1:34" ht="17">
      <c r="A391" s="53" t="s">
        <v>1314</v>
      </c>
      <c r="B391" s="53" t="s">
        <v>1315</v>
      </c>
      <c r="C391" s="54">
        <v>1</v>
      </c>
      <c r="D391" s="55" t="s">
        <v>80</v>
      </c>
      <c r="E391" s="55"/>
      <c r="F391" s="56" t="s">
        <v>49</v>
      </c>
      <c r="G391" s="56" t="s">
        <v>49</v>
      </c>
      <c r="H391" s="56"/>
      <c r="I391" s="56"/>
      <c r="J391" s="56"/>
      <c r="K391" s="57">
        <v>48.110999999999997</v>
      </c>
      <c r="L391" s="58">
        <v>45278</v>
      </c>
      <c r="M391" s="58">
        <v>45279</v>
      </c>
      <c r="N391" s="59"/>
      <c r="O391" s="56"/>
      <c r="P391" s="56"/>
      <c r="Q391" s="56">
        <v>1</v>
      </c>
      <c r="R391" s="60" t="s">
        <v>1139</v>
      </c>
      <c r="S391" s="61">
        <f>O391+P391</f>
        <v>0</v>
      </c>
      <c r="T391" s="62">
        <f>+IF(L391&lt;&gt;"",IF(DAYS360(L391,$A$2)&lt;0,0,IF(AND(MONTH(L391)=MONTH($A$2),YEAR(L391)&lt;YEAR($A$2)),(DAYS360(L391,$A$2)/30)-1,DAYS360(L391,$A$2)/30)),0)</f>
        <v>15.266666666666667</v>
      </c>
      <c r="U391" s="62">
        <f>+IF(M391&lt;&gt;"",IF(DAYS360(M391,$A$2)&lt;0,0,IF(AND(MONTH(M391)=MONTH($A$2),YEAR(M391)&lt;YEAR($A$2)),(DAYS360(M391,$A$2)/30)-1,DAYS360(M391,$A$2)/30)),0)</f>
        <v>15.233333333333333</v>
      </c>
      <c r="V391" s="63">
        <f>S391/((C391+Q391)/2)</f>
        <v>0</v>
      </c>
      <c r="W391" s="64">
        <f>+IF(V391&gt;0,1/V391,999)</f>
        <v>999</v>
      </c>
      <c r="X391" s="65" t="str">
        <f>+IF(N391&lt;&gt;"",IF(INT(N391)&lt;&gt;INT(K391),"OUI",""),"")</f>
        <v/>
      </c>
      <c r="Y391" s="66">
        <f>+IF(F391="OUI",0,C391*K391)</f>
        <v>48.110999999999997</v>
      </c>
      <c r="Z391" s="67" t="str">
        <f>+IF(R391="-",IF(OR(F391="OUI",AND(G391="OUI",T391&lt;=$V$1),H391="OUI",I391="OUI",J391="OUI",T391&lt;=$V$1),"OUI",""),"")</f>
        <v/>
      </c>
      <c r="AA391" s="68" t="str">
        <f>+IF(OR(Z391&lt;&gt;"OUI",X391="OUI",R391&lt;&gt;"-"),"OUI","")</f>
        <v>OUI</v>
      </c>
      <c r="AB391" s="69">
        <f>+IF(AA391&lt;&gt;"OUI","-",IF(R391="-",IF(W391&lt;=3,"-",MAX(N391,K391*(1-$T$1))),IF(W391&lt;=3,R391,IF(T391&gt;$V$6,MAX(N391,K391*$T$6),IF(T391&gt;$V$5,MAX(R391,N391,K391*(1-$T$2),K391*(1-$T$5)),IF(T391&gt;$V$4,MAX(R391,N391,K391*(1-$T$2),K391*(1-$T$4)),IF(T391&gt;$V$3,MAX(R391,N391,K391*(1-$T$2),K391*(1-$T$3)),IF(T391&gt;$V$1,MAX(N391,K391*(1-$T$2)),MAX(N391,R391)))))))))</f>
        <v>43.299900000000001</v>
      </c>
      <c r="AC391" s="70">
        <f>+IF(AB391="-","-",IF(ABS(K391-AB391)&lt;0.1,1,-1*(AB391-K391)/K391))</f>
        <v>9.9999999999999922E-2</v>
      </c>
      <c r="AD391" s="66">
        <f>+IF(AB391&lt;&gt;"-",IF(AB391&lt;K391,(K391-AB391)*C391,AB391*C391),"")</f>
        <v>4.8110999999999962</v>
      </c>
      <c r="AE391" s="68" t="str">
        <f>+IF(AB391&lt;&gt;"-",IF(R391&lt;&gt;"-",IF(Z391&lt;&gt;"OUI","OLD","FAUX"),IF(Z391&lt;&gt;"OUI","NEW","FAUX")),"")</f>
        <v>NEW</v>
      </c>
      <c r="AF391" s="68"/>
      <c r="AG391" s="68"/>
      <c r="AH391" s="53" t="str">
        <f t="shared" si="5"/>
        <v/>
      </c>
    </row>
    <row r="392" spans="1:34" ht="17">
      <c r="A392" s="53" t="s">
        <v>2929</v>
      </c>
      <c r="B392" s="53" t="s">
        <v>2930</v>
      </c>
      <c r="C392" s="54">
        <v>2</v>
      </c>
      <c r="D392" s="55" t="s">
        <v>116</v>
      </c>
      <c r="E392" s="55" t="s">
        <v>117</v>
      </c>
      <c r="F392" s="56" t="s">
        <v>49</v>
      </c>
      <c r="G392" s="56" t="s">
        <v>49</v>
      </c>
      <c r="H392" s="56"/>
      <c r="I392" s="56"/>
      <c r="J392" s="56" t="s">
        <v>49</v>
      </c>
      <c r="K392" s="57">
        <v>48.11</v>
      </c>
      <c r="L392" s="58">
        <v>45449</v>
      </c>
      <c r="M392" s="58">
        <v>45575</v>
      </c>
      <c r="N392" s="59"/>
      <c r="O392" s="56"/>
      <c r="P392" s="56"/>
      <c r="Q392" s="56">
        <v>2</v>
      </c>
      <c r="R392" s="60" t="s">
        <v>1139</v>
      </c>
      <c r="S392" s="61">
        <f>O392+P392</f>
        <v>0</v>
      </c>
      <c r="T392" s="62">
        <f>+IF(L392&lt;&gt;"",IF(DAYS360(L392,$A$2)&lt;0,0,IF(AND(MONTH(L392)=MONTH($A$2),YEAR(L392)&lt;YEAR($A$2)),(DAYS360(L392,$A$2)/30)-1,DAYS360(L392,$A$2)/30)),0)</f>
        <v>9.6666666666666661</v>
      </c>
      <c r="U392" s="62">
        <f>+IF(M392&lt;&gt;"",IF(DAYS360(M392,$A$2)&lt;0,0,IF(AND(MONTH(M392)=MONTH($A$2),YEAR(M392)&lt;YEAR($A$2)),(DAYS360(M392,$A$2)/30)-1,DAYS360(M392,$A$2)/30)),0)</f>
        <v>5.5333333333333332</v>
      </c>
      <c r="V392" s="63">
        <f>S392/((C392+Q392)/2)</f>
        <v>0</v>
      </c>
      <c r="W392" s="64">
        <f>+IF(V392&gt;0,1/V392,999)</f>
        <v>999</v>
      </c>
      <c r="X392" s="65" t="str">
        <f>+IF(N392&lt;&gt;"",IF(INT(N392)&lt;&gt;INT(K392),"OUI",""),"")</f>
        <v/>
      </c>
      <c r="Y392" s="66">
        <f>+IF(F392="OUI",0,C392*K392)</f>
        <v>96.22</v>
      </c>
      <c r="Z392" s="67" t="str">
        <f>+IF(R392="-",IF(OR(F392="OUI",AND(G392="OUI",T392&lt;=$V$1),H392="OUI",I392="OUI",J392="OUI",T392&lt;=$V$1),"OUI",""),"")</f>
        <v>OUI</v>
      </c>
      <c r="AA392" s="68" t="str">
        <f>+IF(OR(Z392&lt;&gt;"OUI",X392="OUI",R392&lt;&gt;"-"),"OUI","")</f>
        <v/>
      </c>
      <c r="AB392" s="69" t="str">
        <f>+IF(AA392&lt;&gt;"OUI","-",IF(R392="-",IF(W392&lt;=3,"-",MAX(N392,K392*(1-$T$1))),IF(W392&lt;=3,R392,IF(T392&gt;$V$6,MAX(N392,K392*$T$6),IF(T392&gt;$V$5,MAX(R392,N392,K392*(1-$T$2),K392*(1-$T$5)),IF(T392&gt;$V$4,MAX(R392,N392,K392*(1-$T$2),K392*(1-$T$4)),IF(T392&gt;$V$3,MAX(R392,N392,K392*(1-$T$2),K392*(1-$T$3)),IF(T392&gt;$V$1,MAX(N392,K392*(1-$T$2)),MAX(N392,R392)))))))))</f>
        <v>-</v>
      </c>
      <c r="AC392" s="70" t="str">
        <f>+IF(AB392="-","-",IF(ABS(K392-AB392)&lt;0.1,1,-1*(AB392-K392)/K392))</f>
        <v>-</v>
      </c>
      <c r="AD392" s="66" t="str">
        <f>+IF(AB392&lt;&gt;"-",IF(AB392&lt;K392,(K392-AB392)*C392,AB392*C392),"")</f>
        <v/>
      </c>
      <c r="AE392" s="68" t="str">
        <f>+IF(AB392&lt;&gt;"-",IF(R392&lt;&gt;"-",IF(Z392&lt;&gt;"OUI","OLD","FAUX"),IF(Z392&lt;&gt;"OUI","NEW","FAUX")),"")</f>
        <v/>
      </c>
      <c r="AF392" s="68"/>
      <c r="AG392" s="68"/>
      <c r="AH392" s="53" t="str">
        <f t="shared" si="5"/>
        <v/>
      </c>
    </row>
    <row r="393" spans="1:34" ht="17">
      <c r="A393" s="53" t="s">
        <v>1199</v>
      </c>
      <c r="B393" s="53" t="s">
        <v>1200</v>
      </c>
      <c r="C393" s="54">
        <v>6</v>
      </c>
      <c r="D393" s="55" t="s">
        <v>116</v>
      </c>
      <c r="E393" s="55" t="s">
        <v>48</v>
      </c>
      <c r="F393" s="56" t="s">
        <v>49</v>
      </c>
      <c r="G393" s="56" t="s">
        <v>49</v>
      </c>
      <c r="H393" s="56"/>
      <c r="I393" s="56"/>
      <c r="J393" s="56" t="s">
        <v>49</v>
      </c>
      <c r="K393" s="57">
        <v>47.7</v>
      </c>
      <c r="L393" s="58">
        <v>45324</v>
      </c>
      <c r="M393" s="58">
        <v>45386</v>
      </c>
      <c r="N393" s="59"/>
      <c r="O393" s="56"/>
      <c r="P393" s="56"/>
      <c r="Q393" s="56">
        <v>6</v>
      </c>
      <c r="R393" s="60" t="s">
        <v>1139</v>
      </c>
      <c r="S393" s="61">
        <f>O393+P393</f>
        <v>0</v>
      </c>
      <c r="T393" s="62">
        <f>+IF(L393&lt;&gt;"",IF(DAYS360(L393,$A$2)&lt;0,0,IF(AND(MONTH(L393)=MONTH($A$2),YEAR(L393)&lt;YEAR($A$2)),(DAYS360(L393,$A$2)/30)-1,DAYS360(L393,$A$2)/30)),0)</f>
        <v>13.8</v>
      </c>
      <c r="U393" s="62">
        <f>+IF(M393&lt;&gt;"",IF(DAYS360(M393,$A$2)&lt;0,0,IF(AND(MONTH(M393)=MONTH($A$2),YEAR(M393)&lt;YEAR($A$2)),(DAYS360(M393,$A$2)/30)-1,DAYS360(M393,$A$2)/30)),0)</f>
        <v>11.733333333333333</v>
      </c>
      <c r="V393" s="63">
        <f>S393/((C393+Q393)/2)</f>
        <v>0</v>
      </c>
      <c r="W393" s="64">
        <f>+IF(V393&gt;0,1/V393,999)</f>
        <v>999</v>
      </c>
      <c r="X393" s="65" t="str">
        <f>+IF(N393&lt;&gt;"",IF(INT(N393)&lt;&gt;INT(K393),"OUI",""),"")</f>
        <v/>
      </c>
      <c r="Y393" s="66">
        <f>+IF(F393="OUI",0,C393*K393)</f>
        <v>286.20000000000005</v>
      </c>
      <c r="Z393" s="67" t="str">
        <f>+IF(R393="-",IF(OR(F393="OUI",AND(G393="OUI",T393&lt;=$V$1),H393="OUI",I393="OUI",J393="OUI",T393&lt;=$V$1),"OUI",""),"")</f>
        <v/>
      </c>
      <c r="AA393" s="68" t="str">
        <f>+IF(OR(Z393&lt;&gt;"OUI",X393="OUI",R393&lt;&gt;"-"),"OUI","")</f>
        <v>OUI</v>
      </c>
      <c r="AB393" s="69">
        <f>+IF(AA393&lt;&gt;"OUI","-",IF(R393="-",IF(W393&lt;=3,"-",MAX(N393,K393*(1-$T$1))),IF(W393&lt;=3,R393,IF(T393&gt;$V$6,MAX(N393,K393*$T$6),IF(T393&gt;$V$5,MAX(R393,N393,K393*(1-$T$2),K393*(1-$T$5)),IF(T393&gt;$V$4,MAX(R393,N393,K393*(1-$T$2),K393*(1-$T$4)),IF(T393&gt;$V$3,MAX(R393,N393,K393*(1-$T$2),K393*(1-$T$3)),IF(T393&gt;$V$1,MAX(N393,K393*(1-$T$2)),MAX(N393,R393)))))))))</f>
        <v>42.930000000000007</v>
      </c>
      <c r="AC393" s="70">
        <f>+IF(AB393="-","-",IF(ABS(K393-AB393)&lt;0.1,1,-1*(AB393-K393)/K393))</f>
        <v>9.9999999999999908E-2</v>
      </c>
      <c r="AD393" s="66">
        <f>+IF(AB393&lt;&gt;"-",IF(AB393&lt;K393,(K393-AB393)*C393,AB393*C393),"")</f>
        <v>28.619999999999976</v>
      </c>
      <c r="AE393" s="68" t="str">
        <f>+IF(AB393&lt;&gt;"-",IF(R393&lt;&gt;"-",IF(Z393&lt;&gt;"OUI","OLD","FAUX"),IF(Z393&lt;&gt;"OUI","NEW","FAUX")),"")</f>
        <v>NEW</v>
      </c>
      <c r="AF393" s="68"/>
      <c r="AG393" s="68"/>
      <c r="AH393" s="53" t="str">
        <f t="shared" si="5"/>
        <v/>
      </c>
    </row>
    <row r="394" spans="1:34" ht="17">
      <c r="A394" s="53" t="s">
        <v>2169</v>
      </c>
      <c r="B394" s="53" t="s">
        <v>2170</v>
      </c>
      <c r="C394" s="54">
        <v>2</v>
      </c>
      <c r="D394" s="55" t="s">
        <v>80</v>
      </c>
      <c r="E394" s="55"/>
      <c r="F394" s="56" t="s">
        <v>49</v>
      </c>
      <c r="G394" s="56" t="s">
        <v>49</v>
      </c>
      <c r="H394" s="56"/>
      <c r="I394" s="56"/>
      <c r="J394" s="56"/>
      <c r="K394" s="57">
        <v>47.5</v>
      </c>
      <c r="L394" s="58">
        <v>45337</v>
      </c>
      <c r="M394" s="58"/>
      <c r="N394" s="59"/>
      <c r="O394" s="56"/>
      <c r="P394" s="56"/>
      <c r="Q394" s="56">
        <v>2</v>
      </c>
      <c r="R394" s="60" t="s">
        <v>1139</v>
      </c>
      <c r="S394" s="61">
        <f>O394+P394</f>
        <v>0</v>
      </c>
      <c r="T394" s="62">
        <f>+IF(L394&lt;&gt;"",IF(DAYS360(L394,$A$2)&lt;0,0,IF(AND(MONTH(L394)=MONTH($A$2),YEAR(L394)&lt;YEAR($A$2)),(DAYS360(L394,$A$2)/30)-1,DAYS360(L394,$A$2)/30)),0)</f>
        <v>13.366666666666667</v>
      </c>
      <c r="U394" s="62">
        <f>+IF(M394&lt;&gt;"",IF(DAYS360(M394,$A$2)&lt;0,0,IF(AND(MONTH(M394)=MONTH($A$2),YEAR(M394)&lt;YEAR($A$2)),(DAYS360(M394,$A$2)/30)-1,DAYS360(M394,$A$2)/30)),0)</f>
        <v>0</v>
      </c>
      <c r="V394" s="63">
        <f>S394/((C394+Q394)/2)</f>
        <v>0</v>
      </c>
      <c r="W394" s="64">
        <f>+IF(V394&gt;0,1/V394,999)</f>
        <v>999</v>
      </c>
      <c r="X394" s="65" t="str">
        <f>+IF(N394&lt;&gt;"",IF(INT(N394)&lt;&gt;INT(K394),"OUI",""),"")</f>
        <v/>
      </c>
      <c r="Y394" s="66">
        <f>+IF(F394="OUI",0,C394*K394)</f>
        <v>95</v>
      </c>
      <c r="Z394" s="67" t="str">
        <f>+IF(R394="-",IF(OR(F394="OUI",AND(G394="OUI",T394&lt;=$V$1),H394="OUI",I394="OUI",J394="OUI",T394&lt;=$V$1),"OUI",""),"")</f>
        <v/>
      </c>
      <c r="AA394" s="68" t="str">
        <f>+IF(OR(Z394&lt;&gt;"OUI",X394="OUI",R394&lt;&gt;"-"),"OUI","")</f>
        <v>OUI</v>
      </c>
      <c r="AB394" s="69">
        <f>+IF(AA394&lt;&gt;"OUI","-",IF(R394="-",IF(W394&lt;=3,"-",MAX(N394,K394*(1-$T$1))),IF(W394&lt;=3,R394,IF(T394&gt;$V$6,MAX(N394,K394*$T$6),IF(T394&gt;$V$5,MAX(R394,N394,K394*(1-$T$2),K394*(1-$T$5)),IF(T394&gt;$V$4,MAX(R394,N394,K394*(1-$T$2),K394*(1-$T$4)),IF(T394&gt;$V$3,MAX(R394,N394,K394*(1-$T$2),K394*(1-$T$3)),IF(T394&gt;$V$1,MAX(N394,K394*(1-$T$2)),MAX(N394,R394)))))))))</f>
        <v>42.75</v>
      </c>
      <c r="AC394" s="70">
        <f>+IF(AB394="-","-",IF(ABS(K394-AB394)&lt;0.1,1,-1*(AB394-K394)/K394))</f>
        <v>0.1</v>
      </c>
      <c r="AD394" s="66">
        <f>+IF(AB394&lt;&gt;"-",IF(AB394&lt;K394,(K394-AB394)*C394,AB394*C394),"")</f>
        <v>9.5</v>
      </c>
      <c r="AE394" s="68" t="str">
        <f>+IF(AB394&lt;&gt;"-",IF(R394&lt;&gt;"-",IF(Z394&lt;&gt;"OUI","OLD","FAUX"),IF(Z394&lt;&gt;"OUI","NEW","FAUX")),"")</f>
        <v>NEW</v>
      </c>
      <c r="AF394" s="68"/>
      <c r="AG394" s="68"/>
      <c r="AH394" s="53" t="str">
        <f t="shared" si="5"/>
        <v/>
      </c>
    </row>
    <row r="395" spans="1:34" ht="17">
      <c r="A395" s="53" t="s">
        <v>997</v>
      </c>
      <c r="B395" s="53" t="s">
        <v>998</v>
      </c>
      <c r="C395" s="54">
        <v>1</v>
      </c>
      <c r="D395" s="55"/>
      <c r="E395" s="55" t="s">
        <v>999</v>
      </c>
      <c r="F395" s="56" t="s">
        <v>49</v>
      </c>
      <c r="G395" s="56" t="s">
        <v>49</v>
      </c>
      <c r="H395" s="56"/>
      <c r="I395" s="56"/>
      <c r="J395" s="56" t="s">
        <v>49</v>
      </c>
      <c r="K395" s="57">
        <v>47.42</v>
      </c>
      <c r="L395" s="58">
        <v>43992</v>
      </c>
      <c r="M395" s="58">
        <v>44006</v>
      </c>
      <c r="N395" s="59"/>
      <c r="O395" s="56"/>
      <c r="P395" s="56"/>
      <c r="Q395" s="56">
        <v>1</v>
      </c>
      <c r="R395" s="60">
        <v>42.678000000000004</v>
      </c>
      <c r="S395" s="61">
        <f>O395+P395</f>
        <v>0</v>
      </c>
      <c r="T395" s="62">
        <f>+IF(L395&lt;&gt;"",IF(DAYS360(L395,$A$2)&lt;0,0,IF(AND(MONTH(L395)=MONTH($A$2),YEAR(L395)&lt;YEAR($A$2)),(DAYS360(L395,$A$2)/30)-1,DAYS360(L395,$A$2)/30)),0)</f>
        <v>57.533333333333331</v>
      </c>
      <c r="U395" s="62">
        <f>+IF(M395&lt;&gt;"",IF(DAYS360(M395,$A$2)&lt;0,0,IF(AND(MONTH(M395)=MONTH($A$2),YEAR(M395)&lt;YEAR($A$2)),(DAYS360(M395,$A$2)/30)-1,DAYS360(M395,$A$2)/30)),0)</f>
        <v>57.06666666666667</v>
      </c>
      <c r="V395" s="63">
        <f>S395/((C395+Q395)/2)</f>
        <v>0</v>
      </c>
      <c r="W395" s="64">
        <f>+IF(V395&gt;0,1/V395,999)</f>
        <v>999</v>
      </c>
      <c r="X395" s="65" t="str">
        <f>+IF(N395&lt;&gt;"",IF(INT(N395)&lt;&gt;INT(K395),"OUI",""),"")</f>
        <v/>
      </c>
      <c r="Y395" s="66">
        <f>+IF(F395="OUI",0,C395*K395)</f>
        <v>47.42</v>
      </c>
      <c r="Z395" s="67" t="str">
        <f>+IF(R395="-",IF(OR(F395="OUI",AND(G395="OUI",T395&lt;=$V$1),H395="OUI",I395="OUI",J395="OUI",T395&lt;=$V$1),"OUI",""),"")</f>
        <v/>
      </c>
      <c r="AA395" s="68" t="str">
        <f>+IF(OR(Z395&lt;&gt;"OUI",X395="OUI",R395&lt;&gt;"-"),"OUI","")</f>
        <v>OUI</v>
      </c>
      <c r="AB395" s="69">
        <f>+IF(AA395&lt;&gt;"OUI","-",IF(R395="-",IF(W395&lt;=3,"-",MAX(N395,K395*(1-$T$1))),IF(W395&lt;=3,R395,IF(T395&gt;$V$6,MAX(N395,K395*$T$6),IF(T395&gt;$V$5,MAX(R395,N395,K395*(1-$T$2),K395*(1-$T$5)),IF(T395&gt;$V$4,MAX(R395,N395,K395*(1-$T$2),K395*(1-$T$4)),IF(T395&gt;$V$3,MAX(R395,N395,K395*(1-$T$2),K395*(1-$T$3)),IF(T395&gt;$V$1,MAX(N395,K395*(1-$T$2)),MAX(N395,R395)))))))))</f>
        <v>42.678000000000004</v>
      </c>
      <c r="AC395" s="70">
        <f>+IF(AB395="-","-",IF(ABS(K395-AB395)&lt;0.1,1,-1*(AB395-K395)/K395))</f>
        <v>9.9999999999999936E-2</v>
      </c>
      <c r="AD395" s="66">
        <f>+IF(AB395&lt;&gt;"-",IF(AB395&lt;K395,(K395-AB395)*C395,AB395*C395),"")</f>
        <v>4.7419999999999973</v>
      </c>
      <c r="AE395" s="68" t="str">
        <f>+IF(AB395&lt;&gt;"-",IF(R395&lt;&gt;"-",IF(Z395&lt;&gt;"OUI","OLD","FAUX"),IF(Z395&lt;&gt;"OUI","NEW","FAUX")),"")</f>
        <v>OLD</v>
      </c>
      <c r="AF395" s="68"/>
      <c r="AG395" s="68"/>
      <c r="AH395" s="53" t="str">
        <f t="shared" si="5"/>
        <v/>
      </c>
    </row>
    <row r="396" spans="1:34" ht="34">
      <c r="A396" s="53" t="s">
        <v>813</v>
      </c>
      <c r="B396" s="53" t="s">
        <v>814</v>
      </c>
      <c r="C396" s="54">
        <v>5</v>
      </c>
      <c r="D396" s="55" t="s">
        <v>47</v>
      </c>
      <c r="E396" s="55" t="s">
        <v>654</v>
      </c>
      <c r="F396" s="56" t="s">
        <v>49</v>
      </c>
      <c r="G396" s="56" t="s">
        <v>49</v>
      </c>
      <c r="H396" s="56"/>
      <c r="I396" s="56"/>
      <c r="J396" s="56" t="s">
        <v>49</v>
      </c>
      <c r="K396" s="57">
        <v>47.1355</v>
      </c>
      <c r="L396" s="58">
        <v>44183</v>
      </c>
      <c r="M396" s="58">
        <v>45544</v>
      </c>
      <c r="N396" s="59"/>
      <c r="O396" s="56"/>
      <c r="P396" s="56"/>
      <c r="Q396" s="56">
        <v>5</v>
      </c>
      <c r="R396" s="60">
        <v>26.644650694444451</v>
      </c>
      <c r="S396" s="61">
        <f>O396+P396</f>
        <v>0</v>
      </c>
      <c r="T396" s="62">
        <f>+IF(L396&lt;&gt;"",IF(DAYS360(L396,$A$2)&lt;0,0,IF(AND(MONTH(L396)=MONTH($A$2),YEAR(L396)&lt;YEAR($A$2)),(DAYS360(L396,$A$2)/30)-1,DAYS360(L396,$A$2)/30)),0)</f>
        <v>51.266666666666666</v>
      </c>
      <c r="U396" s="62">
        <f>+IF(M396&lt;&gt;"",IF(DAYS360(M396,$A$2)&lt;0,0,IF(AND(MONTH(M396)=MONTH($A$2),YEAR(M396)&lt;YEAR($A$2)),(DAYS360(M396,$A$2)/30)-1,DAYS360(M396,$A$2)/30)),0)</f>
        <v>6.5666666666666664</v>
      </c>
      <c r="V396" s="63">
        <f>S396/((C396+Q396)/2)</f>
        <v>0</v>
      </c>
      <c r="W396" s="64">
        <f>+IF(V396&gt;0,1/V396,999)</f>
        <v>999</v>
      </c>
      <c r="X396" s="65" t="str">
        <f>+IF(N396&lt;&gt;"",IF(INT(N396)&lt;&gt;INT(K396),"OUI",""),"")</f>
        <v/>
      </c>
      <c r="Y396" s="66">
        <f>+IF(F396="OUI",0,C396*K396)</f>
        <v>235.67750000000001</v>
      </c>
      <c r="Z396" s="67" t="str">
        <f>+IF(R396="-",IF(OR(F396="OUI",AND(G396="OUI",T396&lt;=$V$1),H396="OUI",I396="OUI",J396="OUI",T396&lt;=$V$1),"OUI",""),"")</f>
        <v/>
      </c>
      <c r="AA396" s="68" t="str">
        <f>+IF(OR(Z396&lt;&gt;"OUI",X396="OUI",R396&lt;&gt;"-"),"OUI","")</f>
        <v>OUI</v>
      </c>
      <c r="AB396" s="69">
        <f>+IF(AA396&lt;&gt;"OUI","-",IF(R396="-",IF(W396&lt;=3,"-",MAX(N396,K396*(1-$T$1))),IF(W396&lt;=3,R396,IF(T396&gt;$V$6,MAX(N396,K396*$T$6),IF(T396&gt;$V$5,MAX(R396,N396,K396*(1-$T$2),K396*(1-$T$5)),IF(T396&gt;$V$4,MAX(R396,N396,K396*(1-$T$2),K396*(1-$T$4)),IF(T396&gt;$V$3,MAX(R396,N396,K396*(1-$T$2),K396*(1-$T$3)),IF(T396&gt;$V$1,MAX(N396,K396*(1-$T$2)),MAX(N396,R396)))))))))</f>
        <v>42.421950000000002</v>
      </c>
      <c r="AC396" s="70">
        <f>+IF(AB396="-","-",IF(ABS(K396-AB396)&lt;0.1,1,-1*(AB396-K396)/K396))</f>
        <v>9.999999999999995E-2</v>
      </c>
      <c r="AD396" s="66">
        <f>+IF(AB396&lt;&gt;"-",IF(AB396&lt;K396,(K396-AB396)*C396,AB396*C396),"")</f>
        <v>23.56774999999999</v>
      </c>
      <c r="AE396" s="68" t="str">
        <f>+IF(AB396&lt;&gt;"-",IF(R396&lt;&gt;"-",IF(Z396&lt;&gt;"OUI","OLD","FAUX"),IF(Z396&lt;&gt;"OUI","NEW","FAUX")),"")</f>
        <v>OLD</v>
      </c>
      <c r="AF396" s="68"/>
      <c r="AG396" s="68"/>
      <c r="AH396" s="53" t="str">
        <f t="shared" si="5"/>
        <v/>
      </c>
    </row>
    <row r="397" spans="1:34" ht="17">
      <c r="A397" s="53" t="s">
        <v>1000</v>
      </c>
      <c r="B397" s="53" t="s">
        <v>1001</v>
      </c>
      <c r="C397" s="54">
        <v>1</v>
      </c>
      <c r="D397" s="55" t="s">
        <v>93</v>
      </c>
      <c r="E397" s="55" t="s">
        <v>1002</v>
      </c>
      <c r="F397" s="56" t="s">
        <v>49</v>
      </c>
      <c r="G397" s="56" t="s">
        <v>49</v>
      </c>
      <c r="H397" s="56"/>
      <c r="I397" s="56"/>
      <c r="J397" s="56" t="s">
        <v>49</v>
      </c>
      <c r="K397" s="57">
        <v>47</v>
      </c>
      <c r="L397" s="58">
        <v>44039</v>
      </c>
      <c r="M397" s="58">
        <v>45103</v>
      </c>
      <c r="N397" s="59"/>
      <c r="O397" s="56"/>
      <c r="P397" s="56"/>
      <c r="Q397" s="56">
        <v>1</v>
      </c>
      <c r="R397" s="60">
        <v>42.300000000000004</v>
      </c>
      <c r="S397" s="61">
        <f>O397+P397</f>
        <v>0</v>
      </c>
      <c r="T397" s="62">
        <f>+IF(L397&lt;&gt;"",IF(DAYS360(L397,$A$2)&lt;0,0,IF(AND(MONTH(L397)=MONTH($A$2),YEAR(L397)&lt;YEAR($A$2)),(DAYS360(L397,$A$2)/30)-1,DAYS360(L397,$A$2)/30)),0)</f>
        <v>55.966666666666669</v>
      </c>
      <c r="U397" s="62">
        <f>+IF(M397&lt;&gt;"",IF(DAYS360(M397,$A$2)&lt;0,0,IF(AND(MONTH(M397)=MONTH($A$2),YEAR(M397)&lt;YEAR($A$2)),(DAYS360(M397,$A$2)/30)-1,DAYS360(M397,$A$2)/30)),0)</f>
        <v>21</v>
      </c>
      <c r="V397" s="63">
        <f>S397/((C397+Q397)/2)</f>
        <v>0</v>
      </c>
      <c r="W397" s="64">
        <f>+IF(V397&gt;0,1/V397,999)</f>
        <v>999</v>
      </c>
      <c r="X397" s="65" t="str">
        <f>+IF(N397&lt;&gt;"",IF(INT(N397)&lt;&gt;INT(K397),"OUI",""),"")</f>
        <v/>
      </c>
      <c r="Y397" s="66">
        <f>+IF(F397="OUI",0,C397*K397)</f>
        <v>47</v>
      </c>
      <c r="Z397" s="67" t="str">
        <f>+IF(R397="-",IF(OR(F397="OUI",AND(G397="OUI",T397&lt;=$V$1),H397="OUI",I397="OUI",J397="OUI",T397&lt;=$V$1),"OUI",""),"")</f>
        <v/>
      </c>
      <c r="AA397" s="68" t="str">
        <f>+IF(OR(Z397&lt;&gt;"OUI",X397="OUI",R397&lt;&gt;"-"),"OUI","")</f>
        <v>OUI</v>
      </c>
      <c r="AB397" s="69">
        <f>+IF(AA397&lt;&gt;"OUI","-",IF(R397="-",IF(W397&lt;=3,"-",MAX(N397,K397*(1-$T$1))),IF(W397&lt;=3,R397,IF(T397&gt;$V$6,MAX(N397,K397*$T$6),IF(T397&gt;$V$5,MAX(R397,N397,K397*(1-$T$2),K397*(1-$T$5)),IF(T397&gt;$V$4,MAX(R397,N397,K397*(1-$T$2),K397*(1-$T$4)),IF(T397&gt;$V$3,MAX(R397,N397,K397*(1-$T$2),K397*(1-$T$3)),IF(T397&gt;$V$1,MAX(N397,K397*(1-$T$2)),MAX(N397,R397)))))))))</f>
        <v>42.300000000000004</v>
      </c>
      <c r="AC397" s="70">
        <f>+IF(AB397="-","-",IF(ABS(K397-AB397)&lt;0.1,1,-1*(AB397-K397)/K397))</f>
        <v>9.9999999999999908E-2</v>
      </c>
      <c r="AD397" s="66">
        <f>+IF(AB397&lt;&gt;"-",IF(AB397&lt;K397,(K397-AB397)*C397,AB397*C397),"")</f>
        <v>4.6999999999999957</v>
      </c>
      <c r="AE397" s="68" t="str">
        <f>+IF(AB397&lt;&gt;"-",IF(R397&lt;&gt;"-",IF(Z397&lt;&gt;"OUI","OLD","FAUX"),IF(Z397&lt;&gt;"OUI","NEW","FAUX")),"")</f>
        <v>OLD</v>
      </c>
      <c r="AF397" s="68"/>
      <c r="AG397" s="68"/>
      <c r="AH397" s="53" t="str">
        <f t="shared" si="5"/>
        <v/>
      </c>
    </row>
    <row r="398" spans="1:34" ht="17">
      <c r="A398" s="53" t="s">
        <v>3236</v>
      </c>
      <c r="B398" s="53" t="s">
        <v>3237</v>
      </c>
      <c r="C398" s="54">
        <v>2</v>
      </c>
      <c r="D398" s="55" t="s">
        <v>80</v>
      </c>
      <c r="E398" s="55" t="s">
        <v>737</v>
      </c>
      <c r="F398" s="56" t="s">
        <v>49</v>
      </c>
      <c r="G398" s="56" t="s">
        <v>49</v>
      </c>
      <c r="H398" s="56"/>
      <c r="I398" s="56"/>
      <c r="J398" s="56" t="s">
        <v>49</v>
      </c>
      <c r="K398" s="57">
        <v>46.9</v>
      </c>
      <c r="L398" s="58">
        <v>45728</v>
      </c>
      <c r="M398" s="58">
        <v>45733</v>
      </c>
      <c r="N398" s="59"/>
      <c r="O398" s="56">
        <v>56</v>
      </c>
      <c r="P398" s="56"/>
      <c r="Q398" s="56">
        <v>10</v>
      </c>
      <c r="R398" s="60" t="s">
        <v>1139</v>
      </c>
      <c r="S398" s="61">
        <f>O398+P398</f>
        <v>56</v>
      </c>
      <c r="T398" s="62">
        <f>+IF(L398&lt;&gt;"",IF(DAYS360(L398,$A$2)&lt;0,0,IF(AND(MONTH(L398)=MONTH($A$2),YEAR(L398)&lt;YEAR($A$2)),(DAYS360(L398,$A$2)/30)-1,DAYS360(L398,$A$2)/30)),0)</f>
        <v>0.46666666666666667</v>
      </c>
      <c r="U398" s="62">
        <f>+IF(M398&lt;&gt;"",IF(DAYS360(M398,$A$2)&lt;0,0,IF(AND(MONTH(M398)=MONTH($A$2),YEAR(M398)&lt;YEAR($A$2)),(DAYS360(M398,$A$2)/30)-1,DAYS360(M398,$A$2)/30)),0)</f>
        <v>0.3</v>
      </c>
      <c r="V398" s="63">
        <f>S398/((C398+Q398)/2)</f>
        <v>9.3333333333333339</v>
      </c>
      <c r="W398" s="64">
        <f>+IF(V398&gt;0,1/V398,999)</f>
        <v>0.10714285714285714</v>
      </c>
      <c r="X398" s="65" t="str">
        <f>+IF(N398&lt;&gt;"",IF(INT(N398)&lt;&gt;INT(K398),"OUI",""),"")</f>
        <v/>
      </c>
      <c r="Y398" s="66">
        <f>+IF(F398="OUI",0,C398*K398)</f>
        <v>93.8</v>
      </c>
      <c r="Z398" s="67" t="str">
        <f>+IF(R398="-",IF(OR(F398="OUI",AND(G398="OUI",T398&lt;=$V$1),H398="OUI",I398="OUI",J398="OUI",T398&lt;=$V$1),"OUI",""),"")</f>
        <v>OUI</v>
      </c>
      <c r="AA398" s="68" t="str">
        <f>+IF(OR(Z398&lt;&gt;"OUI",X398="OUI",R398&lt;&gt;"-"),"OUI","")</f>
        <v/>
      </c>
      <c r="AB398" s="69" t="str">
        <f>+IF(AA398&lt;&gt;"OUI","-",IF(R398="-",IF(W398&lt;=3,"-",MAX(N398,K398*(1-$T$1))),IF(W398&lt;=3,R398,IF(T398&gt;$V$6,MAX(N398,K398*$T$6),IF(T398&gt;$V$5,MAX(R398,N398,K398*(1-$T$2),K398*(1-$T$5)),IF(T398&gt;$V$4,MAX(R398,N398,K398*(1-$T$2),K398*(1-$T$4)),IF(T398&gt;$V$3,MAX(R398,N398,K398*(1-$T$2),K398*(1-$T$3)),IF(T398&gt;$V$1,MAX(N398,K398*(1-$T$2)),MAX(N398,R398)))))))))</f>
        <v>-</v>
      </c>
      <c r="AC398" s="70" t="str">
        <f>+IF(AB398="-","-",IF(ABS(K398-AB398)&lt;0.1,1,-1*(AB398-K398)/K398))</f>
        <v>-</v>
      </c>
      <c r="AD398" s="66" t="str">
        <f>+IF(AB398&lt;&gt;"-",IF(AB398&lt;K398,(K398-AB398)*C398,AB398*C398),"")</f>
        <v/>
      </c>
      <c r="AE398" s="68" t="str">
        <f>+IF(AB398&lt;&gt;"-",IF(R398&lt;&gt;"-",IF(Z398&lt;&gt;"OUI","OLD","FAUX"),IF(Z398&lt;&gt;"OUI","NEW","FAUX")),"")</f>
        <v/>
      </c>
      <c r="AF398" s="68"/>
      <c r="AG398" s="68"/>
      <c r="AH398" s="53" t="str">
        <f t="shared" si="5"/>
        <v/>
      </c>
    </row>
    <row r="399" spans="1:34" ht="17">
      <c r="A399" s="53" t="s">
        <v>3380</v>
      </c>
      <c r="B399" s="53" t="s">
        <v>3381</v>
      </c>
      <c r="C399" s="54">
        <v>1</v>
      </c>
      <c r="D399" s="55" t="s">
        <v>80</v>
      </c>
      <c r="E399" s="55"/>
      <c r="F399" s="56" t="s">
        <v>49</v>
      </c>
      <c r="G399" s="56" t="s">
        <v>49</v>
      </c>
      <c r="H399" s="56"/>
      <c r="I399" s="56"/>
      <c r="J399" s="56"/>
      <c r="K399" s="57">
        <v>46.5</v>
      </c>
      <c r="L399" s="58">
        <v>45398</v>
      </c>
      <c r="M399" s="58"/>
      <c r="N399" s="59"/>
      <c r="O399" s="56"/>
      <c r="P399" s="56"/>
      <c r="Q399" s="56">
        <v>1</v>
      </c>
      <c r="R399" s="60" t="s">
        <v>1139</v>
      </c>
      <c r="S399" s="61">
        <f>O399+P399</f>
        <v>0</v>
      </c>
      <c r="T399" s="62">
        <f>+IF(L399&lt;&gt;"",IF(DAYS360(L399,$A$2)&lt;0,0,IF(AND(MONTH(L399)=MONTH($A$2),YEAR(L399)&lt;YEAR($A$2)),(DAYS360(L399,$A$2)/30)-1,DAYS360(L399,$A$2)/30)),0)</f>
        <v>11.333333333333334</v>
      </c>
      <c r="U399" s="62">
        <f>+IF(M399&lt;&gt;"",IF(DAYS360(M399,$A$2)&lt;0,0,IF(AND(MONTH(M399)=MONTH($A$2),YEAR(M399)&lt;YEAR($A$2)),(DAYS360(M399,$A$2)/30)-1,DAYS360(M399,$A$2)/30)),0)</f>
        <v>0</v>
      </c>
      <c r="V399" s="63">
        <f>S399/((C399+Q399)/2)</f>
        <v>0</v>
      </c>
      <c r="W399" s="64">
        <f>+IF(V399&gt;0,1/V399,999)</f>
        <v>999</v>
      </c>
      <c r="X399" s="65" t="str">
        <f>+IF(N399&lt;&gt;"",IF(INT(N399)&lt;&gt;INT(K399),"OUI",""),"")</f>
        <v/>
      </c>
      <c r="Y399" s="66">
        <f>+IF(F399="OUI",0,C399*K399)</f>
        <v>46.5</v>
      </c>
      <c r="Z399" s="67" t="str">
        <f>+IF(R399="-",IF(OR(F399="OUI",AND(G399="OUI",T399&lt;=$V$1),H399="OUI",I399="OUI",J399="OUI",T399&lt;=$V$1),"OUI",""),"")</f>
        <v>OUI</v>
      </c>
      <c r="AA399" s="68" t="str">
        <f>+IF(OR(Z399&lt;&gt;"OUI",X399="OUI",R399&lt;&gt;"-"),"OUI","")</f>
        <v/>
      </c>
      <c r="AB399" s="69" t="str">
        <f>+IF(AA399&lt;&gt;"OUI","-",IF(R399="-",IF(W399&lt;=3,"-",MAX(N399,K399*(1-$T$1))),IF(W399&lt;=3,R399,IF(T399&gt;$V$6,MAX(N399,K399*$T$6),IF(T399&gt;$V$5,MAX(R399,N399,K399*(1-$T$2),K399*(1-$T$5)),IF(T399&gt;$V$4,MAX(R399,N399,K399*(1-$T$2),K399*(1-$T$4)),IF(T399&gt;$V$3,MAX(R399,N399,K399*(1-$T$2),K399*(1-$T$3)),IF(T399&gt;$V$1,MAX(N399,K399*(1-$T$2)),MAX(N399,R399)))))))))</f>
        <v>-</v>
      </c>
      <c r="AC399" s="70" t="str">
        <f>+IF(AB399="-","-",IF(ABS(K399-AB399)&lt;0.1,1,-1*(AB399-K399)/K399))</f>
        <v>-</v>
      </c>
      <c r="AD399" s="66" t="str">
        <f>+IF(AB399&lt;&gt;"-",IF(AB399&lt;K399,(K399-AB399)*C399,AB399*C399),"")</f>
        <v/>
      </c>
      <c r="AE399" s="68" t="str">
        <f>+IF(AB399&lt;&gt;"-",IF(R399&lt;&gt;"-",IF(Z399&lt;&gt;"OUI","OLD","FAUX"),IF(Z399&lt;&gt;"OUI","NEW","FAUX")),"")</f>
        <v/>
      </c>
      <c r="AF399" s="68"/>
      <c r="AG399" s="68"/>
      <c r="AH399" s="53" t="str">
        <f t="shared" si="5"/>
        <v/>
      </c>
    </row>
    <row r="400" spans="1:34" ht="17">
      <c r="A400" s="53" t="s">
        <v>3409</v>
      </c>
      <c r="B400" s="53" t="s">
        <v>3410</v>
      </c>
      <c r="C400" s="54">
        <v>2</v>
      </c>
      <c r="D400" s="55" t="s">
        <v>797</v>
      </c>
      <c r="E400" s="55"/>
      <c r="F400" s="56" t="s">
        <v>49</v>
      </c>
      <c r="G400" s="56" t="s">
        <v>49</v>
      </c>
      <c r="H400" s="56"/>
      <c r="I400" s="56"/>
      <c r="J400" s="56"/>
      <c r="K400" s="57">
        <v>46.35</v>
      </c>
      <c r="L400" s="58">
        <v>45009</v>
      </c>
      <c r="M400" s="58">
        <v>45691</v>
      </c>
      <c r="N400" s="59"/>
      <c r="O400" s="56">
        <v>1</v>
      </c>
      <c r="P400" s="56"/>
      <c r="Q400" s="56">
        <v>3</v>
      </c>
      <c r="R400" s="60" t="s">
        <v>1139</v>
      </c>
      <c r="S400" s="61">
        <f>O400+P400</f>
        <v>1</v>
      </c>
      <c r="T400" s="62">
        <f>+IF(L400&lt;&gt;"",IF(DAYS360(L400,$A$2)&lt;0,0,IF(AND(MONTH(L400)=MONTH($A$2),YEAR(L400)&lt;YEAR($A$2)),(DAYS360(L400,$A$2)/30)-1,DAYS360(L400,$A$2)/30)),0)</f>
        <v>23.066666666666666</v>
      </c>
      <c r="U400" s="62">
        <f>+IF(M400&lt;&gt;"",IF(DAYS360(M400,$A$2)&lt;0,0,IF(AND(MONTH(M400)=MONTH($A$2),YEAR(M400)&lt;YEAR($A$2)),(DAYS360(M400,$A$2)/30)-1,DAYS360(M400,$A$2)/30)),0)</f>
        <v>1.7666666666666666</v>
      </c>
      <c r="V400" s="63">
        <f>S400/((C400+Q400)/2)</f>
        <v>0.4</v>
      </c>
      <c r="W400" s="64">
        <f>+IF(V400&gt;0,1/V400,999)</f>
        <v>2.5</v>
      </c>
      <c r="X400" s="65" t="str">
        <f>+IF(N400&lt;&gt;"",IF(INT(N400)&lt;&gt;INT(K400),"OUI",""),"")</f>
        <v/>
      </c>
      <c r="Y400" s="66">
        <f>+IF(F400="OUI",0,C400*K400)</f>
        <v>92.7</v>
      </c>
      <c r="Z400" s="67" t="str">
        <f>+IF(R400="-",IF(OR(F400="OUI",AND(G400="OUI",T400&lt;=$V$1),H400="OUI",I400="OUI",J400="OUI",T400&lt;=$V$1),"OUI",""),"")</f>
        <v/>
      </c>
      <c r="AA400" s="68" t="str">
        <f>+IF(OR(Z400&lt;&gt;"OUI",X400="OUI",R400&lt;&gt;"-"),"OUI","")</f>
        <v>OUI</v>
      </c>
      <c r="AB400" s="69" t="str">
        <f>+IF(AA400&lt;&gt;"OUI","-",IF(R400="-",IF(W400&lt;=3,"-",MAX(N400,K400*(1-$T$1))),IF(W400&lt;=3,R400,IF(T400&gt;$V$6,MAX(N400,K400*$T$6),IF(T400&gt;$V$5,MAX(R400,N400,K400*(1-$T$2),K400*(1-$T$5)),IF(T400&gt;$V$4,MAX(R400,N400,K400*(1-$T$2),K400*(1-$T$4)),IF(T400&gt;$V$3,MAX(R400,N400,K400*(1-$T$2),K400*(1-$T$3)),IF(T400&gt;$V$1,MAX(N400,K400*(1-$T$2)),MAX(N400,R400)))))))))</f>
        <v>-</v>
      </c>
      <c r="AC400" s="70" t="str">
        <f>+IF(AB400="-","-",IF(ABS(K400-AB400)&lt;0.1,1,-1*(AB400-K400)/K400))</f>
        <v>-</v>
      </c>
      <c r="AD400" s="66" t="str">
        <f>+IF(AB400&lt;&gt;"-",IF(AB400&lt;K400,(K400-AB400)*C400,AB400*C400),"")</f>
        <v/>
      </c>
      <c r="AE400" s="68" t="str">
        <f>+IF(AB400&lt;&gt;"-",IF(R400&lt;&gt;"-",IF(Z400&lt;&gt;"OUI","OLD","FAUX"),IF(Z400&lt;&gt;"OUI","NEW","FAUX")),"")</f>
        <v/>
      </c>
      <c r="AF400" s="68"/>
      <c r="AG400" s="68"/>
      <c r="AH400" s="53" t="str">
        <f t="shared" ref="AH400:AH463" si="6">+IF(AND(OR(R400&lt;&gt;"-",AB400&lt;&gt;"-"),T400&lt;=1),"Ne pas déprécier","")</f>
        <v/>
      </c>
    </row>
    <row r="401" spans="1:34" ht="17">
      <c r="A401" s="53" t="s">
        <v>2096</v>
      </c>
      <c r="B401" s="53" t="s">
        <v>2097</v>
      </c>
      <c r="C401" s="54">
        <v>5</v>
      </c>
      <c r="D401" s="55" t="s">
        <v>2098</v>
      </c>
      <c r="E401" s="55"/>
      <c r="F401" s="56" t="s">
        <v>49</v>
      </c>
      <c r="G401" s="56" t="s">
        <v>49</v>
      </c>
      <c r="H401" s="56"/>
      <c r="I401" s="56"/>
      <c r="J401" s="56"/>
      <c r="K401" s="57">
        <v>46.04</v>
      </c>
      <c r="L401" s="58">
        <v>45342</v>
      </c>
      <c r="M401" s="58">
        <v>45378</v>
      </c>
      <c r="N401" s="59"/>
      <c r="O401" s="56"/>
      <c r="P401" s="56"/>
      <c r="Q401" s="56">
        <v>5</v>
      </c>
      <c r="R401" s="60" t="s">
        <v>1139</v>
      </c>
      <c r="S401" s="61">
        <f>O401+P401</f>
        <v>0</v>
      </c>
      <c r="T401" s="62">
        <f>+IF(L401&lt;&gt;"",IF(DAYS360(L401,$A$2)&lt;0,0,IF(AND(MONTH(L401)=MONTH($A$2),YEAR(L401)&lt;YEAR($A$2)),(DAYS360(L401,$A$2)/30)-1,DAYS360(L401,$A$2)/30)),0)</f>
        <v>13.2</v>
      </c>
      <c r="U401" s="62">
        <f>+IF(M401&lt;&gt;"",IF(DAYS360(M401,$A$2)&lt;0,0,IF(AND(MONTH(M401)=MONTH($A$2),YEAR(M401)&lt;YEAR($A$2)),(DAYS360(M401,$A$2)/30)-1,DAYS360(M401,$A$2)/30)),0)</f>
        <v>10.966666666666667</v>
      </c>
      <c r="V401" s="63">
        <f>S401/((C401+Q401)/2)</f>
        <v>0</v>
      </c>
      <c r="W401" s="64">
        <f>+IF(V401&gt;0,1/V401,999)</f>
        <v>999</v>
      </c>
      <c r="X401" s="65" t="str">
        <f>+IF(N401&lt;&gt;"",IF(INT(N401)&lt;&gt;INT(K401),"OUI",""),"")</f>
        <v/>
      </c>
      <c r="Y401" s="66">
        <f>+IF(F401="OUI",0,C401*K401)</f>
        <v>230.2</v>
      </c>
      <c r="Z401" s="67" t="str">
        <f>+IF(R401="-",IF(OR(F401="OUI",AND(G401="OUI",T401&lt;=$V$1),H401="OUI",I401="OUI",J401="OUI",T401&lt;=$V$1),"OUI",""),"")</f>
        <v/>
      </c>
      <c r="AA401" s="68" t="str">
        <f>+IF(OR(Z401&lt;&gt;"OUI",X401="OUI",R401&lt;&gt;"-"),"OUI","")</f>
        <v>OUI</v>
      </c>
      <c r="AB401" s="69">
        <f>+IF(AA401&lt;&gt;"OUI","-",IF(R401="-",IF(W401&lt;=3,"-",MAX(N401,K401*(1-$T$1))),IF(W401&lt;=3,R401,IF(T401&gt;$V$6,MAX(N401,K401*$T$6),IF(T401&gt;$V$5,MAX(R401,N401,K401*(1-$T$2),K401*(1-$T$5)),IF(T401&gt;$V$4,MAX(R401,N401,K401*(1-$T$2),K401*(1-$T$4)),IF(T401&gt;$V$3,MAX(R401,N401,K401*(1-$T$2),K401*(1-$T$3)),IF(T401&gt;$V$1,MAX(N401,K401*(1-$T$2)),MAX(N401,R401)))))))))</f>
        <v>41.436</v>
      </c>
      <c r="AC401" s="70">
        <f>+IF(AB401="-","-",IF(ABS(K401-AB401)&lt;0.1,1,-1*(AB401-K401)/K401))</f>
        <v>9.9999999999999978E-2</v>
      </c>
      <c r="AD401" s="66">
        <f>+IF(AB401&lt;&gt;"-",IF(AB401&lt;K401,(K401-AB401)*C401,AB401*C401),"")</f>
        <v>23.019999999999996</v>
      </c>
      <c r="AE401" s="68" t="str">
        <f>+IF(AB401&lt;&gt;"-",IF(R401&lt;&gt;"-",IF(Z401&lt;&gt;"OUI","OLD","FAUX"),IF(Z401&lt;&gt;"OUI","NEW","FAUX")),"")</f>
        <v>NEW</v>
      </c>
      <c r="AF401" s="68"/>
      <c r="AG401" s="68"/>
      <c r="AH401" s="53" t="str">
        <f t="shared" si="6"/>
        <v/>
      </c>
    </row>
    <row r="402" spans="1:34" ht="17">
      <c r="A402" s="53" t="s">
        <v>2137</v>
      </c>
      <c r="B402" s="53" t="s">
        <v>2138</v>
      </c>
      <c r="C402" s="54">
        <v>3</v>
      </c>
      <c r="D402" s="55" t="s">
        <v>2098</v>
      </c>
      <c r="E402" s="55"/>
      <c r="F402" s="56" t="s">
        <v>49</v>
      </c>
      <c r="G402" s="56" t="s">
        <v>49</v>
      </c>
      <c r="H402" s="56"/>
      <c r="I402" s="56"/>
      <c r="J402" s="56"/>
      <c r="K402" s="57">
        <v>46.04</v>
      </c>
      <c r="L402" s="58">
        <v>45342</v>
      </c>
      <c r="M402" s="58">
        <v>45616</v>
      </c>
      <c r="N402" s="59"/>
      <c r="O402" s="56"/>
      <c r="P402" s="56"/>
      <c r="Q402" s="56">
        <v>3</v>
      </c>
      <c r="R402" s="60" t="s">
        <v>1139</v>
      </c>
      <c r="S402" s="61">
        <f>O402+P402</f>
        <v>0</v>
      </c>
      <c r="T402" s="62">
        <f>+IF(L402&lt;&gt;"",IF(DAYS360(L402,$A$2)&lt;0,0,IF(AND(MONTH(L402)=MONTH($A$2),YEAR(L402)&lt;YEAR($A$2)),(DAYS360(L402,$A$2)/30)-1,DAYS360(L402,$A$2)/30)),0)</f>
        <v>13.2</v>
      </c>
      <c r="U402" s="62">
        <f>+IF(M402&lt;&gt;"",IF(DAYS360(M402,$A$2)&lt;0,0,IF(AND(MONTH(M402)=MONTH($A$2),YEAR(M402)&lt;YEAR($A$2)),(DAYS360(M402,$A$2)/30)-1,DAYS360(M402,$A$2)/30)),0)</f>
        <v>4.2</v>
      </c>
      <c r="V402" s="63">
        <f>S402/((C402+Q402)/2)</f>
        <v>0</v>
      </c>
      <c r="W402" s="64">
        <f>+IF(V402&gt;0,1/V402,999)</f>
        <v>999</v>
      </c>
      <c r="X402" s="65" t="str">
        <f>+IF(N402&lt;&gt;"",IF(INT(N402)&lt;&gt;INT(K402),"OUI",""),"")</f>
        <v/>
      </c>
      <c r="Y402" s="66">
        <f>+IF(F402="OUI",0,C402*K402)</f>
        <v>138.12</v>
      </c>
      <c r="Z402" s="67" t="str">
        <f>+IF(R402="-",IF(OR(F402="OUI",AND(G402="OUI",T402&lt;=$V$1),H402="OUI",I402="OUI",J402="OUI",T402&lt;=$V$1),"OUI",""),"")</f>
        <v/>
      </c>
      <c r="AA402" s="68" t="str">
        <f>+IF(OR(Z402&lt;&gt;"OUI",X402="OUI",R402&lt;&gt;"-"),"OUI","")</f>
        <v>OUI</v>
      </c>
      <c r="AB402" s="69">
        <f>+IF(AA402&lt;&gt;"OUI","-",IF(R402="-",IF(W402&lt;=3,"-",MAX(N402,K402*(1-$T$1))),IF(W402&lt;=3,R402,IF(T402&gt;$V$6,MAX(N402,K402*$T$6),IF(T402&gt;$V$5,MAX(R402,N402,K402*(1-$T$2),K402*(1-$T$5)),IF(T402&gt;$V$4,MAX(R402,N402,K402*(1-$T$2),K402*(1-$T$4)),IF(T402&gt;$V$3,MAX(R402,N402,K402*(1-$T$2),K402*(1-$T$3)),IF(T402&gt;$V$1,MAX(N402,K402*(1-$T$2)),MAX(N402,R402)))))))))</f>
        <v>41.436</v>
      </c>
      <c r="AC402" s="70">
        <f>+IF(AB402="-","-",IF(ABS(K402-AB402)&lt;0.1,1,-1*(AB402-K402)/K402))</f>
        <v>9.9999999999999978E-2</v>
      </c>
      <c r="AD402" s="66">
        <f>+IF(AB402&lt;&gt;"-",IF(AB402&lt;K402,(K402-AB402)*C402,AB402*C402),"")</f>
        <v>13.811999999999998</v>
      </c>
      <c r="AE402" s="68" t="str">
        <f>+IF(AB402&lt;&gt;"-",IF(R402&lt;&gt;"-",IF(Z402&lt;&gt;"OUI","OLD","FAUX"),IF(Z402&lt;&gt;"OUI","NEW","FAUX")),"")</f>
        <v>NEW</v>
      </c>
      <c r="AF402" s="68"/>
      <c r="AG402" s="68"/>
      <c r="AH402" s="53" t="str">
        <f t="shared" si="6"/>
        <v/>
      </c>
    </row>
    <row r="403" spans="1:34" ht="17">
      <c r="A403" s="53" t="s">
        <v>2173</v>
      </c>
      <c r="B403" s="53" t="s">
        <v>2174</v>
      </c>
      <c r="C403" s="54">
        <v>2</v>
      </c>
      <c r="D403" s="55" t="s">
        <v>1168</v>
      </c>
      <c r="E403" s="55"/>
      <c r="F403" s="56" t="s">
        <v>49</v>
      </c>
      <c r="G403" s="56" t="s">
        <v>49</v>
      </c>
      <c r="H403" s="56"/>
      <c r="I403" s="56"/>
      <c r="J403" s="56"/>
      <c r="K403" s="57">
        <v>46</v>
      </c>
      <c r="L403" s="58">
        <v>44995</v>
      </c>
      <c r="M403" s="58">
        <v>45593</v>
      </c>
      <c r="N403" s="59"/>
      <c r="O403" s="56"/>
      <c r="P403" s="56"/>
      <c r="Q403" s="56">
        <v>2</v>
      </c>
      <c r="R403" s="60" t="s">
        <v>1139</v>
      </c>
      <c r="S403" s="61">
        <f>O403+P403</f>
        <v>0</v>
      </c>
      <c r="T403" s="62">
        <f>+IF(L403&lt;&gt;"",IF(DAYS360(L403,$A$2)&lt;0,0,IF(AND(MONTH(L403)=MONTH($A$2),YEAR(L403)&lt;YEAR($A$2)),(DAYS360(L403,$A$2)/30)-1,DAYS360(L403,$A$2)/30)),0)</f>
        <v>23.533333333333335</v>
      </c>
      <c r="U403" s="62">
        <f>+IF(M403&lt;&gt;"",IF(DAYS360(M403,$A$2)&lt;0,0,IF(AND(MONTH(M403)=MONTH($A$2),YEAR(M403)&lt;YEAR($A$2)),(DAYS360(M403,$A$2)/30)-1,DAYS360(M403,$A$2)/30)),0)</f>
        <v>4.9333333333333336</v>
      </c>
      <c r="V403" s="63">
        <f>S403/((C403+Q403)/2)</f>
        <v>0</v>
      </c>
      <c r="W403" s="64">
        <f>+IF(V403&gt;0,1/V403,999)</f>
        <v>999</v>
      </c>
      <c r="X403" s="65" t="str">
        <f>+IF(N403&lt;&gt;"",IF(INT(N403)&lt;&gt;INT(K403),"OUI",""),"")</f>
        <v/>
      </c>
      <c r="Y403" s="66">
        <f>+IF(F403="OUI",0,C403*K403)</f>
        <v>92</v>
      </c>
      <c r="Z403" s="67" t="str">
        <f>+IF(R403="-",IF(OR(F403="OUI",AND(G403="OUI",T403&lt;=$V$1),H403="OUI",I403="OUI",J403="OUI",T403&lt;=$V$1),"OUI",""),"")</f>
        <v/>
      </c>
      <c r="AA403" s="68" t="str">
        <f>+IF(OR(Z403&lt;&gt;"OUI",X403="OUI",R403&lt;&gt;"-"),"OUI","")</f>
        <v>OUI</v>
      </c>
      <c r="AB403" s="69">
        <f>+IF(AA403&lt;&gt;"OUI","-",IF(R403="-",IF(W403&lt;=3,"-",MAX(N403,K403*(1-$T$1))),IF(W403&lt;=3,R403,IF(T403&gt;$V$6,MAX(N403,K403*$T$6),IF(T403&gt;$V$5,MAX(R403,N403,K403*(1-$T$2),K403*(1-$T$5)),IF(T403&gt;$V$4,MAX(R403,N403,K403*(1-$T$2),K403*(1-$T$4)),IF(T403&gt;$V$3,MAX(R403,N403,K403*(1-$T$2),K403*(1-$T$3)),IF(T403&gt;$V$1,MAX(N403,K403*(1-$T$2)),MAX(N403,R403)))))))))</f>
        <v>41.4</v>
      </c>
      <c r="AC403" s="70">
        <f>+IF(AB403="-","-",IF(ABS(K403-AB403)&lt;0.1,1,-1*(AB403-K403)/K403))</f>
        <v>0.10000000000000003</v>
      </c>
      <c r="AD403" s="66">
        <f>+IF(AB403&lt;&gt;"-",IF(AB403&lt;K403,(K403-AB403)*C403,AB403*C403),"")</f>
        <v>9.2000000000000028</v>
      </c>
      <c r="AE403" s="68" t="str">
        <f>+IF(AB403&lt;&gt;"-",IF(R403&lt;&gt;"-",IF(Z403&lt;&gt;"OUI","OLD","FAUX"),IF(Z403&lt;&gt;"OUI","NEW","FAUX")),"")</f>
        <v>NEW</v>
      </c>
      <c r="AF403" s="68"/>
      <c r="AG403" s="68"/>
      <c r="AH403" s="53" t="str">
        <f t="shared" si="6"/>
        <v/>
      </c>
    </row>
    <row r="404" spans="1:34" ht="17">
      <c r="A404" s="53" t="s">
        <v>1280</v>
      </c>
      <c r="B404" s="53" t="s">
        <v>1281</v>
      </c>
      <c r="C404" s="54">
        <v>2</v>
      </c>
      <c r="D404" s="55" t="s">
        <v>80</v>
      </c>
      <c r="E404" s="55"/>
      <c r="F404" s="56" t="s">
        <v>49</v>
      </c>
      <c r="G404" s="56" t="s">
        <v>49</v>
      </c>
      <c r="H404" s="56"/>
      <c r="I404" s="56"/>
      <c r="J404" s="56"/>
      <c r="K404" s="57">
        <v>45.96</v>
      </c>
      <c r="L404" s="58">
        <v>45337</v>
      </c>
      <c r="M404" s="58"/>
      <c r="N404" s="59"/>
      <c r="O404" s="56"/>
      <c r="P404" s="56"/>
      <c r="Q404" s="56">
        <v>2</v>
      </c>
      <c r="R404" s="60" t="s">
        <v>1139</v>
      </c>
      <c r="S404" s="61">
        <f>O404+P404</f>
        <v>0</v>
      </c>
      <c r="T404" s="62">
        <f>+IF(L404&lt;&gt;"",IF(DAYS360(L404,$A$2)&lt;0,0,IF(AND(MONTH(L404)=MONTH($A$2),YEAR(L404)&lt;YEAR($A$2)),(DAYS360(L404,$A$2)/30)-1,DAYS360(L404,$A$2)/30)),0)</f>
        <v>13.366666666666667</v>
      </c>
      <c r="U404" s="62">
        <f>+IF(M404&lt;&gt;"",IF(DAYS360(M404,$A$2)&lt;0,0,IF(AND(MONTH(M404)=MONTH($A$2),YEAR(M404)&lt;YEAR($A$2)),(DAYS360(M404,$A$2)/30)-1,DAYS360(M404,$A$2)/30)),0)</f>
        <v>0</v>
      </c>
      <c r="V404" s="63">
        <f>S404/((C404+Q404)/2)</f>
        <v>0</v>
      </c>
      <c r="W404" s="64">
        <f>+IF(V404&gt;0,1/V404,999)</f>
        <v>999</v>
      </c>
      <c r="X404" s="65" t="str">
        <f>+IF(N404&lt;&gt;"",IF(INT(N404)&lt;&gt;INT(K404),"OUI",""),"")</f>
        <v/>
      </c>
      <c r="Y404" s="66">
        <f>+IF(F404="OUI",0,C404*K404)</f>
        <v>91.92</v>
      </c>
      <c r="Z404" s="67" t="str">
        <f>+IF(R404="-",IF(OR(F404="OUI",AND(G404="OUI",T404&lt;=$V$1),H404="OUI",I404="OUI",J404="OUI",T404&lt;=$V$1),"OUI",""),"")</f>
        <v/>
      </c>
      <c r="AA404" s="68" t="str">
        <f>+IF(OR(Z404&lt;&gt;"OUI",X404="OUI",R404&lt;&gt;"-"),"OUI","")</f>
        <v>OUI</v>
      </c>
      <c r="AB404" s="69">
        <f>+IF(AA404&lt;&gt;"OUI","-",IF(R404="-",IF(W404&lt;=3,"-",MAX(N404,K404*(1-$T$1))),IF(W404&lt;=3,R404,IF(T404&gt;$V$6,MAX(N404,K404*$T$6),IF(T404&gt;$V$5,MAX(R404,N404,K404*(1-$T$2),K404*(1-$T$5)),IF(T404&gt;$V$4,MAX(R404,N404,K404*(1-$T$2),K404*(1-$T$4)),IF(T404&gt;$V$3,MAX(R404,N404,K404*(1-$T$2),K404*(1-$T$3)),IF(T404&gt;$V$1,MAX(N404,K404*(1-$T$2)),MAX(N404,R404)))))))))</f>
        <v>41.364000000000004</v>
      </c>
      <c r="AC404" s="70">
        <f>+IF(AB404="-","-",IF(ABS(K404-AB404)&lt;0.1,1,-1*(AB404-K404)/K404))</f>
        <v>9.9999999999999922E-2</v>
      </c>
      <c r="AD404" s="66">
        <f>+IF(AB404&lt;&gt;"-",IF(AB404&lt;K404,(K404-AB404)*C404,AB404*C404),"")</f>
        <v>9.1919999999999931</v>
      </c>
      <c r="AE404" s="68" t="str">
        <f>+IF(AB404&lt;&gt;"-",IF(R404&lt;&gt;"-",IF(Z404&lt;&gt;"OUI","OLD","FAUX"),IF(Z404&lt;&gt;"OUI","NEW","FAUX")),"")</f>
        <v>NEW</v>
      </c>
      <c r="AF404" s="68"/>
      <c r="AG404" s="68"/>
      <c r="AH404" s="53" t="str">
        <f t="shared" si="6"/>
        <v/>
      </c>
    </row>
    <row r="405" spans="1:34" ht="17">
      <c r="A405" s="53" t="s">
        <v>1373</v>
      </c>
      <c r="B405" s="53" t="s">
        <v>1374</v>
      </c>
      <c r="C405" s="54">
        <v>56</v>
      </c>
      <c r="D405" s="55" t="s">
        <v>623</v>
      </c>
      <c r="E405" s="55"/>
      <c r="F405" s="56" t="s">
        <v>49</v>
      </c>
      <c r="G405" s="56" t="s">
        <v>49</v>
      </c>
      <c r="H405" s="56"/>
      <c r="I405" s="56"/>
      <c r="J405" s="56"/>
      <c r="K405" s="57">
        <v>45.48</v>
      </c>
      <c r="L405" s="58">
        <v>44792</v>
      </c>
      <c r="M405" s="58">
        <v>45712</v>
      </c>
      <c r="N405" s="59"/>
      <c r="O405" s="56">
        <v>1</v>
      </c>
      <c r="P405" s="56"/>
      <c r="Q405" s="56">
        <v>57</v>
      </c>
      <c r="R405" s="60">
        <v>40.931999999999995</v>
      </c>
      <c r="S405" s="61">
        <f>O405+P405</f>
        <v>1</v>
      </c>
      <c r="T405" s="62">
        <f>+IF(L405&lt;&gt;"",IF(DAYS360(L405,$A$2)&lt;0,0,IF(AND(MONTH(L405)=MONTH($A$2),YEAR(L405)&lt;YEAR($A$2)),(DAYS360(L405,$A$2)/30)-1,DAYS360(L405,$A$2)/30)),0)</f>
        <v>31.233333333333334</v>
      </c>
      <c r="U405" s="62">
        <f>+IF(M405&lt;&gt;"",IF(DAYS360(M405,$A$2)&lt;0,0,IF(AND(MONTH(M405)=MONTH($A$2),YEAR(M405)&lt;YEAR($A$2)),(DAYS360(M405,$A$2)/30)-1,DAYS360(M405,$A$2)/30)),0)</f>
        <v>1.0666666666666667</v>
      </c>
      <c r="V405" s="63">
        <f>S405/((C405+Q405)/2)</f>
        <v>1.7699115044247787E-2</v>
      </c>
      <c r="W405" s="64">
        <f>+IF(V405&gt;0,1/V405,999)</f>
        <v>56.5</v>
      </c>
      <c r="X405" s="65" t="str">
        <f>+IF(N405&lt;&gt;"",IF(INT(N405)&lt;&gt;INT(K405),"OUI",""),"")</f>
        <v/>
      </c>
      <c r="Y405" s="66">
        <f>+IF(F405="OUI",0,C405*K405)</f>
        <v>2546.8799999999997</v>
      </c>
      <c r="Z405" s="67" t="str">
        <f>+IF(R405="-",IF(OR(F405="OUI",AND(G405="OUI",T405&lt;=$V$1),H405="OUI",I405="OUI",J405="OUI",T405&lt;=$V$1),"OUI",""),"")</f>
        <v/>
      </c>
      <c r="AA405" s="68" t="str">
        <f>+IF(OR(Z405&lt;&gt;"OUI",X405="OUI",R405&lt;&gt;"-"),"OUI","")</f>
        <v>OUI</v>
      </c>
      <c r="AB405" s="69">
        <f>+IF(AA405&lt;&gt;"OUI","-",IF(R405="-",IF(W405&lt;=3,"-",MAX(N405,K405*(1-$T$1))),IF(W405&lt;=3,R405,IF(T405&gt;$V$6,MAX(N405,K405*$T$6),IF(T405&gt;$V$5,MAX(R405,N405,K405*(1-$T$2),K405*(1-$T$5)),IF(T405&gt;$V$4,MAX(R405,N405,K405*(1-$T$2),K405*(1-$T$4)),IF(T405&gt;$V$3,MAX(R405,N405,K405*(1-$T$2),K405*(1-$T$3)),IF(T405&gt;$V$1,MAX(N405,K405*(1-$T$2)),MAX(N405,R405)))))))))</f>
        <v>40.931999999999995</v>
      </c>
      <c r="AC405" s="70">
        <f>+IF(AB405="-","-",IF(ABS(K405-AB405)&lt;0.1,1,-1*(AB405-K405)/K405))</f>
        <v>0.10000000000000005</v>
      </c>
      <c r="AD405" s="66">
        <f>+IF(AB405&lt;&gt;"-",IF(AB405&lt;K405,(K405-AB405)*C405,AB405*C405),"")</f>
        <v>254.6880000000001</v>
      </c>
      <c r="AE405" s="68" t="str">
        <f>+IF(AB405&lt;&gt;"-",IF(R405&lt;&gt;"-",IF(Z405&lt;&gt;"OUI","OLD","FAUX"),IF(Z405&lt;&gt;"OUI","NEW","FAUX")),"")</f>
        <v>OLD</v>
      </c>
      <c r="AF405" s="68"/>
      <c r="AG405" s="68"/>
      <c r="AH405" s="53" t="str">
        <f t="shared" si="6"/>
        <v/>
      </c>
    </row>
    <row r="406" spans="1:34" ht="17">
      <c r="A406" s="53" t="s">
        <v>2824</v>
      </c>
      <c r="B406" s="53" t="s">
        <v>2825</v>
      </c>
      <c r="C406" s="54">
        <v>2</v>
      </c>
      <c r="D406" s="55" t="s">
        <v>745</v>
      </c>
      <c r="E406" s="55" t="s">
        <v>2826</v>
      </c>
      <c r="F406" s="56" t="s">
        <v>49</v>
      </c>
      <c r="G406" s="56" t="s">
        <v>49</v>
      </c>
      <c r="H406" s="56"/>
      <c r="I406" s="56"/>
      <c r="J406" s="56" t="s">
        <v>49</v>
      </c>
      <c r="K406" s="57">
        <v>45.26</v>
      </c>
      <c r="L406" s="58">
        <v>45687</v>
      </c>
      <c r="M406" s="58">
        <v>45678</v>
      </c>
      <c r="N406" s="59"/>
      <c r="O406" s="56">
        <v>2</v>
      </c>
      <c r="P406" s="56"/>
      <c r="Q406" s="56">
        <v>2</v>
      </c>
      <c r="R406" s="60" t="s">
        <v>1139</v>
      </c>
      <c r="S406" s="61">
        <f>O406+P406</f>
        <v>2</v>
      </c>
      <c r="T406" s="62">
        <f>+IF(L406&lt;&gt;"",IF(DAYS360(L406,$A$2)&lt;0,0,IF(AND(MONTH(L406)=MONTH($A$2),YEAR(L406)&lt;YEAR($A$2)),(DAYS360(L406,$A$2)/30)-1,DAYS360(L406,$A$2)/30)),0)</f>
        <v>1.8666666666666667</v>
      </c>
      <c r="U406" s="62">
        <f>+IF(M406&lt;&gt;"",IF(DAYS360(M406,$A$2)&lt;0,0,IF(AND(MONTH(M406)=MONTH($A$2),YEAR(M406)&lt;YEAR($A$2)),(DAYS360(M406,$A$2)/30)-1,DAYS360(M406,$A$2)/30)),0)</f>
        <v>2.1666666666666665</v>
      </c>
      <c r="V406" s="63">
        <f>S406/((C406+Q406)/2)</f>
        <v>1</v>
      </c>
      <c r="W406" s="64">
        <f>+IF(V406&gt;0,1/V406,999)</f>
        <v>1</v>
      </c>
      <c r="X406" s="65" t="str">
        <f>+IF(N406&lt;&gt;"",IF(INT(N406)&lt;&gt;INT(K406),"OUI",""),"")</f>
        <v/>
      </c>
      <c r="Y406" s="66">
        <f>+IF(F406="OUI",0,C406*K406)</f>
        <v>90.52</v>
      </c>
      <c r="Z406" s="67" t="str">
        <f>+IF(R406="-",IF(OR(F406="OUI",AND(G406="OUI",T406&lt;=$V$1),H406="OUI",I406="OUI",J406="OUI",T406&lt;=$V$1),"OUI",""),"")</f>
        <v>OUI</v>
      </c>
      <c r="AA406" s="68" t="str">
        <f>+IF(OR(Z406&lt;&gt;"OUI",X406="OUI",R406&lt;&gt;"-"),"OUI","")</f>
        <v/>
      </c>
      <c r="AB406" s="69" t="str">
        <f>+IF(AA406&lt;&gt;"OUI","-",IF(R406="-",IF(W406&lt;=3,"-",MAX(N406,K406*(1-$T$1))),IF(W406&lt;=3,R406,IF(T406&gt;$V$6,MAX(N406,K406*$T$6),IF(T406&gt;$V$5,MAX(R406,N406,K406*(1-$T$2),K406*(1-$T$5)),IF(T406&gt;$V$4,MAX(R406,N406,K406*(1-$T$2),K406*(1-$T$4)),IF(T406&gt;$V$3,MAX(R406,N406,K406*(1-$T$2),K406*(1-$T$3)),IF(T406&gt;$V$1,MAX(N406,K406*(1-$T$2)),MAX(N406,R406)))))))))</f>
        <v>-</v>
      </c>
      <c r="AC406" s="70" t="str">
        <f>+IF(AB406="-","-",IF(ABS(K406-AB406)&lt;0.1,1,-1*(AB406-K406)/K406))</f>
        <v>-</v>
      </c>
      <c r="AD406" s="66" t="str">
        <f>+IF(AB406&lt;&gt;"-",IF(AB406&lt;K406,(K406-AB406)*C406,AB406*C406),"")</f>
        <v/>
      </c>
      <c r="AE406" s="68" t="str">
        <f>+IF(AB406&lt;&gt;"-",IF(R406&lt;&gt;"-",IF(Z406&lt;&gt;"OUI","OLD","FAUX"),IF(Z406&lt;&gt;"OUI","NEW","FAUX")),"")</f>
        <v/>
      </c>
      <c r="AF406" s="68"/>
      <c r="AG406" s="68"/>
      <c r="AH406" s="53" t="str">
        <f t="shared" si="6"/>
        <v/>
      </c>
    </row>
    <row r="407" spans="1:34" ht="17">
      <c r="A407" s="53" t="s">
        <v>1423</v>
      </c>
      <c r="B407" s="53" t="s">
        <v>1424</v>
      </c>
      <c r="C407" s="54">
        <v>16</v>
      </c>
      <c r="D407" s="55" t="s">
        <v>797</v>
      </c>
      <c r="E407" s="55"/>
      <c r="F407" s="56" t="s">
        <v>49</v>
      </c>
      <c r="G407" s="56" t="s">
        <v>49</v>
      </c>
      <c r="H407" s="56"/>
      <c r="I407" s="56"/>
      <c r="J407" s="56"/>
      <c r="K407" s="57">
        <v>44.9</v>
      </c>
      <c r="L407" s="58">
        <v>44615</v>
      </c>
      <c r="M407" s="58">
        <v>45708</v>
      </c>
      <c r="N407" s="59"/>
      <c r="O407" s="56">
        <v>1</v>
      </c>
      <c r="P407" s="56"/>
      <c r="Q407" s="56">
        <v>17</v>
      </c>
      <c r="R407" s="60">
        <v>40.409999999999997</v>
      </c>
      <c r="S407" s="61">
        <f>O407+P407</f>
        <v>1</v>
      </c>
      <c r="T407" s="62">
        <f>+IF(L407&lt;&gt;"",IF(DAYS360(L407,$A$2)&lt;0,0,IF(AND(MONTH(L407)=MONTH($A$2),YEAR(L407)&lt;YEAR($A$2)),(DAYS360(L407,$A$2)/30)-1,DAYS360(L407,$A$2)/30)),0)</f>
        <v>37.1</v>
      </c>
      <c r="U407" s="62">
        <f>+IF(M407&lt;&gt;"",IF(DAYS360(M407,$A$2)&lt;0,0,IF(AND(MONTH(M407)=MONTH($A$2),YEAR(M407)&lt;YEAR($A$2)),(DAYS360(M407,$A$2)/30)-1,DAYS360(M407,$A$2)/30)),0)</f>
        <v>1.2</v>
      </c>
      <c r="V407" s="63">
        <f>S407/((C407+Q407)/2)</f>
        <v>6.0606060606060608E-2</v>
      </c>
      <c r="W407" s="64">
        <f>+IF(V407&gt;0,1/V407,999)</f>
        <v>16.5</v>
      </c>
      <c r="X407" s="65" t="str">
        <f>+IF(N407&lt;&gt;"",IF(INT(N407)&lt;&gt;INT(K407),"OUI",""),"")</f>
        <v/>
      </c>
      <c r="Y407" s="66">
        <f>+IF(F407="OUI",0,C407*K407)</f>
        <v>718.4</v>
      </c>
      <c r="Z407" s="67" t="str">
        <f>+IF(R407="-",IF(OR(F407="OUI",AND(G407="OUI",T407&lt;=$V$1),H407="OUI",I407="OUI",J407="OUI",T407&lt;=$V$1),"OUI",""),"")</f>
        <v/>
      </c>
      <c r="AA407" s="68" t="str">
        <f>+IF(OR(Z407&lt;&gt;"OUI",X407="OUI",R407&lt;&gt;"-"),"OUI","")</f>
        <v>OUI</v>
      </c>
      <c r="AB407" s="69">
        <f>+IF(AA407&lt;&gt;"OUI","-",IF(R407="-",IF(W407&lt;=3,"-",MAX(N407,K407*(1-$T$1))),IF(W407&lt;=3,R407,IF(T407&gt;$V$6,MAX(N407,K407*$T$6),IF(T407&gt;$V$5,MAX(R407,N407,K407*(1-$T$2),K407*(1-$T$5)),IF(T407&gt;$V$4,MAX(R407,N407,K407*(1-$T$2),K407*(1-$T$4)),IF(T407&gt;$V$3,MAX(R407,N407,K407*(1-$T$2),K407*(1-$T$3)),IF(T407&gt;$V$1,MAX(N407,K407*(1-$T$2)),MAX(N407,R407)))))))))</f>
        <v>40.409999999999997</v>
      </c>
      <c r="AC407" s="70">
        <f>+IF(AB407="-","-",IF(ABS(K407-AB407)&lt;0.1,1,-1*(AB407-K407)/K407))</f>
        <v>0.10000000000000005</v>
      </c>
      <c r="AD407" s="66">
        <f>+IF(AB407&lt;&gt;"-",IF(AB407&lt;K407,(K407-AB407)*C407,AB407*C407),"")</f>
        <v>71.840000000000032</v>
      </c>
      <c r="AE407" s="68" t="str">
        <f>+IF(AB407&lt;&gt;"-",IF(R407&lt;&gt;"-",IF(Z407&lt;&gt;"OUI","OLD","FAUX"),IF(Z407&lt;&gt;"OUI","NEW","FAUX")),"")</f>
        <v>OLD</v>
      </c>
      <c r="AF407" s="68"/>
      <c r="AG407" s="68"/>
      <c r="AH407" s="53" t="str">
        <f t="shared" si="6"/>
        <v/>
      </c>
    </row>
    <row r="408" spans="1:34" ht="17">
      <c r="A408" s="53" t="s">
        <v>756</v>
      </c>
      <c r="B408" s="53" t="s">
        <v>757</v>
      </c>
      <c r="C408" s="54">
        <v>10</v>
      </c>
      <c r="D408" s="55" t="s">
        <v>758</v>
      </c>
      <c r="E408" s="55"/>
      <c r="F408" s="56" t="s">
        <v>49</v>
      </c>
      <c r="G408" s="56" t="s">
        <v>49</v>
      </c>
      <c r="H408" s="56" t="s">
        <v>98</v>
      </c>
      <c r="I408" s="56"/>
      <c r="J408" s="56"/>
      <c r="K408" s="57">
        <v>44.5</v>
      </c>
      <c r="L408" s="58">
        <v>44377</v>
      </c>
      <c r="M408" s="58">
        <v>45639</v>
      </c>
      <c r="N408" s="59"/>
      <c r="O408" s="56"/>
      <c r="P408" s="56"/>
      <c r="Q408" s="56">
        <v>10</v>
      </c>
      <c r="R408" s="60">
        <v>35.229166666666664</v>
      </c>
      <c r="S408" s="61">
        <f>O408+P408</f>
        <v>0</v>
      </c>
      <c r="T408" s="62">
        <f>+IF(L408&lt;&gt;"",IF(DAYS360(L408,$A$2)&lt;0,0,IF(AND(MONTH(L408)=MONTH($A$2),YEAR(L408)&lt;YEAR($A$2)),(DAYS360(L408,$A$2)/30)-1,DAYS360(L408,$A$2)/30)),0)</f>
        <v>44.866666666666667</v>
      </c>
      <c r="U408" s="62">
        <f>+IF(M408&lt;&gt;"",IF(DAYS360(M408,$A$2)&lt;0,0,IF(AND(MONTH(M408)=MONTH($A$2),YEAR(M408)&lt;YEAR($A$2)),(DAYS360(M408,$A$2)/30)-1,DAYS360(M408,$A$2)/30)),0)</f>
        <v>3.4333333333333331</v>
      </c>
      <c r="V408" s="63">
        <f>S408/((C408+Q408)/2)</f>
        <v>0</v>
      </c>
      <c r="W408" s="64">
        <f>+IF(V408&gt;0,1/V408,999)</f>
        <v>999</v>
      </c>
      <c r="X408" s="65" t="str">
        <f>+IF(N408&lt;&gt;"",IF(INT(N408)&lt;&gt;INT(K408),"OUI",""),"")</f>
        <v/>
      </c>
      <c r="Y408" s="66">
        <f>+IF(F408="OUI",0,C408*K408)</f>
        <v>445</v>
      </c>
      <c r="Z408" s="67" t="str">
        <f>+IF(R408="-",IF(OR(F408="OUI",AND(G408="OUI",T408&lt;=$V$1),H408="OUI",I408="OUI",J408="OUI",T408&lt;=$V$1),"OUI",""),"")</f>
        <v/>
      </c>
      <c r="AA408" s="68" t="str">
        <f>+IF(OR(Z408&lt;&gt;"OUI",X408="OUI",R408&lt;&gt;"-"),"OUI","")</f>
        <v>OUI</v>
      </c>
      <c r="AB408" s="69">
        <f>+IF(AA408&lt;&gt;"OUI","-",IF(R408="-",IF(W408&lt;=3,"-",MAX(N408,K408*(1-$T$1))),IF(W408&lt;=3,R408,IF(T408&gt;$V$6,MAX(N408,K408*$T$6),IF(T408&gt;$V$5,MAX(R408,N408,K408*(1-$T$2),K408*(1-$T$5)),IF(T408&gt;$V$4,MAX(R408,N408,K408*(1-$T$2),K408*(1-$T$4)),IF(T408&gt;$V$3,MAX(R408,N408,K408*(1-$T$2),K408*(1-$T$3)),IF(T408&gt;$V$1,MAX(N408,K408*(1-$T$2)),MAX(N408,R408)))))))))</f>
        <v>40.050000000000004</v>
      </c>
      <c r="AC408" s="70">
        <f>+IF(AB408="-","-",IF(ABS(K408-AB408)&lt;0.1,1,-1*(AB408-K408)/K408))</f>
        <v>9.9999999999999908E-2</v>
      </c>
      <c r="AD408" s="66">
        <f>+IF(AB408&lt;&gt;"-",IF(AB408&lt;K408,(K408-AB408)*C408,AB408*C408),"")</f>
        <v>44.499999999999957</v>
      </c>
      <c r="AE408" s="68" t="str">
        <f>+IF(AB408&lt;&gt;"-",IF(R408&lt;&gt;"-",IF(Z408&lt;&gt;"OUI","OLD","FAUX"),IF(Z408&lt;&gt;"OUI","NEW","FAUX")),"")</f>
        <v>OLD</v>
      </c>
      <c r="AF408" s="68"/>
      <c r="AG408" s="68"/>
      <c r="AH408" s="53" t="str">
        <f t="shared" si="6"/>
        <v/>
      </c>
    </row>
    <row r="409" spans="1:34" ht="17">
      <c r="A409" s="53" t="s">
        <v>2541</v>
      </c>
      <c r="B409" s="53" t="s">
        <v>2542</v>
      </c>
      <c r="C409" s="54">
        <v>2</v>
      </c>
      <c r="D409" s="55" t="s">
        <v>745</v>
      </c>
      <c r="E409" s="55"/>
      <c r="F409" s="56" t="s">
        <v>49</v>
      </c>
      <c r="G409" s="56" t="s">
        <v>49</v>
      </c>
      <c r="H409" s="56"/>
      <c r="I409" s="56"/>
      <c r="J409" s="56"/>
      <c r="K409" s="57">
        <v>44.39</v>
      </c>
      <c r="L409" s="58">
        <v>45583</v>
      </c>
      <c r="M409" s="58">
        <v>45608</v>
      </c>
      <c r="N409" s="59"/>
      <c r="O409" s="56"/>
      <c r="P409" s="56"/>
      <c r="Q409" s="56">
        <v>2</v>
      </c>
      <c r="R409" s="60" t="s">
        <v>1139</v>
      </c>
      <c r="S409" s="61">
        <f>O409+P409</f>
        <v>0</v>
      </c>
      <c r="T409" s="62">
        <f>+IF(L409&lt;&gt;"",IF(DAYS360(L409,$A$2)&lt;0,0,IF(AND(MONTH(L409)=MONTH($A$2),YEAR(L409)&lt;YEAR($A$2)),(DAYS360(L409,$A$2)/30)-1,DAYS360(L409,$A$2)/30)),0)</f>
        <v>5.2666666666666666</v>
      </c>
      <c r="U409" s="62">
        <f>+IF(M409&lt;&gt;"",IF(DAYS360(M409,$A$2)&lt;0,0,IF(AND(MONTH(M409)=MONTH($A$2),YEAR(M409)&lt;YEAR($A$2)),(DAYS360(M409,$A$2)/30)-1,DAYS360(M409,$A$2)/30)),0)</f>
        <v>4.4666666666666668</v>
      </c>
      <c r="V409" s="63">
        <f>S409/((C409+Q409)/2)</f>
        <v>0</v>
      </c>
      <c r="W409" s="64">
        <f>+IF(V409&gt;0,1/V409,999)</f>
        <v>999</v>
      </c>
      <c r="X409" s="65" t="str">
        <f>+IF(N409&lt;&gt;"",IF(INT(N409)&lt;&gt;INT(K409),"OUI",""),"")</f>
        <v/>
      </c>
      <c r="Y409" s="66">
        <f>+IF(F409="OUI",0,C409*K409)</f>
        <v>88.78</v>
      </c>
      <c r="Z409" s="67" t="str">
        <f>+IF(R409="-",IF(OR(F409="OUI",AND(G409="OUI",T409&lt;=$V$1),H409="OUI",I409="OUI",J409="OUI",T409&lt;=$V$1),"OUI",""),"")</f>
        <v>OUI</v>
      </c>
      <c r="AA409" s="68" t="str">
        <f>+IF(OR(Z409&lt;&gt;"OUI",X409="OUI",R409&lt;&gt;"-"),"OUI","")</f>
        <v/>
      </c>
      <c r="AB409" s="69" t="str">
        <f>+IF(AA409&lt;&gt;"OUI","-",IF(R409="-",IF(W409&lt;=3,"-",MAX(N409,K409*(1-$T$1))),IF(W409&lt;=3,R409,IF(T409&gt;$V$6,MAX(N409,K409*$T$6),IF(T409&gt;$V$5,MAX(R409,N409,K409*(1-$T$2),K409*(1-$T$5)),IF(T409&gt;$V$4,MAX(R409,N409,K409*(1-$T$2),K409*(1-$T$4)),IF(T409&gt;$V$3,MAX(R409,N409,K409*(1-$T$2),K409*(1-$T$3)),IF(T409&gt;$V$1,MAX(N409,K409*(1-$T$2)),MAX(N409,R409)))))))))</f>
        <v>-</v>
      </c>
      <c r="AC409" s="70" t="str">
        <f>+IF(AB409="-","-",IF(ABS(K409-AB409)&lt;0.1,1,-1*(AB409-K409)/K409))</f>
        <v>-</v>
      </c>
      <c r="AD409" s="66" t="str">
        <f>+IF(AB409&lt;&gt;"-",IF(AB409&lt;K409,(K409-AB409)*C409,AB409*C409),"")</f>
        <v/>
      </c>
      <c r="AE409" s="68" t="str">
        <f>+IF(AB409&lt;&gt;"-",IF(R409&lt;&gt;"-",IF(Z409&lt;&gt;"OUI","OLD","FAUX"),IF(Z409&lt;&gt;"OUI","NEW","FAUX")),"")</f>
        <v/>
      </c>
      <c r="AF409" s="68"/>
      <c r="AG409" s="68"/>
      <c r="AH409" s="53" t="str">
        <f t="shared" si="6"/>
        <v/>
      </c>
    </row>
    <row r="410" spans="1:34" ht="17">
      <c r="A410" s="53" t="s">
        <v>2650</v>
      </c>
      <c r="B410" s="53" t="s">
        <v>2651</v>
      </c>
      <c r="C410" s="54">
        <v>13</v>
      </c>
      <c r="D410" s="55" t="s">
        <v>47</v>
      </c>
      <c r="E410" s="55" t="s">
        <v>48</v>
      </c>
      <c r="F410" s="56"/>
      <c r="G410" s="56"/>
      <c r="H410" s="56"/>
      <c r="I410" s="56"/>
      <c r="J410" s="56" t="s">
        <v>49</v>
      </c>
      <c r="K410" s="57">
        <v>44.379800000000003</v>
      </c>
      <c r="L410" s="58">
        <v>45698</v>
      </c>
      <c r="M410" s="58">
        <v>45719</v>
      </c>
      <c r="N410" s="59"/>
      <c r="O410" s="56">
        <v>4</v>
      </c>
      <c r="P410" s="56"/>
      <c r="Q410" s="56"/>
      <c r="R410" s="60" t="s">
        <v>1139</v>
      </c>
      <c r="S410" s="61">
        <f>O410+P410</f>
        <v>4</v>
      </c>
      <c r="T410" s="62">
        <f>+IF(L410&lt;&gt;"",IF(DAYS360(L410,$A$2)&lt;0,0,IF(AND(MONTH(L410)=MONTH($A$2),YEAR(L410)&lt;YEAR($A$2)),(DAYS360(L410,$A$2)/30)-1,DAYS360(L410,$A$2)/30)),0)</f>
        <v>1.5333333333333334</v>
      </c>
      <c r="U410" s="62">
        <f>+IF(M410&lt;&gt;"",IF(DAYS360(M410,$A$2)&lt;0,0,IF(AND(MONTH(M410)=MONTH($A$2),YEAR(M410)&lt;YEAR($A$2)),(DAYS360(M410,$A$2)/30)-1,DAYS360(M410,$A$2)/30)),0)</f>
        <v>0.76666666666666672</v>
      </c>
      <c r="V410" s="63">
        <f>S410/((C410+Q410)/2)</f>
        <v>0.61538461538461542</v>
      </c>
      <c r="W410" s="64">
        <f>+IF(V410&gt;0,1/V410,999)</f>
        <v>1.625</v>
      </c>
      <c r="X410" s="65" t="str">
        <f>+IF(N410&lt;&gt;"",IF(INT(N410)&lt;&gt;INT(K410),"OUI",""),"")</f>
        <v/>
      </c>
      <c r="Y410" s="66">
        <f>+IF(F410="OUI",0,C410*K410)</f>
        <v>576.93740000000003</v>
      </c>
      <c r="Z410" s="67" t="str">
        <f>+IF(R410="-",IF(OR(F410="OUI",AND(G410="OUI",T410&lt;=$V$1),H410="OUI",I410="OUI",J410="OUI",T410&lt;=$V$1),"OUI",""),"")</f>
        <v>OUI</v>
      </c>
      <c r="AA410" s="68" t="str">
        <f>+IF(OR(Z410&lt;&gt;"OUI",X410="OUI",R410&lt;&gt;"-"),"OUI","")</f>
        <v/>
      </c>
      <c r="AB410" s="69" t="str">
        <f>+IF(AA410&lt;&gt;"OUI","-",IF(R410="-",IF(W410&lt;=3,"-",MAX(N410,K410*(1-$T$1))),IF(W410&lt;=3,R410,IF(T410&gt;$V$6,MAX(N410,K410*$T$6),IF(T410&gt;$V$5,MAX(R410,N410,K410*(1-$T$2),K410*(1-$T$5)),IF(T410&gt;$V$4,MAX(R410,N410,K410*(1-$T$2),K410*(1-$T$4)),IF(T410&gt;$V$3,MAX(R410,N410,K410*(1-$T$2),K410*(1-$T$3)),IF(T410&gt;$V$1,MAX(N410,K410*(1-$T$2)),MAX(N410,R410)))))))))</f>
        <v>-</v>
      </c>
      <c r="AC410" s="70" t="str">
        <f>+IF(AB410="-","-",IF(ABS(K410-AB410)&lt;0.1,1,-1*(AB410-K410)/K410))</f>
        <v>-</v>
      </c>
      <c r="AD410" s="66" t="str">
        <f>+IF(AB410&lt;&gt;"-",IF(AB410&lt;K410,(K410-AB410)*C410,AB410*C410),"")</f>
        <v/>
      </c>
      <c r="AE410" s="68" t="str">
        <f>+IF(AB410&lt;&gt;"-",IF(R410&lt;&gt;"-",IF(Z410&lt;&gt;"OUI","OLD","FAUX"),IF(Z410&lt;&gt;"OUI","NEW","FAUX")),"")</f>
        <v/>
      </c>
      <c r="AF410" s="68"/>
      <c r="AG410" s="68"/>
      <c r="AH410" s="53" t="str">
        <f t="shared" si="6"/>
        <v/>
      </c>
    </row>
    <row r="411" spans="1:34" ht="17">
      <c r="A411" s="53" t="s">
        <v>2175</v>
      </c>
      <c r="B411" s="53" t="s">
        <v>2176</v>
      </c>
      <c r="C411" s="54">
        <v>2</v>
      </c>
      <c r="D411" s="55" t="s">
        <v>116</v>
      </c>
      <c r="E411" s="55"/>
      <c r="F411" s="56" t="s">
        <v>49</v>
      </c>
      <c r="G411" s="56" t="s">
        <v>49</v>
      </c>
      <c r="H411" s="56"/>
      <c r="I411" s="56"/>
      <c r="J411" s="56"/>
      <c r="K411" s="57">
        <v>44.21</v>
      </c>
      <c r="L411" s="58">
        <v>45310</v>
      </c>
      <c r="M411" s="58">
        <v>45643</v>
      </c>
      <c r="N411" s="59"/>
      <c r="O411" s="56"/>
      <c r="P411" s="56"/>
      <c r="Q411" s="56">
        <v>2</v>
      </c>
      <c r="R411" s="60" t="s">
        <v>1139</v>
      </c>
      <c r="S411" s="61">
        <f>O411+P411</f>
        <v>0</v>
      </c>
      <c r="T411" s="62">
        <f>+IF(L411&lt;&gt;"",IF(DAYS360(L411,$A$2)&lt;0,0,IF(AND(MONTH(L411)=MONTH($A$2),YEAR(L411)&lt;YEAR($A$2)),(DAYS360(L411,$A$2)/30)-1,DAYS360(L411,$A$2)/30)),0)</f>
        <v>14.233333333333333</v>
      </c>
      <c r="U411" s="62">
        <f>+IF(M411&lt;&gt;"",IF(DAYS360(M411,$A$2)&lt;0,0,IF(AND(MONTH(M411)=MONTH($A$2),YEAR(M411)&lt;YEAR($A$2)),(DAYS360(M411,$A$2)/30)-1,DAYS360(M411,$A$2)/30)),0)</f>
        <v>3.3</v>
      </c>
      <c r="V411" s="63">
        <f>S411/((C411+Q411)/2)</f>
        <v>0</v>
      </c>
      <c r="W411" s="64">
        <f>+IF(V411&gt;0,1/V411,999)</f>
        <v>999</v>
      </c>
      <c r="X411" s="65" t="str">
        <f>+IF(N411&lt;&gt;"",IF(INT(N411)&lt;&gt;INT(K411),"OUI",""),"")</f>
        <v/>
      </c>
      <c r="Y411" s="66">
        <f>+IF(F411="OUI",0,C411*K411)</f>
        <v>88.42</v>
      </c>
      <c r="Z411" s="67" t="str">
        <f>+IF(R411="-",IF(OR(F411="OUI",AND(G411="OUI",T411&lt;=$V$1),H411="OUI",I411="OUI",J411="OUI",T411&lt;=$V$1),"OUI",""),"")</f>
        <v/>
      </c>
      <c r="AA411" s="68" t="str">
        <f>+IF(OR(Z411&lt;&gt;"OUI",X411="OUI",R411&lt;&gt;"-"),"OUI","")</f>
        <v>OUI</v>
      </c>
      <c r="AB411" s="69">
        <f>+IF(AA411&lt;&gt;"OUI","-",IF(R411="-",IF(W411&lt;=3,"-",MAX(N411,K411*(1-$T$1))),IF(W411&lt;=3,R411,IF(T411&gt;$V$6,MAX(N411,K411*$T$6),IF(T411&gt;$V$5,MAX(R411,N411,K411*(1-$T$2),K411*(1-$T$5)),IF(T411&gt;$V$4,MAX(R411,N411,K411*(1-$T$2),K411*(1-$T$4)),IF(T411&gt;$V$3,MAX(R411,N411,K411*(1-$T$2),K411*(1-$T$3)),IF(T411&gt;$V$1,MAX(N411,K411*(1-$T$2)),MAX(N411,R411)))))))))</f>
        <v>39.789000000000001</v>
      </c>
      <c r="AC411" s="70">
        <f>+IF(AB411="-","-",IF(ABS(K411-AB411)&lt;0.1,1,-1*(AB411-K411)/K411))</f>
        <v>9.9999999999999978E-2</v>
      </c>
      <c r="AD411" s="66">
        <f>+IF(AB411&lt;&gt;"-",IF(AB411&lt;K411,(K411-AB411)*C411,AB411*C411),"")</f>
        <v>8.8419999999999987</v>
      </c>
      <c r="AE411" s="68" t="str">
        <f>+IF(AB411&lt;&gt;"-",IF(R411&lt;&gt;"-",IF(Z411&lt;&gt;"OUI","OLD","FAUX"),IF(Z411&lt;&gt;"OUI","NEW","FAUX")),"")</f>
        <v>NEW</v>
      </c>
      <c r="AF411" s="68"/>
      <c r="AG411" s="68"/>
      <c r="AH411" s="53" t="str">
        <f t="shared" si="6"/>
        <v/>
      </c>
    </row>
    <row r="412" spans="1:34" ht="17">
      <c r="A412" s="53" t="s">
        <v>2543</v>
      </c>
      <c r="B412" s="53" t="s">
        <v>2544</v>
      </c>
      <c r="C412" s="54">
        <v>5</v>
      </c>
      <c r="D412" s="55" t="s">
        <v>623</v>
      </c>
      <c r="E412" s="55"/>
      <c r="F412" s="56" t="s">
        <v>49</v>
      </c>
      <c r="G412" s="56" t="s">
        <v>49</v>
      </c>
      <c r="H412" s="56"/>
      <c r="I412" s="56"/>
      <c r="J412" s="56"/>
      <c r="K412" s="57">
        <v>43.96</v>
      </c>
      <c r="L412" s="58">
        <v>45539</v>
      </c>
      <c r="M412" s="58"/>
      <c r="N412" s="59"/>
      <c r="O412" s="56"/>
      <c r="P412" s="56"/>
      <c r="Q412" s="56">
        <v>5</v>
      </c>
      <c r="R412" s="60" t="s">
        <v>1139</v>
      </c>
      <c r="S412" s="61">
        <f>O412+P412</f>
        <v>0</v>
      </c>
      <c r="T412" s="62">
        <f>+IF(L412&lt;&gt;"",IF(DAYS360(L412,$A$2)&lt;0,0,IF(AND(MONTH(L412)=MONTH($A$2),YEAR(L412)&lt;YEAR($A$2)),(DAYS360(L412,$A$2)/30)-1,DAYS360(L412,$A$2)/30)),0)</f>
        <v>6.7333333333333334</v>
      </c>
      <c r="U412" s="62">
        <f>+IF(M412&lt;&gt;"",IF(DAYS360(M412,$A$2)&lt;0,0,IF(AND(MONTH(M412)=MONTH($A$2),YEAR(M412)&lt;YEAR($A$2)),(DAYS360(M412,$A$2)/30)-1,DAYS360(M412,$A$2)/30)),0)</f>
        <v>0</v>
      </c>
      <c r="V412" s="63">
        <f>S412/((C412+Q412)/2)</f>
        <v>0</v>
      </c>
      <c r="W412" s="64">
        <f>+IF(V412&gt;0,1/V412,999)</f>
        <v>999</v>
      </c>
      <c r="X412" s="65" t="str">
        <f>+IF(N412&lt;&gt;"",IF(INT(N412)&lt;&gt;INT(K412),"OUI",""),"")</f>
        <v/>
      </c>
      <c r="Y412" s="66">
        <f>+IF(F412="OUI",0,C412*K412)</f>
        <v>219.8</v>
      </c>
      <c r="Z412" s="67" t="str">
        <f>+IF(R412="-",IF(OR(F412="OUI",AND(G412="OUI",T412&lt;=$V$1),H412="OUI",I412="OUI",J412="OUI",T412&lt;=$V$1),"OUI",""),"")</f>
        <v>OUI</v>
      </c>
      <c r="AA412" s="68" t="str">
        <f>+IF(OR(Z412&lt;&gt;"OUI",X412="OUI",R412&lt;&gt;"-"),"OUI","")</f>
        <v/>
      </c>
      <c r="AB412" s="69" t="str">
        <f>+IF(AA412&lt;&gt;"OUI","-",IF(R412="-",IF(W412&lt;=3,"-",MAX(N412,K412*(1-$T$1))),IF(W412&lt;=3,R412,IF(T412&gt;$V$6,MAX(N412,K412*$T$6),IF(T412&gt;$V$5,MAX(R412,N412,K412*(1-$T$2),K412*(1-$T$5)),IF(T412&gt;$V$4,MAX(R412,N412,K412*(1-$T$2),K412*(1-$T$4)),IF(T412&gt;$V$3,MAX(R412,N412,K412*(1-$T$2),K412*(1-$T$3)),IF(T412&gt;$V$1,MAX(N412,K412*(1-$T$2)),MAX(N412,R412)))))))))</f>
        <v>-</v>
      </c>
      <c r="AC412" s="70" t="str">
        <f>+IF(AB412="-","-",IF(ABS(K412-AB412)&lt;0.1,1,-1*(AB412-K412)/K412))</f>
        <v>-</v>
      </c>
      <c r="AD412" s="66" t="str">
        <f>+IF(AB412&lt;&gt;"-",IF(AB412&lt;K412,(K412-AB412)*C412,AB412*C412),"")</f>
        <v/>
      </c>
      <c r="AE412" s="68" t="str">
        <f>+IF(AB412&lt;&gt;"-",IF(R412&lt;&gt;"-",IF(Z412&lt;&gt;"OUI","OLD","FAUX"),IF(Z412&lt;&gt;"OUI","NEW","FAUX")),"")</f>
        <v/>
      </c>
      <c r="AF412" s="68"/>
      <c r="AG412" s="68"/>
      <c r="AH412" s="53" t="str">
        <f t="shared" si="6"/>
        <v/>
      </c>
    </row>
    <row r="413" spans="1:34" ht="17">
      <c r="A413" s="53" t="s">
        <v>3060</v>
      </c>
      <c r="B413" s="53" t="s">
        <v>3061</v>
      </c>
      <c r="C413" s="54">
        <v>1</v>
      </c>
      <c r="D413" s="55" t="s">
        <v>1255</v>
      </c>
      <c r="E413" s="55"/>
      <c r="F413" s="56" t="s">
        <v>49</v>
      </c>
      <c r="G413" s="56" t="s">
        <v>49</v>
      </c>
      <c r="H413" s="56"/>
      <c r="I413" s="56"/>
      <c r="J413" s="56"/>
      <c r="K413" s="57">
        <v>43.69</v>
      </c>
      <c r="L413" s="58">
        <v>44901</v>
      </c>
      <c r="M413" s="58">
        <v>45691</v>
      </c>
      <c r="N413" s="59"/>
      <c r="O413" s="56">
        <v>1</v>
      </c>
      <c r="P413" s="56"/>
      <c r="Q413" s="56">
        <v>2</v>
      </c>
      <c r="R413" s="60" t="s">
        <v>1139</v>
      </c>
      <c r="S413" s="61">
        <f>O413+P413</f>
        <v>1</v>
      </c>
      <c r="T413" s="62">
        <f>+IF(L413&lt;&gt;"",IF(DAYS360(L413,$A$2)&lt;0,0,IF(AND(MONTH(L413)=MONTH($A$2),YEAR(L413)&lt;YEAR($A$2)),(DAYS360(L413,$A$2)/30)-1,DAYS360(L413,$A$2)/30)),0)</f>
        <v>27.666666666666668</v>
      </c>
      <c r="U413" s="62">
        <f>+IF(M413&lt;&gt;"",IF(DAYS360(M413,$A$2)&lt;0,0,IF(AND(MONTH(M413)=MONTH($A$2),YEAR(M413)&lt;YEAR($A$2)),(DAYS360(M413,$A$2)/30)-1,DAYS360(M413,$A$2)/30)),0)</f>
        <v>1.7666666666666666</v>
      </c>
      <c r="V413" s="63">
        <f>S413/((C413+Q413)/2)</f>
        <v>0.66666666666666663</v>
      </c>
      <c r="W413" s="64">
        <f>+IF(V413&gt;0,1/V413,999)</f>
        <v>1.5</v>
      </c>
      <c r="X413" s="65" t="str">
        <f>+IF(N413&lt;&gt;"",IF(INT(N413)&lt;&gt;INT(K413),"OUI",""),"")</f>
        <v/>
      </c>
      <c r="Y413" s="66">
        <f>+IF(F413="OUI",0,C413*K413)</f>
        <v>43.69</v>
      </c>
      <c r="Z413" s="67" t="str">
        <f>+IF(R413="-",IF(OR(F413="OUI",AND(G413="OUI",T413&lt;=$V$1),H413="OUI",I413="OUI",J413="OUI",T413&lt;=$V$1),"OUI",""),"")</f>
        <v/>
      </c>
      <c r="AA413" s="68" t="str">
        <f>+IF(OR(Z413&lt;&gt;"OUI",X413="OUI",R413&lt;&gt;"-"),"OUI","")</f>
        <v>OUI</v>
      </c>
      <c r="AB413" s="69" t="str">
        <f>+IF(AA413&lt;&gt;"OUI","-",IF(R413="-",IF(W413&lt;=3,"-",MAX(N413,K413*(1-$T$1))),IF(W413&lt;=3,R413,IF(T413&gt;$V$6,MAX(N413,K413*$T$6),IF(T413&gt;$V$5,MAX(R413,N413,K413*(1-$T$2),K413*(1-$T$5)),IF(T413&gt;$V$4,MAX(R413,N413,K413*(1-$T$2),K413*(1-$T$4)),IF(T413&gt;$V$3,MAX(R413,N413,K413*(1-$T$2),K413*(1-$T$3)),IF(T413&gt;$V$1,MAX(N413,K413*(1-$T$2)),MAX(N413,R413)))))))))</f>
        <v>-</v>
      </c>
      <c r="AC413" s="70" t="str">
        <f>+IF(AB413="-","-",IF(ABS(K413-AB413)&lt;0.1,1,-1*(AB413-K413)/K413))</f>
        <v>-</v>
      </c>
      <c r="AD413" s="66" t="str">
        <f>+IF(AB413&lt;&gt;"-",IF(AB413&lt;K413,(K413-AB413)*C413,AB413*C413),"")</f>
        <v/>
      </c>
      <c r="AE413" s="68" t="str">
        <f>+IF(AB413&lt;&gt;"-",IF(R413&lt;&gt;"-",IF(Z413&lt;&gt;"OUI","OLD","FAUX"),IF(Z413&lt;&gt;"OUI","NEW","FAUX")),"")</f>
        <v/>
      </c>
      <c r="AF413" s="68"/>
      <c r="AG413" s="68"/>
      <c r="AH413" s="53" t="str">
        <f t="shared" si="6"/>
        <v/>
      </c>
    </row>
    <row r="414" spans="1:34" ht="17">
      <c r="A414" s="53" t="s">
        <v>1587</v>
      </c>
      <c r="B414" s="53" t="s">
        <v>1588</v>
      </c>
      <c r="C414" s="54">
        <v>4</v>
      </c>
      <c r="D414" s="55" t="s">
        <v>116</v>
      </c>
      <c r="E414" s="55" t="s">
        <v>48</v>
      </c>
      <c r="F414" s="56" t="s">
        <v>49</v>
      </c>
      <c r="G414" s="56" t="s">
        <v>49</v>
      </c>
      <c r="H414" s="56"/>
      <c r="I414" s="56"/>
      <c r="J414" s="56" t="s">
        <v>49</v>
      </c>
      <c r="K414" s="57">
        <v>43.5</v>
      </c>
      <c r="L414" s="58">
        <v>44218</v>
      </c>
      <c r="M414" s="58">
        <v>44910</v>
      </c>
      <c r="N414" s="59"/>
      <c r="O414" s="56"/>
      <c r="P414" s="56"/>
      <c r="Q414" s="56">
        <v>4</v>
      </c>
      <c r="R414" s="60">
        <v>39.15</v>
      </c>
      <c r="S414" s="61">
        <f>O414+P414</f>
        <v>0</v>
      </c>
      <c r="T414" s="62">
        <f>+IF(L414&lt;&gt;"",IF(DAYS360(L414,$A$2)&lt;0,0,IF(AND(MONTH(L414)=MONTH($A$2),YEAR(L414)&lt;YEAR($A$2)),(DAYS360(L414,$A$2)/30)-1,DAYS360(L414,$A$2)/30)),0)</f>
        <v>50.133333333333333</v>
      </c>
      <c r="U414" s="62">
        <f>+IF(M414&lt;&gt;"",IF(DAYS360(M414,$A$2)&lt;0,0,IF(AND(MONTH(M414)=MONTH($A$2),YEAR(M414)&lt;YEAR($A$2)),(DAYS360(M414,$A$2)/30)-1,DAYS360(M414,$A$2)/30)),0)</f>
        <v>27.366666666666667</v>
      </c>
      <c r="V414" s="63">
        <f>S414/((C414+Q414)/2)</f>
        <v>0</v>
      </c>
      <c r="W414" s="64">
        <f>+IF(V414&gt;0,1/V414,999)</f>
        <v>999</v>
      </c>
      <c r="X414" s="65" t="str">
        <f>+IF(N414&lt;&gt;"",IF(INT(N414)&lt;&gt;INT(K414),"OUI",""),"")</f>
        <v/>
      </c>
      <c r="Y414" s="66">
        <f>+IF(F414="OUI",0,C414*K414)</f>
        <v>174</v>
      </c>
      <c r="Z414" s="67" t="str">
        <f>+IF(R414="-",IF(OR(F414="OUI",AND(G414="OUI",T414&lt;=$V$1),H414="OUI",I414="OUI",J414="OUI",T414&lt;=$V$1),"OUI",""),"")</f>
        <v/>
      </c>
      <c r="AA414" s="68" t="str">
        <f>+IF(OR(Z414&lt;&gt;"OUI",X414="OUI",R414&lt;&gt;"-"),"OUI","")</f>
        <v>OUI</v>
      </c>
      <c r="AB414" s="69">
        <f>+IF(AA414&lt;&gt;"OUI","-",IF(R414="-",IF(W414&lt;=3,"-",MAX(N414,K414*(1-$T$1))),IF(W414&lt;=3,R414,IF(T414&gt;$V$6,MAX(N414,K414*$T$6),IF(T414&gt;$V$5,MAX(R414,N414,K414*(1-$T$2),K414*(1-$T$5)),IF(T414&gt;$V$4,MAX(R414,N414,K414*(1-$T$2),K414*(1-$T$4)),IF(T414&gt;$V$3,MAX(R414,N414,K414*(1-$T$2),K414*(1-$T$3)),IF(T414&gt;$V$1,MAX(N414,K414*(1-$T$2)),MAX(N414,R414)))))))))</f>
        <v>39.15</v>
      </c>
      <c r="AC414" s="70">
        <f>+IF(AB414="-","-",IF(ABS(K414-AB414)&lt;0.1,1,-1*(AB414-K414)/K414))</f>
        <v>0.10000000000000003</v>
      </c>
      <c r="AD414" s="66">
        <f>+IF(AB414&lt;&gt;"-",IF(AB414&lt;K414,(K414-AB414)*C414,AB414*C414),"")</f>
        <v>17.400000000000006</v>
      </c>
      <c r="AE414" s="68" t="str">
        <f>+IF(AB414&lt;&gt;"-",IF(R414&lt;&gt;"-",IF(Z414&lt;&gt;"OUI","OLD","FAUX"),IF(Z414&lt;&gt;"OUI","NEW","FAUX")),"")</f>
        <v>OLD</v>
      </c>
      <c r="AF414" s="68"/>
      <c r="AG414" s="68"/>
      <c r="AH414" s="53" t="str">
        <f t="shared" si="6"/>
        <v/>
      </c>
    </row>
    <row r="415" spans="1:34" ht="17">
      <c r="A415" s="53" t="s">
        <v>2341</v>
      </c>
      <c r="B415" s="53" t="s">
        <v>2342</v>
      </c>
      <c r="C415" s="54">
        <v>1</v>
      </c>
      <c r="D415" s="55" t="s">
        <v>116</v>
      </c>
      <c r="E415" s="55" t="s">
        <v>141</v>
      </c>
      <c r="F415" s="56"/>
      <c r="G415" s="56"/>
      <c r="H415" s="56"/>
      <c r="I415" s="56"/>
      <c r="J415" s="56" t="s">
        <v>49</v>
      </c>
      <c r="K415" s="57">
        <v>43.36</v>
      </c>
      <c r="L415" s="58">
        <v>45664</v>
      </c>
      <c r="M415" s="58">
        <v>45714</v>
      </c>
      <c r="N415" s="59"/>
      <c r="O415" s="56">
        <v>3</v>
      </c>
      <c r="P415" s="56"/>
      <c r="Q415" s="56"/>
      <c r="R415" s="60" t="s">
        <v>1139</v>
      </c>
      <c r="S415" s="61">
        <f>O415+P415</f>
        <v>3</v>
      </c>
      <c r="T415" s="62">
        <f>+IF(L415&lt;&gt;"",IF(DAYS360(L415,$A$2)&lt;0,0,IF(AND(MONTH(L415)=MONTH($A$2),YEAR(L415)&lt;YEAR($A$2)),(DAYS360(L415,$A$2)/30)-1,DAYS360(L415,$A$2)/30)),0)</f>
        <v>2.6333333333333333</v>
      </c>
      <c r="U415" s="62">
        <f>+IF(M415&lt;&gt;"",IF(DAYS360(M415,$A$2)&lt;0,0,IF(AND(MONTH(M415)=MONTH($A$2),YEAR(M415)&lt;YEAR($A$2)),(DAYS360(M415,$A$2)/30)-1,DAYS360(M415,$A$2)/30)),0)</f>
        <v>1</v>
      </c>
      <c r="V415" s="63">
        <f>S415/((C415+Q415)/2)</f>
        <v>6</v>
      </c>
      <c r="W415" s="64">
        <f>+IF(V415&gt;0,1/V415,999)</f>
        <v>0.16666666666666666</v>
      </c>
      <c r="X415" s="65" t="str">
        <f>+IF(N415&lt;&gt;"",IF(INT(N415)&lt;&gt;INT(K415),"OUI",""),"")</f>
        <v/>
      </c>
      <c r="Y415" s="66">
        <f>+IF(F415="OUI",0,C415*K415)</f>
        <v>43.36</v>
      </c>
      <c r="Z415" s="67" t="str">
        <f>+IF(R415="-",IF(OR(F415="OUI",AND(G415="OUI",T415&lt;=$V$1),H415="OUI",I415="OUI",J415="OUI",T415&lt;=$V$1),"OUI",""),"")</f>
        <v>OUI</v>
      </c>
      <c r="AA415" s="68" t="str">
        <f>+IF(OR(Z415&lt;&gt;"OUI",X415="OUI",R415&lt;&gt;"-"),"OUI","")</f>
        <v/>
      </c>
      <c r="AB415" s="69" t="str">
        <f>+IF(AA415&lt;&gt;"OUI","-",IF(R415="-",IF(W415&lt;=3,"-",MAX(N415,K415*(1-$T$1))),IF(W415&lt;=3,R415,IF(T415&gt;$V$6,MAX(N415,K415*$T$6),IF(T415&gt;$V$5,MAX(R415,N415,K415*(1-$T$2),K415*(1-$T$5)),IF(T415&gt;$V$4,MAX(R415,N415,K415*(1-$T$2),K415*(1-$T$4)),IF(T415&gt;$V$3,MAX(R415,N415,K415*(1-$T$2),K415*(1-$T$3)),IF(T415&gt;$V$1,MAX(N415,K415*(1-$T$2)),MAX(N415,R415)))))))))</f>
        <v>-</v>
      </c>
      <c r="AC415" s="70" t="str">
        <f>+IF(AB415="-","-",IF(ABS(K415-AB415)&lt;0.1,1,-1*(AB415-K415)/K415))</f>
        <v>-</v>
      </c>
      <c r="AD415" s="66" t="str">
        <f>+IF(AB415&lt;&gt;"-",IF(AB415&lt;K415,(K415-AB415)*C415,AB415*C415),"")</f>
        <v/>
      </c>
      <c r="AE415" s="68" t="str">
        <f>+IF(AB415&lt;&gt;"-",IF(R415&lt;&gt;"-",IF(Z415&lt;&gt;"OUI","OLD","FAUX"),IF(Z415&lt;&gt;"OUI","NEW","FAUX")),"")</f>
        <v/>
      </c>
      <c r="AF415" s="68"/>
      <c r="AG415" s="68"/>
      <c r="AH415" s="53" t="str">
        <f t="shared" si="6"/>
        <v/>
      </c>
    </row>
    <row r="416" spans="1:34" ht="17">
      <c r="A416" s="53" t="s">
        <v>1253</v>
      </c>
      <c r="B416" s="53" t="s">
        <v>1254</v>
      </c>
      <c r="C416" s="54">
        <v>2</v>
      </c>
      <c r="D416" s="55" t="s">
        <v>1255</v>
      </c>
      <c r="E416" s="55" t="s">
        <v>792</v>
      </c>
      <c r="F416" s="56" t="s">
        <v>49</v>
      </c>
      <c r="G416" s="56" t="s">
        <v>49</v>
      </c>
      <c r="H416" s="56"/>
      <c r="I416" s="56"/>
      <c r="J416" s="56" t="s">
        <v>49</v>
      </c>
      <c r="K416" s="57">
        <v>43.34</v>
      </c>
      <c r="L416" s="58">
        <v>44536</v>
      </c>
      <c r="M416" s="58">
        <v>45432</v>
      </c>
      <c r="N416" s="59"/>
      <c r="O416" s="56"/>
      <c r="P416" s="56"/>
      <c r="Q416" s="56">
        <v>3</v>
      </c>
      <c r="R416" s="60" t="s">
        <v>1139</v>
      </c>
      <c r="S416" s="61">
        <f>O416+P416</f>
        <v>0</v>
      </c>
      <c r="T416" s="62">
        <f>+IF(L416&lt;&gt;"",IF(DAYS360(L416,$A$2)&lt;0,0,IF(AND(MONTH(L416)=MONTH($A$2),YEAR(L416)&lt;YEAR($A$2)),(DAYS360(L416,$A$2)/30)-1,DAYS360(L416,$A$2)/30)),0)</f>
        <v>39.666666666666664</v>
      </c>
      <c r="U416" s="62">
        <f>+IF(M416&lt;&gt;"",IF(DAYS360(M416,$A$2)&lt;0,0,IF(AND(MONTH(M416)=MONTH($A$2),YEAR(M416)&lt;YEAR($A$2)),(DAYS360(M416,$A$2)/30)-1,DAYS360(M416,$A$2)/30)),0)</f>
        <v>10.199999999999999</v>
      </c>
      <c r="V416" s="63">
        <f>S416/((C416+Q416)/2)</f>
        <v>0</v>
      </c>
      <c r="W416" s="64">
        <f>+IF(V416&gt;0,1/V416,999)</f>
        <v>999</v>
      </c>
      <c r="X416" s="65" t="str">
        <f>+IF(N416&lt;&gt;"",IF(INT(N416)&lt;&gt;INT(K416),"OUI",""),"")</f>
        <v/>
      </c>
      <c r="Y416" s="66">
        <f>+IF(F416="OUI",0,C416*K416)</f>
        <v>86.68</v>
      </c>
      <c r="Z416" s="67" t="str">
        <f>+IF(R416="-",IF(OR(F416="OUI",AND(G416="OUI",T416&lt;=$V$1),H416="OUI",I416="OUI",J416="OUI",T416&lt;=$V$1),"OUI",""),"")</f>
        <v/>
      </c>
      <c r="AA416" s="68" t="str">
        <f>+IF(OR(Z416&lt;&gt;"OUI",X416="OUI",R416&lt;&gt;"-"),"OUI","")</f>
        <v>OUI</v>
      </c>
      <c r="AB416" s="69">
        <f>+IF(AA416&lt;&gt;"OUI","-",IF(R416="-",IF(W416&lt;=3,"-",MAX(N416,K416*(1-$T$1))),IF(W416&lt;=3,R416,IF(T416&gt;$V$6,MAX(N416,K416*$T$6),IF(T416&gt;$V$5,MAX(R416,N416,K416*(1-$T$2),K416*(1-$T$5)),IF(T416&gt;$V$4,MAX(R416,N416,K416*(1-$T$2),K416*(1-$T$4)),IF(T416&gt;$V$3,MAX(R416,N416,K416*(1-$T$2),K416*(1-$T$3)),IF(T416&gt;$V$1,MAX(N416,K416*(1-$T$2)),MAX(N416,R416)))))))))</f>
        <v>39.006000000000007</v>
      </c>
      <c r="AC416" s="70">
        <f>+IF(AB416="-","-",IF(ABS(K416-AB416)&lt;0.1,1,-1*(AB416-K416)/K416))</f>
        <v>9.9999999999999908E-2</v>
      </c>
      <c r="AD416" s="66">
        <f>+IF(AB416&lt;&gt;"-",IF(AB416&lt;K416,(K416-AB416)*C416,AB416*C416),"")</f>
        <v>8.6679999999999922</v>
      </c>
      <c r="AE416" s="68" t="str">
        <f>+IF(AB416&lt;&gt;"-",IF(R416&lt;&gt;"-",IF(Z416&lt;&gt;"OUI","OLD","FAUX"),IF(Z416&lt;&gt;"OUI","NEW","FAUX")),"")</f>
        <v>NEW</v>
      </c>
      <c r="AF416" s="68"/>
      <c r="AG416" s="68"/>
      <c r="AH416" s="53" t="str">
        <f t="shared" si="6"/>
        <v/>
      </c>
    </row>
    <row r="417" spans="1:34" ht="17">
      <c r="A417" s="53" t="s">
        <v>2927</v>
      </c>
      <c r="B417" s="53" t="s">
        <v>2928</v>
      </c>
      <c r="C417" s="54">
        <v>1</v>
      </c>
      <c r="D417" s="55" t="s">
        <v>2850</v>
      </c>
      <c r="E417" s="55"/>
      <c r="F417" s="56"/>
      <c r="G417" s="56"/>
      <c r="H417" s="56" t="s">
        <v>98</v>
      </c>
      <c r="I417" s="56"/>
      <c r="J417" s="56"/>
      <c r="K417" s="57">
        <v>43.325600000000001</v>
      </c>
      <c r="L417" s="58">
        <v>45714</v>
      </c>
      <c r="M417" s="58">
        <v>45560</v>
      </c>
      <c r="N417" s="59"/>
      <c r="O417" s="56"/>
      <c r="P417" s="56">
        <v>14</v>
      </c>
      <c r="Q417" s="56"/>
      <c r="R417" s="60" t="s">
        <v>1139</v>
      </c>
      <c r="S417" s="61">
        <f>O417+P417</f>
        <v>14</v>
      </c>
      <c r="T417" s="62">
        <f>+IF(L417&lt;&gt;"",IF(DAYS360(L417,$A$2)&lt;0,0,IF(AND(MONTH(L417)=MONTH($A$2),YEAR(L417)&lt;YEAR($A$2)),(DAYS360(L417,$A$2)/30)-1,DAYS360(L417,$A$2)/30)),0)</f>
        <v>1</v>
      </c>
      <c r="U417" s="62">
        <f>+IF(M417&lt;&gt;"",IF(DAYS360(M417,$A$2)&lt;0,0,IF(AND(MONTH(M417)=MONTH($A$2),YEAR(M417)&lt;YEAR($A$2)),(DAYS360(M417,$A$2)/30)-1,DAYS360(M417,$A$2)/30)),0)</f>
        <v>6.0333333333333332</v>
      </c>
      <c r="V417" s="63">
        <f>S417/((C417+Q417)/2)</f>
        <v>28</v>
      </c>
      <c r="W417" s="64">
        <f>+IF(V417&gt;0,1/V417,999)</f>
        <v>3.5714285714285712E-2</v>
      </c>
      <c r="X417" s="65" t="str">
        <f>+IF(N417&lt;&gt;"",IF(INT(N417)&lt;&gt;INT(K417),"OUI",""),"")</f>
        <v/>
      </c>
      <c r="Y417" s="66">
        <f>+IF(F417="OUI",0,C417*K417)</f>
        <v>43.325600000000001</v>
      </c>
      <c r="Z417" s="67" t="str">
        <f>+IF(R417="-",IF(OR(F417="OUI",AND(G417="OUI",T417&lt;=$V$1),H417="OUI",I417="OUI",J417="OUI",T417&lt;=$V$1),"OUI",""),"")</f>
        <v>OUI</v>
      </c>
      <c r="AA417" s="68" t="str">
        <f>+IF(OR(Z417&lt;&gt;"OUI",X417="OUI",R417&lt;&gt;"-"),"OUI","")</f>
        <v/>
      </c>
      <c r="AB417" s="69" t="str">
        <f>+IF(AA417&lt;&gt;"OUI","-",IF(R417="-",IF(W417&lt;=3,"-",MAX(N417,K417*(1-$T$1))),IF(W417&lt;=3,R417,IF(T417&gt;$V$6,MAX(N417,K417*$T$6),IF(T417&gt;$V$5,MAX(R417,N417,K417*(1-$T$2),K417*(1-$T$5)),IF(T417&gt;$V$4,MAX(R417,N417,K417*(1-$T$2),K417*(1-$T$4)),IF(T417&gt;$V$3,MAX(R417,N417,K417*(1-$T$2),K417*(1-$T$3)),IF(T417&gt;$V$1,MAX(N417,K417*(1-$T$2)),MAX(N417,R417)))))))))</f>
        <v>-</v>
      </c>
      <c r="AC417" s="70" t="str">
        <f>+IF(AB417="-","-",IF(ABS(K417-AB417)&lt;0.1,1,-1*(AB417-K417)/K417))</f>
        <v>-</v>
      </c>
      <c r="AD417" s="66" t="str">
        <f>+IF(AB417&lt;&gt;"-",IF(AB417&lt;K417,(K417-AB417)*C417,AB417*C417),"")</f>
        <v/>
      </c>
      <c r="AE417" s="68" t="str">
        <f>+IF(AB417&lt;&gt;"-",IF(R417&lt;&gt;"-",IF(Z417&lt;&gt;"OUI","OLD","FAUX"),IF(Z417&lt;&gt;"OUI","NEW","FAUX")),"")</f>
        <v/>
      </c>
      <c r="AF417" s="68"/>
      <c r="AG417" s="68"/>
      <c r="AH417" s="53" t="str">
        <f t="shared" si="6"/>
        <v/>
      </c>
    </row>
    <row r="418" spans="1:34">
      <c r="A418" s="53" t="s">
        <v>3608</v>
      </c>
      <c r="B418" s="53" t="s">
        <v>3609</v>
      </c>
      <c r="C418" s="54">
        <v>2</v>
      </c>
      <c r="D418" s="55"/>
      <c r="E418" s="55"/>
      <c r="F418" s="56" t="s">
        <v>49</v>
      </c>
      <c r="G418" s="56" t="s">
        <v>49</v>
      </c>
      <c r="H418" s="56"/>
      <c r="I418" s="56"/>
      <c r="J418" s="56"/>
      <c r="K418" s="57">
        <v>42.91</v>
      </c>
      <c r="L418" s="58">
        <v>45579</v>
      </c>
      <c r="M418" s="58">
        <v>45588</v>
      </c>
      <c r="N418" s="59"/>
      <c r="O418" s="56"/>
      <c r="P418" s="56"/>
      <c r="Q418" s="56">
        <v>2</v>
      </c>
      <c r="R418" s="60" t="s">
        <v>1139</v>
      </c>
      <c r="S418" s="61">
        <f>O418+P418</f>
        <v>0</v>
      </c>
      <c r="T418" s="62">
        <f>+IF(L418&lt;&gt;"",IF(DAYS360(L418,$A$2)&lt;0,0,IF(AND(MONTH(L418)=MONTH($A$2),YEAR(L418)&lt;YEAR($A$2)),(DAYS360(L418,$A$2)/30)-1,DAYS360(L418,$A$2)/30)),0)</f>
        <v>5.4</v>
      </c>
      <c r="U418" s="62">
        <f>+IF(M418&lt;&gt;"",IF(DAYS360(M418,$A$2)&lt;0,0,IF(AND(MONTH(M418)=MONTH($A$2),YEAR(M418)&lt;YEAR($A$2)),(DAYS360(M418,$A$2)/30)-1,DAYS360(M418,$A$2)/30)),0)</f>
        <v>5.0999999999999996</v>
      </c>
      <c r="V418" s="63">
        <f>S418/((C418+Q418)/2)</f>
        <v>0</v>
      </c>
      <c r="W418" s="64">
        <f>+IF(V418&gt;0,1/V418,999)</f>
        <v>999</v>
      </c>
      <c r="X418" s="65" t="str">
        <f>+IF(N418&lt;&gt;"",IF(INT(N418)&lt;&gt;INT(K418),"OUI",""),"")</f>
        <v/>
      </c>
      <c r="Y418" s="66">
        <f>+IF(F418="OUI",0,C418*K418)</f>
        <v>85.82</v>
      </c>
      <c r="Z418" s="67" t="str">
        <f>+IF(R418="-",IF(OR(F418="OUI",AND(G418="OUI",T418&lt;=$V$1),H418="OUI",I418="OUI",J418="OUI",T418&lt;=$V$1),"OUI",""),"")</f>
        <v>OUI</v>
      </c>
      <c r="AA418" s="68" t="str">
        <f>+IF(OR(Z418&lt;&gt;"OUI",X418="OUI",R418&lt;&gt;"-"),"OUI","")</f>
        <v/>
      </c>
      <c r="AB418" s="69" t="str">
        <f>+IF(AA418&lt;&gt;"OUI","-",IF(R418="-",IF(W418&lt;=3,"-",MAX(N418,K418*(1-$T$1))),IF(W418&lt;=3,R418,IF(T418&gt;$V$6,MAX(N418,K418*$T$6),IF(T418&gt;$V$5,MAX(R418,N418,K418*(1-$T$2),K418*(1-$T$5)),IF(T418&gt;$V$4,MAX(R418,N418,K418*(1-$T$2),K418*(1-$T$4)),IF(T418&gt;$V$3,MAX(R418,N418,K418*(1-$T$2),K418*(1-$T$3)),IF(T418&gt;$V$1,MAX(N418,K418*(1-$T$2)),MAX(N418,R418)))))))))</f>
        <v>-</v>
      </c>
      <c r="AC418" s="70" t="str">
        <f>+IF(AB418="-","-",IF(ABS(K418-AB418)&lt;0.1,1,-1*(AB418-K418)/K418))</f>
        <v>-</v>
      </c>
      <c r="AD418" s="66" t="str">
        <f>+IF(AB418&lt;&gt;"-",IF(AB418&lt;K418,(K418-AB418)*C418,AB418*C418),"")</f>
        <v/>
      </c>
      <c r="AE418" s="68" t="str">
        <f>+IF(AB418&lt;&gt;"-",IF(R418&lt;&gt;"-",IF(Z418&lt;&gt;"OUI","OLD","FAUX"),IF(Z418&lt;&gt;"OUI","NEW","FAUX")),"")</f>
        <v/>
      </c>
      <c r="AF418" s="68"/>
      <c r="AG418" s="68"/>
      <c r="AH418" s="53" t="str">
        <f t="shared" si="6"/>
        <v/>
      </c>
    </row>
    <row r="419" spans="1:34" ht="17">
      <c r="A419" s="53" t="s">
        <v>869</v>
      </c>
      <c r="B419" s="53" t="s">
        <v>870</v>
      </c>
      <c r="C419" s="54">
        <v>3</v>
      </c>
      <c r="D419" s="55" t="s">
        <v>429</v>
      </c>
      <c r="E419" s="55" t="s">
        <v>249</v>
      </c>
      <c r="F419" s="56" t="s">
        <v>49</v>
      </c>
      <c r="G419" s="56" t="s">
        <v>49</v>
      </c>
      <c r="H419" s="56"/>
      <c r="I419" s="56"/>
      <c r="J419" s="56" t="s">
        <v>49</v>
      </c>
      <c r="K419" s="57">
        <v>42.79</v>
      </c>
      <c r="L419" s="58">
        <v>44392</v>
      </c>
      <c r="M419" s="58">
        <v>44397</v>
      </c>
      <c r="N419" s="59"/>
      <c r="O419" s="56"/>
      <c r="P419" s="56"/>
      <c r="Q419" s="56">
        <v>3</v>
      </c>
      <c r="R419" s="60">
        <v>38.511000000000003</v>
      </c>
      <c r="S419" s="61">
        <f>O419+P419</f>
        <v>0</v>
      </c>
      <c r="T419" s="62">
        <f>+IF(L419&lt;&gt;"",IF(DAYS360(L419,$A$2)&lt;0,0,IF(AND(MONTH(L419)=MONTH($A$2),YEAR(L419)&lt;YEAR($A$2)),(DAYS360(L419,$A$2)/30)-1,DAYS360(L419,$A$2)/30)),0)</f>
        <v>44.366666666666667</v>
      </c>
      <c r="U419" s="62">
        <f>+IF(M419&lt;&gt;"",IF(DAYS360(M419,$A$2)&lt;0,0,IF(AND(MONTH(M419)=MONTH($A$2),YEAR(M419)&lt;YEAR($A$2)),(DAYS360(M419,$A$2)/30)-1,DAYS360(M419,$A$2)/30)),0)</f>
        <v>44.2</v>
      </c>
      <c r="V419" s="63">
        <f>S419/((C419+Q419)/2)</f>
        <v>0</v>
      </c>
      <c r="W419" s="64">
        <f>+IF(V419&gt;0,1/V419,999)</f>
        <v>999</v>
      </c>
      <c r="X419" s="65" t="str">
        <f>+IF(N419&lt;&gt;"",IF(INT(N419)&lt;&gt;INT(K419),"OUI",""),"")</f>
        <v/>
      </c>
      <c r="Y419" s="66">
        <f>+IF(F419="OUI",0,C419*K419)</f>
        <v>128.37</v>
      </c>
      <c r="Z419" s="67" t="str">
        <f>+IF(R419="-",IF(OR(F419="OUI",AND(G419="OUI",T419&lt;=$V$1),H419="OUI",I419="OUI",J419="OUI",T419&lt;=$V$1),"OUI",""),"")</f>
        <v/>
      </c>
      <c r="AA419" s="68" t="str">
        <f>+IF(OR(Z419&lt;&gt;"OUI",X419="OUI",R419&lt;&gt;"-"),"OUI","")</f>
        <v>OUI</v>
      </c>
      <c r="AB419" s="69">
        <f>+IF(AA419&lt;&gt;"OUI","-",IF(R419="-",IF(W419&lt;=3,"-",MAX(N419,K419*(1-$T$1))),IF(W419&lt;=3,R419,IF(T419&gt;$V$6,MAX(N419,K419*$T$6),IF(T419&gt;$V$5,MAX(R419,N419,K419*(1-$T$2),K419*(1-$T$5)),IF(T419&gt;$V$4,MAX(R419,N419,K419*(1-$T$2),K419*(1-$T$4)),IF(T419&gt;$V$3,MAX(R419,N419,K419*(1-$T$2),K419*(1-$T$3)),IF(T419&gt;$V$1,MAX(N419,K419*(1-$T$2)),MAX(N419,R419)))))))))</f>
        <v>38.511000000000003</v>
      </c>
      <c r="AC419" s="70">
        <f>+IF(AB419="-","-",IF(ABS(K419-AB419)&lt;0.1,1,-1*(AB419-K419)/K419))</f>
        <v>9.9999999999999922E-2</v>
      </c>
      <c r="AD419" s="66">
        <f>+IF(AB419&lt;&gt;"-",IF(AB419&lt;K419,(K419-AB419)*C419,AB419*C419),"")</f>
        <v>12.836999999999989</v>
      </c>
      <c r="AE419" s="68" t="str">
        <f>+IF(AB419&lt;&gt;"-",IF(R419&lt;&gt;"-",IF(Z419&lt;&gt;"OUI","OLD","FAUX"),IF(Z419&lt;&gt;"OUI","NEW","FAUX")),"")</f>
        <v>OLD</v>
      </c>
      <c r="AF419" s="68"/>
      <c r="AG419" s="68"/>
      <c r="AH419" s="53" t="str">
        <f t="shared" si="6"/>
        <v/>
      </c>
    </row>
    <row r="420" spans="1:34" ht="17">
      <c r="A420" s="53" t="s">
        <v>912</v>
      </c>
      <c r="B420" s="53" t="s">
        <v>913</v>
      </c>
      <c r="C420" s="54">
        <v>2</v>
      </c>
      <c r="D420" s="55" t="s">
        <v>429</v>
      </c>
      <c r="E420" s="55" t="s">
        <v>249</v>
      </c>
      <c r="F420" s="56" t="s">
        <v>49</v>
      </c>
      <c r="G420" s="56" t="s">
        <v>49</v>
      </c>
      <c r="H420" s="56"/>
      <c r="I420" s="56"/>
      <c r="J420" s="56" t="s">
        <v>49</v>
      </c>
      <c r="K420" s="57">
        <v>42.79</v>
      </c>
      <c r="L420" s="58">
        <v>44392</v>
      </c>
      <c r="M420" s="58">
        <v>45684</v>
      </c>
      <c r="N420" s="59"/>
      <c r="O420" s="56">
        <v>1</v>
      </c>
      <c r="P420" s="56"/>
      <c r="Q420" s="56">
        <v>3</v>
      </c>
      <c r="R420" s="60">
        <v>38.511000000000003</v>
      </c>
      <c r="S420" s="61">
        <f>O420+P420</f>
        <v>1</v>
      </c>
      <c r="T420" s="62">
        <f>+IF(L420&lt;&gt;"",IF(DAYS360(L420,$A$2)&lt;0,0,IF(AND(MONTH(L420)=MONTH($A$2),YEAR(L420)&lt;YEAR($A$2)),(DAYS360(L420,$A$2)/30)-1,DAYS360(L420,$A$2)/30)),0)</f>
        <v>44.366666666666667</v>
      </c>
      <c r="U420" s="62">
        <f>+IF(M420&lt;&gt;"",IF(DAYS360(M420,$A$2)&lt;0,0,IF(AND(MONTH(M420)=MONTH($A$2),YEAR(M420)&lt;YEAR($A$2)),(DAYS360(M420,$A$2)/30)-1,DAYS360(M420,$A$2)/30)),0)</f>
        <v>1.9666666666666666</v>
      </c>
      <c r="V420" s="63">
        <f>S420/((C420+Q420)/2)</f>
        <v>0.4</v>
      </c>
      <c r="W420" s="64">
        <f>+IF(V420&gt;0,1/V420,999)</f>
        <v>2.5</v>
      </c>
      <c r="X420" s="65" t="str">
        <f>+IF(N420&lt;&gt;"",IF(INT(N420)&lt;&gt;INT(K420),"OUI",""),"")</f>
        <v/>
      </c>
      <c r="Y420" s="66">
        <f>+IF(F420="OUI",0,C420*K420)</f>
        <v>85.58</v>
      </c>
      <c r="Z420" s="67" t="str">
        <f>+IF(R420="-",IF(OR(F420="OUI",AND(G420="OUI",T420&lt;=$V$1),H420="OUI",I420="OUI",J420="OUI",T420&lt;=$V$1),"OUI",""),"")</f>
        <v/>
      </c>
      <c r="AA420" s="68" t="str">
        <f>+IF(OR(Z420&lt;&gt;"OUI",X420="OUI",R420&lt;&gt;"-"),"OUI","")</f>
        <v>OUI</v>
      </c>
      <c r="AB420" s="69">
        <f>+IF(AA420&lt;&gt;"OUI","-",IF(R420="-",IF(W420&lt;=3,"-",MAX(N420,K420*(1-$T$1))),IF(W420&lt;=3,R420,IF(T420&gt;$V$6,MAX(N420,K420*$T$6),IF(T420&gt;$V$5,MAX(R420,N420,K420*(1-$T$2),K420*(1-$T$5)),IF(T420&gt;$V$4,MAX(R420,N420,K420*(1-$T$2),K420*(1-$T$4)),IF(T420&gt;$V$3,MAX(R420,N420,K420*(1-$T$2),K420*(1-$T$3)),IF(T420&gt;$V$1,MAX(N420,K420*(1-$T$2)),MAX(N420,R420)))))))))</f>
        <v>38.511000000000003</v>
      </c>
      <c r="AC420" s="70">
        <f>+IF(AB420="-","-",IF(ABS(K420-AB420)&lt;0.1,1,-1*(AB420-K420)/K420))</f>
        <v>9.9999999999999922E-2</v>
      </c>
      <c r="AD420" s="66">
        <f>+IF(AB420&lt;&gt;"-",IF(AB420&lt;K420,(K420-AB420)*C420,AB420*C420),"")</f>
        <v>8.5579999999999927</v>
      </c>
      <c r="AE420" s="68" t="str">
        <f>+IF(AB420&lt;&gt;"-",IF(R420&lt;&gt;"-",IF(Z420&lt;&gt;"OUI","OLD","FAUX"),IF(Z420&lt;&gt;"OUI","NEW","FAUX")),"")</f>
        <v>OLD</v>
      </c>
      <c r="AF420" s="68"/>
      <c r="AG420" s="68"/>
      <c r="AH420" s="53" t="str">
        <f t="shared" si="6"/>
        <v/>
      </c>
    </row>
    <row r="421" spans="1:34" ht="17">
      <c r="A421" s="53" t="s">
        <v>3407</v>
      </c>
      <c r="B421" s="53" t="s">
        <v>3408</v>
      </c>
      <c r="C421" s="54">
        <v>3</v>
      </c>
      <c r="D421" s="55" t="s">
        <v>797</v>
      </c>
      <c r="E421" s="55"/>
      <c r="F421" s="56" t="s">
        <v>49</v>
      </c>
      <c r="G421" s="56" t="s">
        <v>49</v>
      </c>
      <c r="H421" s="56"/>
      <c r="I421" s="56"/>
      <c r="J421" s="56"/>
      <c r="K421" s="57">
        <v>42</v>
      </c>
      <c r="L421" s="58">
        <v>45373</v>
      </c>
      <c r="M421" s="58">
        <v>45701</v>
      </c>
      <c r="N421" s="59"/>
      <c r="O421" s="56">
        <v>2</v>
      </c>
      <c r="P421" s="56"/>
      <c r="Q421" s="56">
        <v>7</v>
      </c>
      <c r="R421" s="60" t="s">
        <v>1139</v>
      </c>
      <c r="S421" s="61">
        <f>O421+P421</f>
        <v>2</v>
      </c>
      <c r="T421" s="62">
        <f>+IF(L421&lt;&gt;"",IF(DAYS360(L421,$A$2)&lt;0,0,IF(AND(MONTH(L421)=MONTH($A$2),YEAR(L421)&lt;YEAR($A$2)),(DAYS360(L421,$A$2)/30)-1,DAYS360(L421,$A$2)/30)),0)</f>
        <v>11.133333333333333</v>
      </c>
      <c r="U421" s="62">
        <f>+IF(M421&lt;&gt;"",IF(DAYS360(M421,$A$2)&lt;0,0,IF(AND(MONTH(M421)=MONTH($A$2),YEAR(M421)&lt;YEAR($A$2)),(DAYS360(M421,$A$2)/30)-1,DAYS360(M421,$A$2)/30)),0)</f>
        <v>1.4333333333333333</v>
      </c>
      <c r="V421" s="63">
        <f>S421/((C421+Q421)/2)</f>
        <v>0.4</v>
      </c>
      <c r="W421" s="64">
        <f>+IF(V421&gt;0,1/V421,999)</f>
        <v>2.5</v>
      </c>
      <c r="X421" s="65" t="str">
        <f>+IF(N421&lt;&gt;"",IF(INT(N421)&lt;&gt;INT(K421),"OUI",""),"")</f>
        <v/>
      </c>
      <c r="Y421" s="66">
        <f>+IF(F421="OUI",0,C421*K421)</f>
        <v>126</v>
      </c>
      <c r="Z421" s="67" t="str">
        <f>+IF(R421="-",IF(OR(F421="OUI",AND(G421="OUI",T421&lt;=$V$1),H421="OUI",I421="OUI",J421="OUI",T421&lt;=$V$1),"OUI",""),"")</f>
        <v>OUI</v>
      </c>
      <c r="AA421" s="68" t="str">
        <f>+IF(OR(Z421&lt;&gt;"OUI",X421="OUI",R421&lt;&gt;"-"),"OUI","")</f>
        <v/>
      </c>
      <c r="AB421" s="69" t="str">
        <f>+IF(AA421&lt;&gt;"OUI","-",IF(R421="-",IF(W421&lt;=3,"-",MAX(N421,K421*(1-$T$1))),IF(W421&lt;=3,R421,IF(T421&gt;$V$6,MAX(N421,K421*$T$6),IF(T421&gt;$V$5,MAX(R421,N421,K421*(1-$T$2),K421*(1-$T$5)),IF(T421&gt;$V$4,MAX(R421,N421,K421*(1-$T$2),K421*(1-$T$4)),IF(T421&gt;$V$3,MAX(R421,N421,K421*(1-$T$2),K421*(1-$T$3)),IF(T421&gt;$V$1,MAX(N421,K421*(1-$T$2)),MAX(N421,R421)))))))))</f>
        <v>-</v>
      </c>
      <c r="AC421" s="70" t="str">
        <f>+IF(AB421="-","-",IF(ABS(K421-AB421)&lt;0.1,1,-1*(AB421-K421)/K421))</f>
        <v>-</v>
      </c>
      <c r="AD421" s="66" t="str">
        <f>+IF(AB421&lt;&gt;"-",IF(AB421&lt;K421,(K421-AB421)*C421,AB421*C421),"")</f>
        <v/>
      </c>
      <c r="AE421" s="68" t="str">
        <f>+IF(AB421&lt;&gt;"-",IF(R421&lt;&gt;"-",IF(Z421&lt;&gt;"OUI","OLD","FAUX"),IF(Z421&lt;&gt;"OUI","NEW","FAUX")),"")</f>
        <v/>
      </c>
      <c r="AF421" s="68"/>
      <c r="AG421" s="68"/>
      <c r="AH421" s="53" t="str">
        <f t="shared" si="6"/>
        <v/>
      </c>
    </row>
    <row r="422" spans="1:34" ht="17">
      <c r="A422" s="53" t="s">
        <v>1480</v>
      </c>
      <c r="B422" s="53" t="s">
        <v>1481</v>
      </c>
      <c r="C422" s="54">
        <v>8</v>
      </c>
      <c r="D422" s="55" t="s">
        <v>848</v>
      </c>
      <c r="E422" s="55" t="s">
        <v>77</v>
      </c>
      <c r="F422" s="56" t="s">
        <v>49</v>
      </c>
      <c r="G422" s="56" t="s">
        <v>49</v>
      </c>
      <c r="H422" s="56"/>
      <c r="I422" s="56"/>
      <c r="J422" s="56" t="s">
        <v>49</v>
      </c>
      <c r="K422" s="57">
        <v>41.64</v>
      </c>
      <c r="L422" s="58">
        <v>44131</v>
      </c>
      <c r="M422" s="58">
        <v>45630</v>
      </c>
      <c r="N422" s="59"/>
      <c r="O422" s="56"/>
      <c r="P422" s="56"/>
      <c r="Q422" s="56">
        <v>8</v>
      </c>
      <c r="R422" s="60">
        <v>37.475999999999999</v>
      </c>
      <c r="S422" s="61">
        <f>O422+P422</f>
        <v>0</v>
      </c>
      <c r="T422" s="62">
        <f>+IF(L422&lt;&gt;"",IF(DAYS360(L422,$A$2)&lt;0,0,IF(AND(MONTH(L422)=MONTH($A$2),YEAR(L422)&lt;YEAR($A$2)),(DAYS360(L422,$A$2)/30)-1,DAYS360(L422,$A$2)/30)),0)</f>
        <v>52.966666666666669</v>
      </c>
      <c r="U422" s="62">
        <f>+IF(M422&lt;&gt;"",IF(DAYS360(M422,$A$2)&lt;0,0,IF(AND(MONTH(M422)=MONTH($A$2),YEAR(M422)&lt;YEAR($A$2)),(DAYS360(M422,$A$2)/30)-1,DAYS360(M422,$A$2)/30)),0)</f>
        <v>3.7333333333333334</v>
      </c>
      <c r="V422" s="63">
        <f>S422/((C422+Q422)/2)</f>
        <v>0</v>
      </c>
      <c r="W422" s="64">
        <f>+IF(V422&gt;0,1/V422,999)</f>
        <v>999</v>
      </c>
      <c r="X422" s="65" t="str">
        <f>+IF(N422&lt;&gt;"",IF(INT(N422)&lt;&gt;INT(K422),"OUI",""),"")</f>
        <v/>
      </c>
      <c r="Y422" s="66">
        <f>+IF(F422="OUI",0,C422*K422)</f>
        <v>333.12</v>
      </c>
      <c r="Z422" s="67" t="str">
        <f>+IF(R422="-",IF(OR(F422="OUI",AND(G422="OUI",T422&lt;=$V$1),H422="OUI",I422="OUI",J422="OUI",T422&lt;=$V$1),"OUI",""),"")</f>
        <v/>
      </c>
      <c r="AA422" s="68" t="str">
        <f>+IF(OR(Z422&lt;&gt;"OUI",X422="OUI",R422&lt;&gt;"-"),"OUI","")</f>
        <v>OUI</v>
      </c>
      <c r="AB422" s="69">
        <f>+IF(AA422&lt;&gt;"OUI","-",IF(R422="-",IF(W422&lt;=3,"-",MAX(N422,K422*(1-$T$1))),IF(W422&lt;=3,R422,IF(T422&gt;$V$6,MAX(N422,K422*$T$6),IF(T422&gt;$V$5,MAX(R422,N422,K422*(1-$T$2),K422*(1-$T$5)),IF(T422&gt;$V$4,MAX(R422,N422,K422*(1-$T$2),K422*(1-$T$4)),IF(T422&gt;$V$3,MAX(R422,N422,K422*(1-$T$2),K422*(1-$T$3)),IF(T422&gt;$V$1,MAX(N422,K422*(1-$T$2)),MAX(N422,R422)))))))))</f>
        <v>37.475999999999999</v>
      </c>
      <c r="AC422" s="70">
        <f>+IF(AB422="-","-",IF(ABS(K422-AB422)&lt;0.1,1,-1*(AB422-K422)/K422))</f>
        <v>0.10000000000000003</v>
      </c>
      <c r="AD422" s="66">
        <f>+IF(AB422&lt;&gt;"-",IF(AB422&lt;K422,(K422-AB422)*C422,AB422*C422),"")</f>
        <v>33.312000000000012</v>
      </c>
      <c r="AE422" s="68" t="str">
        <f>+IF(AB422&lt;&gt;"-",IF(R422&lt;&gt;"-",IF(Z422&lt;&gt;"OUI","OLD","FAUX"),IF(Z422&lt;&gt;"OUI","NEW","FAUX")),"")</f>
        <v>OLD</v>
      </c>
      <c r="AF422" s="68"/>
      <c r="AG422" s="68"/>
      <c r="AH422" s="53" t="str">
        <f t="shared" si="6"/>
        <v/>
      </c>
    </row>
    <row r="423" spans="1:34" ht="17">
      <c r="A423" s="53" t="s">
        <v>2075</v>
      </c>
      <c r="B423" s="53" t="s">
        <v>2076</v>
      </c>
      <c r="C423" s="54">
        <v>7</v>
      </c>
      <c r="D423" s="55" t="s">
        <v>1252</v>
      </c>
      <c r="E423" s="55"/>
      <c r="F423" s="56" t="s">
        <v>49</v>
      </c>
      <c r="G423" s="56" t="s">
        <v>49</v>
      </c>
      <c r="H423" s="56"/>
      <c r="I423" s="56"/>
      <c r="J423" s="56"/>
      <c r="K423" s="57">
        <v>41.28</v>
      </c>
      <c r="L423" s="58">
        <v>44868</v>
      </c>
      <c r="M423" s="58">
        <v>45716</v>
      </c>
      <c r="N423" s="59"/>
      <c r="O423" s="56">
        <v>1</v>
      </c>
      <c r="P423" s="56"/>
      <c r="Q423" s="56">
        <v>9</v>
      </c>
      <c r="R423" s="60" t="s">
        <v>1139</v>
      </c>
      <c r="S423" s="61">
        <f>O423+P423</f>
        <v>1</v>
      </c>
      <c r="T423" s="62">
        <f>+IF(L423&lt;&gt;"",IF(DAYS360(L423,$A$2)&lt;0,0,IF(AND(MONTH(L423)=MONTH($A$2),YEAR(L423)&lt;YEAR($A$2)),(DAYS360(L423,$A$2)/30)-1,DAYS360(L423,$A$2)/30)),0)</f>
        <v>28.766666666666666</v>
      </c>
      <c r="U423" s="62">
        <f>+IF(M423&lt;&gt;"",IF(DAYS360(M423,$A$2)&lt;0,0,IF(AND(MONTH(M423)=MONTH($A$2),YEAR(M423)&lt;YEAR($A$2)),(DAYS360(M423,$A$2)/30)-1,DAYS360(M423,$A$2)/30)),0)</f>
        <v>0.8666666666666667</v>
      </c>
      <c r="V423" s="63">
        <f>S423/((C423+Q423)/2)</f>
        <v>0.125</v>
      </c>
      <c r="W423" s="64">
        <f>+IF(V423&gt;0,1/V423,999)</f>
        <v>8</v>
      </c>
      <c r="X423" s="65" t="str">
        <f>+IF(N423&lt;&gt;"",IF(INT(N423)&lt;&gt;INT(K423),"OUI",""),"")</f>
        <v/>
      </c>
      <c r="Y423" s="66">
        <f>+IF(F423="OUI",0,C423*K423)</f>
        <v>288.96000000000004</v>
      </c>
      <c r="Z423" s="67" t="str">
        <f>+IF(R423="-",IF(OR(F423="OUI",AND(G423="OUI",T423&lt;=$V$1),H423="OUI",I423="OUI",J423="OUI",T423&lt;=$V$1),"OUI",""),"")</f>
        <v/>
      </c>
      <c r="AA423" s="68" t="str">
        <f>+IF(OR(Z423&lt;&gt;"OUI",X423="OUI",R423&lt;&gt;"-"),"OUI","")</f>
        <v>OUI</v>
      </c>
      <c r="AB423" s="69">
        <f>+IF(AA423&lt;&gt;"OUI","-",IF(R423="-",IF(W423&lt;=3,"-",MAX(N423,K423*(1-$T$1))),IF(W423&lt;=3,R423,IF(T423&gt;$V$6,MAX(N423,K423*$T$6),IF(T423&gt;$V$5,MAX(R423,N423,K423*(1-$T$2),K423*(1-$T$5)),IF(T423&gt;$V$4,MAX(R423,N423,K423*(1-$T$2),K423*(1-$T$4)),IF(T423&gt;$V$3,MAX(R423,N423,K423*(1-$T$2),K423*(1-$T$3)),IF(T423&gt;$V$1,MAX(N423,K423*(1-$T$2)),MAX(N423,R423)))))))))</f>
        <v>37.152000000000001</v>
      </c>
      <c r="AC423" s="70">
        <f>+IF(AB423="-","-",IF(ABS(K423-AB423)&lt;0.1,1,-1*(AB423-K423)/K423))</f>
        <v>0.1</v>
      </c>
      <c r="AD423" s="66">
        <f>+IF(AB423&lt;&gt;"-",IF(AB423&lt;K423,(K423-AB423)*C423,AB423*C423),"")</f>
        <v>28.896000000000001</v>
      </c>
      <c r="AE423" s="68" t="str">
        <f>+IF(AB423&lt;&gt;"-",IF(R423&lt;&gt;"-",IF(Z423&lt;&gt;"OUI","OLD","FAUX"),IF(Z423&lt;&gt;"OUI","NEW","FAUX")),"")</f>
        <v>NEW</v>
      </c>
      <c r="AF423" s="68"/>
      <c r="AG423" s="68"/>
      <c r="AH423" s="53" t="str">
        <f t="shared" si="6"/>
        <v/>
      </c>
    </row>
    <row r="424" spans="1:34" ht="17">
      <c r="A424" s="53" t="s">
        <v>2393</v>
      </c>
      <c r="B424" s="53" t="s">
        <v>2394</v>
      </c>
      <c r="C424" s="54">
        <v>1</v>
      </c>
      <c r="D424" s="55" t="s">
        <v>623</v>
      </c>
      <c r="E424" s="55" t="s">
        <v>624</v>
      </c>
      <c r="F424" s="56" t="s">
        <v>49</v>
      </c>
      <c r="G424" s="56" t="s">
        <v>49</v>
      </c>
      <c r="H424" s="56"/>
      <c r="I424" s="56"/>
      <c r="J424" s="56" t="s">
        <v>49</v>
      </c>
      <c r="K424" s="57">
        <v>41.06</v>
      </c>
      <c r="L424" s="58">
        <v>45048</v>
      </c>
      <c r="M424" s="58">
        <v>45698</v>
      </c>
      <c r="N424" s="59"/>
      <c r="O424" s="56">
        <v>1</v>
      </c>
      <c r="P424" s="56"/>
      <c r="Q424" s="56">
        <v>2</v>
      </c>
      <c r="R424" s="60" t="s">
        <v>1139</v>
      </c>
      <c r="S424" s="61">
        <f>O424+P424</f>
        <v>1</v>
      </c>
      <c r="T424" s="62">
        <f>+IF(L424&lt;&gt;"",IF(DAYS360(L424,$A$2)&lt;0,0,IF(AND(MONTH(L424)=MONTH($A$2),YEAR(L424)&lt;YEAR($A$2)),(DAYS360(L424,$A$2)/30)-1,DAYS360(L424,$A$2)/30)),0)</f>
        <v>22.8</v>
      </c>
      <c r="U424" s="62">
        <f>+IF(M424&lt;&gt;"",IF(DAYS360(M424,$A$2)&lt;0,0,IF(AND(MONTH(M424)=MONTH($A$2),YEAR(M424)&lt;YEAR($A$2)),(DAYS360(M424,$A$2)/30)-1,DAYS360(M424,$A$2)/30)),0)</f>
        <v>1.5333333333333334</v>
      </c>
      <c r="V424" s="63">
        <f>S424/((C424+Q424)/2)</f>
        <v>0.66666666666666663</v>
      </c>
      <c r="W424" s="64">
        <f>+IF(V424&gt;0,1/V424,999)</f>
        <v>1.5</v>
      </c>
      <c r="X424" s="65" t="str">
        <f>+IF(N424&lt;&gt;"",IF(INT(N424)&lt;&gt;INT(K424),"OUI",""),"")</f>
        <v/>
      </c>
      <c r="Y424" s="66">
        <f>+IF(F424="OUI",0,C424*K424)</f>
        <v>41.06</v>
      </c>
      <c r="Z424" s="67" t="str">
        <f>+IF(R424="-",IF(OR(F424="OUI",AND(G424="OUI",T424&lt;=$V$1),H424="OUI",I424="OUI",J424="OUI",T424&lt;=$V$1),"OUI",""),"")</f>
        <v/>
      </c>
      <c r="AA424" s="68" t="str">
        <f>+IF(OR(Z424&lt;&gt;"OUI",X424="OUI",R424&lt;&gt;"-"),"OUI","")</f>
        <v>OUI</v>
      </c>
      <c r="AB424" s="69" t="str">
        <f>+IF(AA424&lt;&gt;"OUI","-",IF(R424="-",IF(W424&lt;=3,"-",MAX(N424,K424*(1-$T$1))),IF(W424&lt;=3,R424,IF(T424&gt;$V$6,MAX(N424,K424*$T$6),IF(T424&gt;$V$5,MAX(R424,N424,K424*(1-$T$2),K424*(1-$T$5)),IF(T424&gt;$V$4,MAX(R424,N424,K424*(1-$T$2),K424*(1-$T$4)),IF(T424&gt;$V$3,MAX(R424,N424,K424*(1-$T$2),K424*(1-$T$3)),IF(T424&gt;$V$1,MAX(N424,K424*(1-$T$2)),MAX(N424,R424)))))))))</f>
        <v>-</v>
      </c>
      <c r="AC424" s="70" t="str">
        <f>+IF(AB424="-","-",IF(ABS(K424-AB424)&lt;0.1,1,-1*(AB424-K424)/K424))</f>
        <v>-</v>
      </c>
      <c r="AD424" s="66" t="str">
        <f>+IF(AB424&lt;&gt;"-",IF(AB424&lt;K424,(K424-AB424)*C424,AB424*C424),"")</f>
        <v/>
      </c>
      <c r="AE424" s="68" t="str">
        <f>+IF(AB424&lt;&gt;"-",IF(R424&lt;&gt;"-",IF(Z424&lt;&gt;"OUI","OLD","FAUX"),IF(Z424&lt;&gt;"OUI","NEW","FAUX")),"")</f>
        <v/>
      </c>
      <c r="AF424" s="68"/>
      <c r="AG424" s="68"/>
      <c r="AH424" s="53" t="str">
        <f t="shared" si="6"/>
        <v/>
      </c>
    </row>
    <row r="425" spans="1:34" ht="17">
      <c r="A425" s="53" t="s">
        <v>1554</v>
      </c>
      <c r="B425" s="53" t="s">
        <v>1555</v>
      </c>
      <c r="C425" s="54">
        <v>5</v>
      </c>
      <c r="D425" s="55" t="s">
        <v>817</v>
      </c>
      <c r="E425" s="55"/>
      <c r="F425" s="56" t="s">
        <v>49</v>
      </c>
      <c r="G425" s="56" t="s">
        <v>49</v>
      </c>
      <c r="H425" s="56"/>
      <c r="I425" s="56"/>
      <c r="J425" s="56"/>
      <c r="K425" s="57">
        <v>40.97</v>
      </c>
      <c r="L425" s="58">
        <v>45079</v>
      </c>
      <c r="M425" s="58">
        <v>45462</v>
      </c>
      <c r="N425" s="59"/>
      <c r="O425" s="56"/>
      <c r="P425" s="56"/>
      <c r="Q425" s="56">
        <v>5</v>
      </c>
      <c r="R425" s="60">
        <v>36.872999999999998</v>
      </c>
      <c r="S425" s="61">
        <f>O425+P425</f>
        <v>0</v>
      </c>
      <c r="T425" s="62">
        <f>+IF(L425&lt;&gt;"",IF(DAYS360(L425,$A$2)&lt;0,0,IF(AND(MONTH(L425)=MONTH($A$2),YEAR(L425)&lt;YEAR($A$2)),(DAYS360(L425,$A$2)/30)-1,DAYS360(L425,$A$2)/30)),0)</f>
        <v>21.8</v>
      </c>
      <c r="U425" s="62">
        <f>+IF(M425&lt;&gt;"",IF(DAYS360(M425,$A$2)&lt;0,0,IF(AND(MONTH(M425)=MONTH($A$2),YEAR(M425)&lt;YEAR($A$2)),(DAYS360(M425,$A$2)/30)-1,DAYS360(M425,$A$2)/30)),0)</f>
        <v>9.2333333333333325</v>
      </c>
      <c r="V425" s="63">
        <f>S425/((C425+Q425)/2)</f>
        <v>0</v>
      </c>
      <c r="W425" s="64">
        <f>+IF(V425&gt;0,1/V425,999)</f>
        <v>999</v>
      </c>
      <c r="X425" s="65" t="str">
        <f>+IF(N425&lt;&gt;"",IF(INT(N425)&lt;&gt;INT(K425),"OUI",""),"")</f>
        <v/>
      </c>
      <c r="Y425" s="66">
        <f>+IF(F425="OUI",0,C425*K425)</f>
        <v>204.85</v>
      </c>
      <c r="Z425" s="67" t="str">
        <f>+IF(R425="-",IF(OR(F425="OUI",AND(G425="OUI",T425&lt;=$V$1),H425="OUI",I425="OUI",J425="OUI",T425&lt;=$V$1),"OUI",""),"")</f>
        <v/>
      </c>
      <c r="AA425" s="68" t="str">
        <f>+IF(OR(Z425&lt;&gt;"OUI",X425="OUI",R425&lt;&gt;"-"),"OUI","")</f>
        <v>OUI</v>
      </c>
      <c r="AB425" s="69">
        <f>+IF(AA425&lt;&gt;"OUI","-",IF(R425="-",IF(W425&lt;=3,"-",MAX(N425,K425*(1-$T$1))),IF(W425&lt;=3,R425,IF(T425&gt;$V$6,MAX(N425,K425*$T$6),IF(T425&gt;$V$5,MAX(R425,N425,K425*(1-$T$2),K425*(1-$T$5)),IF(T425&gt;$V$4,MAX(R425,N425,K425*(1-$T$2),K425*(1-$T$4)),IF(T425&gt;$V$3,MAX(R425,N425,K425*(1-$T$2),K425*(1-$T$3)),IF(T425&gt;$V$1,MAX(N425,K425*(1-$T$2)),MAX(N425,R425)))))))))</f>
        <v>36.872999999999998</v>
      </c>
      <c r="AC425" s="70">
        <f>+IF(AB425="-","-",IF(ABS(K425-AB425)&lt;0.1,1,-1*(AB425-K425)/K425))</f>
        <v>0.10000000000000003</v>
      </c>
      <c r="AD425" s="66">
        <f>+IF(AB425&lt;&gt;"-",IF(AB425&lt;K425,(K425-AB425)*C425,AB425*C425),"")</f>
        <v>20.485000000000007</v>
      </c>
      <c r="AE425" s="68" t="str">
        <f>+IF(AB425&lt;&gt;"-",IF(R425&lt;&gt;"-",IF(Z425&lt;&gt;"OUI","OLD","FAUX"),IF(Z425&lt;&gt;"OUI","NEW","FAUX")),"")</f>
        <v>OLD</v>
      </c>
      <c r="AF425" s="68"/>
      <c r="AG425" s="68"/>
      <c r="AH425" s="53" t="str">
        <f t="shared" si="6"/>
        <v/>
      </c>
    </row>
    <row r="426" spans="1:34" ht="17">
      <c r="A426" s="53" t="s">
        <v>153</v>
      </c>
      <c r="B426" s="53" t="s">
        <v>154</v>
      </c>
      <c r="C426" s="54">
        <v>3</v>
      </c>
      <c r="D426" s="55" t="s">
        <v>155</v>
      </c>
      <c r="E426" s="55" t="s">
        <v>156</v>
      </c>
      <c r="F426" s="56" t="s">
        <v>49</v>
      </c>
      <c r="G426" s="56" t="s">
        <v>49</v>
      </c>
      <c r="H426" s="56"/>
      <c r="I426" s="56"/>
      <c r="J426" s="56" t="s">
        <v>49</v>
      </c>
      <c r="K426" s="57">
        <v>40.131599999999999</v>
      </c>
      <c r="L426" s="58">
        <v>43144</v>
      </c>
      <c r="M426" s="58">
        <v>45720</v>
      </c>
      <c r="N426" s="59"/>
      <c r="O426" s="56">
        <v>2</v>
      </c>
      <c r="P426" s="56"/>
      <c r="Q426" s="56">
        <v>6</v>
      </c>
      <c r="R426" s="60">
        <v>40.131599999999999</v>
      </c>
      <c r="S426" s="61">
        <f>O426+P426</f>
        <v>2</v>
      </c>
      <c r="T426" s="62">
        <f>+IF(L426&lt;&gt;"",IF(DAYS360(L426,$A$2)&lt;0,0,IF(AND(MONTH(L426)=MONTH($A$2),YEAR(L426)&lt;YEAR($A$2)),(DAYS360(L426,$A$2)/30)-1,DAYS360(L426,$A$2)/30)),0)</f>
        <v>85.433333333333337</v>
      </c>
      <c r="U426" s="62">
        <f>+IF(M426&lt;&gt;"",IF(DAYS360(M426,$A$2)&lt;0,0,IF(AND(MONTH(M426)=MONTH($A$2),YEAR(M426)&lt;YEAR($A$2)),(DAYS360(M426,$A$2)/30)-1,DAYS360(M426,$A$2)/30)),0)</f>
        <v>0.73333333333333328</v>
      </c>
      <c r="V426" s="63">
        <f>S426/((C426+Q426)/2)</f>
        <v>0.44444444444444442</v>
      </c>
      <c r="W426" s="64">
        <f>+IF(V426&gt;0,1/V426,999)</f>
        <v>2.25</v>
      </c>
      <c r="X426" s="65" t="str">
        <f>+IF(N426&lt;&gt;"",IF(INT(N426)&lt;&gt;INT(K426),"OUI",""),"")</f>
        <v/>
      </c>
      <c r="Y426" s="66">
        <f>+IF(F426="OUI",0,C426*K426)</f>
        <v>120.3948</v>
      </c>
      <c r="Z426" s="67" t="str">
        <f>+IF(R426="-",IF(OR(F426="OUI",AND(G426="OUI",T426&lt;=$V$1),H426="OUI",I426="OUI",J426="OUI",T426&lt;=$V$1),"OUI",""),"")</f>
        <v/>
      </c>
      <c r="AA426" s="68" t="str">
        <f>+IF(OR(Z426&lt;&gt;"OUI",X426="OUI",R426&lt;&gt;"-"),"OUI","")</f>
        <v>OUI</v>
      </c>
      <c r="AB426" s="69">
        <f>+IF(AA426&lt;&gt;"OUI","-",IF(R426="-",IF(W426&lt;=3,"-",MAX(N426,K426*(1-$T$1))),IF(W426&lt;=3,R426,IF(T426&gt;$V$6,MAX(N426,K426*$T$6),IF(T426&gt;$V$5,MAX(R426,N426,K426*(1-$T$2),K426*(1-$T$5)),IF(T426&gt;$V$4,MAX(R426,N426,K426*(1-$T$2),K426*(1-$T$4)),IF(T426&gt;$V$3,MAX(R426,N426,K426*(1-$T$2),K426*(1-$T$3)),IF(T426&gt;$V$1,MAX(N426,K426*(1-$T$2)),MAX(N426,R426)))))))))</f>
        <v>40.131599999999999</v>
      </c>
      <c r="AC426" s="70">
        <f>+IF(AB426="-","-",IF(ABS(K426-AB426)&lt;0.1,1,-1*(AB426-K426)/K426))</f>
        <v>1</v>
      </c>
      <c r="AD426" s="66">
        <f>+IF(AB426&lt;&gt;"-",IF(AB426&lt;K426,(K426-AB426)*C426,AB426*C426),"")</f>
        <v>120.3948</v>
      </c>
      <c r="AE426" s="68" t="str">
        <f>+IF(AB426&lt;&gt;"-",IF(R426&lt;&gt;"-",IF(Z426&lt;&gt;"OUI","OLD","FAUX"),IF(Z426&lt;&gt;"OUI","NEW","FAUX")),"")</f>
        <v>OLD</v>
      </c>
      <c r="AF426" s="68"/>
      <c r="AG426" s="68"/>
      <c r="AH426" s="53" t="str">
        <f t="shared" si="6"/>
        <v/>
      </c>
    </row>
    <row r="427" spans="1:34" ht="17">
      <c r="A427" s="53" t="s">
        <v>1668</v>
      </c>
      <c r="B427" s="53" t="s">
        <v>1669</v>
      </c>
      <c r="C427" s="54">
        <v>3</v>
      </c>
      <c r="D427" s="55" t="s">
        <v>116</v>
      </c>
      <c r="E427" s="55" t="s">
        <v>48</v>
      </c>
      <c r="F427" s="56" t="s">
        <v>49</v>
      </c>
      <c r="G427" s="56" t="s">
        <v>49</v>
      </c>
      <c r="H427" s="56"/>
      <c r="I427" s="56"/>
      <c r="J427" s="56" t="s">
        <v>49</v>
      </c>
      <c r="K427" s="57">
        <v>40.06</v>
      </c>
      <c r="L427" s="58">
        <v>44182</v>
      </c>
      <c r="M427" s="58">
        <v>44384</v>
      </c>
      <c r="N427" s="59"/>
      <c r="O427" s="56"/>
      <c r="P427" s="56"/>
      <c r="Q427" s="56">
        <v>3</v>
      </c>
      <c r="R427" s="60">
        <v>36.054000000000002</v>
      </c>
      <c r="S427" s="61">
        <f>O427+P427</f>
        <v>0</v>
      </c>
      <c r="T427" s="62">
        <f>+IF(L427&lt;&gt;"",IF(DAYS360(L427,$A$2)&lt;0,0,IF(AND(MONTH(L427)=MONTH($A$2),YEAR(L427)&lt;YEAR($A$2)),(DAYS360(L427,$A$2)/30)-1,DAYS360(L427,$A$2)/30)),0)</f>
        <v>51.3</v>
      </c>
      <c r="U427" s="62">
        <f>+IF(M427&lt;&gt;"",IF(DAYS360(M427,$A$2)&lt;0,0,IF(AND(MONTH(M427)=MONTH($A$2),YEAR(M427)&lt;YEAR($A$2)),(DAYS360(M427,$A$2)/30)-1,DAYS360(M427,$A$2)/30)),0)</f>
        <v>44.633333333333333</v>
      </c>
      <c r="V427" s="63">
        <f>S427/((C427+Q427)/2)</f>
        <v>0</v>
      </c>
      <c r="W427" s="64">
        <f>+IF(V427&gt;0,1/V427,999)</f>
        <v>999</v>
      </c>
      <c r="X427" s="65" t="str">
        <f>+IF(N427&lt;&gt;"",IF(INT(N427)&lt;&gt;INT(K427),"OUI",""),"")</f>
        <v/>
      </c>
      <c r="Y427" s="66">
        <f>+IF(F427="OUI",0,C427*K427)</f>
        <v>120.18</v>
      </c>
      <c r="Z427" s="67" t="str">
        <f>+IF(R427="-",IF(OR(F427="OUI",AND(G427="OUI",T427&lt;=$V$1),H427="OUI",I427="OUI",J427="OUI",T427&lt;=$V$1),"OUI",""),"")</f>
        <v/>
      </c>
      <c r="AA427" s="68" t="str">
        <f>+IF(OR(Z427&lt;&gt;"OUI",X427="OUI",R427&lt;&gt;"-"),"OUI","")</f>
        <v>OUI</v>
      </c>
      <c r="AB427" s="69">
        <f>+IF(AA427&lt;&gt;"OUI","-",IF(R427="-",IF(W427&lt;=3,"-",MAX(N427,K427*(1-$T$1))),IF(W427&lt;=3,R427,IF(T427&gt;$V$6,MAX(N427,K427*$T$6),IF(T427&gt;$V$5,MAX(R427,N427,K427*(1-$T$2),K427*(1-$T$5)),IF(T427&gt;$V$4,MAX(R427,N427,K427*(1-$T$2),K427*(1-$T$4)),IF(T427&gt;$V$3,MAX(R427,N427,K427*(1-$T$2),K427*(1-$T$3)),IF(T427&gt;$V$1,MAX(N427,K427*(1-$T$2)),MAX(N427,R427)))))))))</f>
        <v>36.054000000000002</v>
      </c>
      <c r="AC427" s="70">
        <f>+IF(AB427="-","-",IF(ABS(K427-AB427)&lt;0.1,1,-1*(AB427-K427)/K427))</f>
        <v>0.1</v>
      </c>
      <c r="AD427" s="66">
        <f>+IF(AB427&lt;&gt;"-",IF(AB427&lt;K427,(K427-AB427)*C427,AB427*C427),"")</f>
        <v>12.018000000000001</v>
      </c>
      <c r="AE427" s="68" t="str">
        <f>+IF(AB427&lt;&gt;"-",IF(R427&lt;&gt;"-",IF(Z427&lt;&gt;"OUI","OLD","FAUX"),IF(Z427&lt;&gt;"OUI","NEW","FAUX")),"")</f>
        <v>OLD</v>
      </c>
      <c r="AF427" s="68"/>
      <c r="AG427" s="68"/>
      <c r="AH427" s="53" t="str">
        <f t="shared" si="6"/>
        <v/>
      </c>
    </row>
    <row r="428" spans="1:34" ht="17">
      <c r="A428" s="53" t="s">
        <v>2572</v>
      </c>
      <c r="B428" s="53" t="s">
        <v>2573</v>
      </c>
      <c r="C428" s="54">
        <v>9</v>
      </c>
      <c r="D428" s="55" t="s">
        <v>791</v>
      </c>
      <c r="E428" s="55"/>
      <c r="F428" s="56" t="s">
        <v>49</v>
      </c>
      <c r="G428" s="56" t="s">
        <v>49</v>
      </c>
      <c r="H428" s="56"/>
      <c r="I428" s="56"/>
      <c r="J428" s="56"/>
      <c r="K428" s="57">
        <v>40</v>
      </c>
      <c r="L428" s="58">
        <v>45407</v>
      </c>
      <c r="M428" s="58">
        <v>45698</v>
      </c>
      <c r="N428" s="59"/>
      <c r="O428" s="56">
        <v>2</v>
      </c>
      <c r="P428" s="56"/>
      <c r="Q428" s="56">
        <v>11</v>
      </c>
      <c r="R428" s="60" t="s">
        <v>1139</v>
      </c>
      <c r="S428" s="61">
        <f>O428+P428</f>
        <v>2</v>
      </c>
      <c r="T428" s="62">
        <f>+IF(L428&lt;&gt;"",IF(DAYS360(L428,$A$2)&lt;0,0,IF(AND(MONTH(L428)=MONTH($A$2),YEAR(L428)&lt;YEAR($A$2)),(DAYS360(L428,$A$2)/30)-1,DAYS360(L428,$A$2)/30)),0)</f>
        <v>11.033333333333333</v>
      </c>
      <c r="U428" s="62">
        <f>+IF(M428&lt;&gt;"",IF(DAYS360(M428,$A$2)&lt;0,0,IF(AND(MONTH(M428)=MONTH($A$2),YEAR(M428)&lt;YEAR($A$2)),(DAYS360(M428,$A$2)/30)-1,DAYS360(M428,$A$2)/30)),0)</f>
        <v>1.5333333333333334</v>
      </c>
      <c r="V428" s="63">
        <f>S428/((C428+Q428)/2)</f>
        <v>0.2</v>
      </c>
      <c r="W428" s="64">
        <f>+IF(V428&gt;0,1/V428,999)</f>
        <v>5</v>
      </c>
      <c r="X428" s="65" t="str">
        <f>+IF(N428&lt;&gt;"",IF(INT(N428)&lt;&gt;INT(K428),"OUI",""),"")</f>
        <v/>
      </c>
      <c r="Y428" s="66">
        <f>+IF(F428="OUI",0,C428*K428)</f>
        <v>360</v>
      </c>
      <c r="Z428" s="67" t="str">
        <f>+IF(R428="-",IF(OR(F428="OUI",AND(G428="OUI",T428&lt;=$V$1),H428="OUI",I428="OUI",J428="OUI",T428&lt;=$V$1),"OUI",""),"")</f>
        <v>OUI</v>
      </c>
      <c r="AA428" s="68" t="str">
        <f>+IF(OR(Z428&lt;&gt;"OUI",X428="OUI",R428&lt;&gt;"-"),"OUI","")</f>
        <v/>
      </c>
      <c r="AB428" s="69" t="str">
        <f>+IF(AA428&lt;&gt;"OUI","-",IF(R428="-",IF(W428&lt;=3,"-",MAX(N428,K428*(1-$T$1))),IF(W428&lt;=3,R428,IF(T428&gt;$V$6,MAX(N428,K428*$T$6),IF(T428&gt;$V$5,MAX(R428,N428,K428*(1-$T$2),K428*(1-$T$5)),IF(T428&gt;$V$4,MAX(R428,N428,K428*(1-$T$2),K428*(1-$T$4)),IF(T428&gt;$V$3,MAX(R428,N428,K428*(1-$T$2),K428*(1-$T$3)),IF(T428&gt;$V$1,MAX(N428,K428*(1-$T$2)),MAX(N428,R428)))))))))</f>
        <v>-</v>
      </c>
      <c r="AC428" s="70" t="str">
        <f>+IF(AB428="-","-",IF(ABS(K428-AB428)&lt;0.1,1,-1*(AB428-K428)/K428))</f>
        <v>-</v>
      </c>
      <c r="AD428" s="66" t="str">
        <f>+IF(AB428&lt;&gt;"-",IF(AB428&lt;K428,(K428-AB428)*C428,AB428*C428),"")</f>
        <v/>
      </c>
      <c r="AE428" s="68" t="str">
        <f>+IF(AB428&lt;&gt;"-",IF(R428&lt;&gt;"-",IF(Z428&lt;&gt;"OUI","OLD","FAUX"),IF(Z428&lt;&gt;"OUI","NEW","FAUX")),"")</f>
        <v/>
      </c>
      <c r="AF428" s="68"/>
      <c r="AG428" s="68"/>
      <c r="AH428" s="53" t="str">
        <f t="shared" si="6"/>
        <v/>
      </c>
    </row>
    <row r="429" spans="1:34" ht="17">
      <c r="A429" s="53" t="s">
        <v>2574</v>
      </c>
      <c r="B429" s="53" t="s">
        <v>2575</v>
      </c>
      <c r="C429" s="54">
        <v>13</v>
      </c>
      <c r="D429" s="55" t="s">
        <v>791</v>
      </c>
      <c r="E429" s="55"/>
      <c r="F429" s="56" t="s">
        <v>49</v>
      </c>
      <c r="G429" s="56" t="s">
        <v>49</v>
      </c>
      <c r="H429" s="56"/>
      <c r="I429" s="56"/>
      <c r="J429" s="56"/>
      <c r="K429" s="57">
        <v>40</v>
      </c>
      <c r="L429" s="58">
        <v>45393</v>
      </c>
      <c r="M429" s="58">
        <v>45642</v>
      </c>
      <c r="N429" s="59"/>
      <c r="O429" s="56"/>
      <c r="P429" s="56"/>
      <c r="Q429" s="56">
        <v>13</v>
      </c>
      <c r="R429" s="60" t="s">
        <v>1139</v>
      </c>
      <c r="S429" s="61">
        <f>O429+P429</f>
        <v>0</v>
      </c>
      <c r="T429" s="62">
        <f>+IF(L429&lt;&gt;"",IF(DAYS360(L429,$A$2)&lt;0,0,IF(AND(MONTH(L429)=MONTH($A$2),YEAR(L429)&lt;YEAR($A$2)),(DAYS360(L429,$A$2)/30)-1,DAYS360(L429,$A$2)/30)),0)</f>
        <v>11.5</v>
      </c>
      <c r="U429" s="62">
        <f>+IF(M429&lt;&gt;"",IF(DAYS360(M429,$A$2)&lt;0,0,IF(AND(MONTH(M429)=MONTH($A$2),YEAR(M429)&lt;YEAR($A$2)),(DAYS360(M429,$A$2)/30)-1,DAYS360(M429,$A$2)/30)),0)</f>
        <v>3.3333333333333335</v>
      </c>
      <c r="V429" s="63">
        <f>S429/((C429+Q429)/2)</f>
        <v>0</v>
      </c>
      <c r="W429" s="64">
        <f>+IF(V429&gt;0,1/V429,999)</f>
        <v>999</v>
      </c>
      <c r="X429" s="65" t="str">
        <f>+IF(N429&lt;&gt;"",IF(INT(N429)&lt;&gt;INT(K429),"OUI",""),"")</f>
        <v/>
      </c>
      <c r="Y429" s="66">
        <f>+IF(F429="OUI",0,C429*K429)</f>
        <v>520</v>
      </c>
      <c r="Z429" s="67" t="str">
        <f>+IF(R429="-",IF(OR(F429="OUI",AND(G429="OUI",T429&lt;=$V$1),H429="OUI",I429="OUI",J429="OUI",T429&lt;=$V$1),"OUI",""),"")</f>
        <v>OUI</v>
      </c>
      <c r="AA429" s="68" t="str">
        <f>+IF(OR(Z429&lt;&gt;"OUI",X429="OUI",R429&lt;&gt;"-"),"OUI","")</f>
        <v/>
      </c>
      <c r="AB429" s="69" t="str">
        <f>+IF(AA429&lt;&gt;"OUI","-",IF(R429="-",IF(W429&lt;=3,"-",MAX(N429,K429*(1-$T$1))),IF(W429&lt;=3,R429,IF(T429&gt;$V$6,MAX(N429,K429*$T$6),IF(T429&gt;$V$5,MAX(R429,N429,K429*(1-$T$2),K429*(1-$T$5)),IF(T429&gt;$V$4,MAX(R429,N429,K429*(1-$T$2),K429*(1-$T$4)),IF(T429&gt;$V$3,MAX(R429,N429,K429*(1-$T$2),K429*(1-$T$3)),IF(T429&gt;$V$1,MAX(N429,K429*(1-$T$2)),MAX(N429,R429)))))))))</f>
        <v>-</v>
      </c>
      <c r="AC429" s="70" t="str">
        <f>+IF(AB429="-","-",IF(ABS(K429-AB429)&lt;0.1,1,-1*(AB429-K429)/K429))</f>
        <v>-</v>
      </c>
      <c r="AD429" s="66" t="str">
        <f>+IF(AB429&lt;&gt;"-",IF(AB429&lt;K429,(K429-AB429)*C429,AB429*C429),"")</f>
        <v/>
      </c>
      <c r="AE429" s="68" t="str">
        <f>+IF(AB429&lt;&gt;"-",IF(R429&lt;&gt;"-",IF(Z429&lt;&gt;"OUI","OLD","FAUX"),IF(Z429&lt;&gt;"OUI","NEW","FAUX")),"")</f>
        <v/>
      </c>
      <c r="AF429" s="68"/>
      <c r="AG429" s="68"/>
      <c r="AH429" s="53" t="str">
        <f t="shared" si="6"/>
        <v/>
      </c>
    </row>
    <row r="430" spans="1:34" ht="17">
      <c r="A430" s="53" t="s">
        <v>1256</v>
      </c>
      <c r="B430" s="53" t="s">
        <v>1257</v>
      </c>
      <c r="C430" s="54">
        <v>3</v>
      </c>
      <c r="D430" s="55" t="s">
        <v>797</v>
      </c>
      <c r="E430" s="55"/>
      <c r="F430" s="56" t="s">
        <v>49</v>
      </c>
      <c r="G430" s="56" t="s">
        <v>49</v>
      </c>
      <c r="H430" s="56"/>
      <c r="I430" s="56"/>
      <c r="J430" s="56"/>
      <c r="K430" s="57">
        <v>39.950000000000003</v>
      </c>
      <c r="L430" s="58">
        <v>45127</v>
      </c>
      <c r="M430" s="58">
        <v>45539</v>
      </c>
      <c r="N430" s="59"/>
      <c r="O430" s="56"/>
      <c r="P430" s="56"/>
      <c r="Q430" s="56">
        <v>3</v>
      </c>
      <c r="R430" s="60" t="s">
        <v>1139</v>
      </c>
      <c r="S430" s="61">
        <f>O430+P430</f>
        <v>0</v>
      </c>
      <c r="T430" s="62">
        <f>+IF(L430&lt;&gt;"",IF(DAYS360(L430,$A$2)&lt;0,0,IF(AND(MONTH(L430)=MONTH($A$2),YEAR(L430)&lt;YEAR($A$2)),(DAYS360(L430,$A$2)/30)-1,DAYS360(L430,$A$2)/30)),0)</f>
        <v>20.2</v>
      </c>
      <c r="U430" s="62">
        <f>+IF(M430&lt;&gt;"",IF(DAYS360(M430,$A$2)&lt;0,0,IF(AND(MONTH(M430)=MONTH($A$2),YEAR(M430)&lt;YEAR($A$2)),(DAYS360(M430,$A$2)/30)-1,DAYS360(M430,$A$2)/30)),0)</f>
        <v>6.7333333333333334</v>
      </c>
      <c r="V430" s="63">
        <f>S430/((C430+Q430)/2)</f>
        <v>0</v>
      </c>
      <c r="W430" s="64">
        <f>+IF(V430&gt;0,1/V430,999)</f>
        <v>999</v>
      </c>
      <c r="X430" s="65" t="str">
        <f>+IF(N430&lt;&gt;"",IF(INT(N430)&lt;&gt;INT(K430),"OUI",""),"")</f>
        <v/>
      </c>
      <c r="Y430" s="66">
        <f>+IF(F430="OUI",0,C430*K430)</f>
        <v>119.85000000000001</v>
      </c>
      <c r="Z430" s="67" t="str">
        <f>+IF(R430="-",IF(OR(F430="OUI",AND(G430="OUI",T430&lt;=$V$1),H430="OUI",I430="OUI",J430="OUI",T430&lt;=$V$1),"OUI",""),"")</f>
        <v/>
      </c>
      <c r="AA430" s="68" t="str">
        <f>+IF(OR(Z430&lt;&gt;"OUI",X430="OUI",R430&lt;&gt;"-"),"OUI","")</f>
        <v>OUI</v>
      </c>
      <c r="AB430" s="69">
        <f>+IF(AA430&lt;&gt;"OUI","-",IF(R430="-",IF(W430&lt;=3,"-",MAX(N430,K430*(1-$T$1))),IF(W430&lt;=3,R430,IF(T430&gt;$V$6,MAX(N430,K430*$T$6),IF(T430&gt;$V$5,MAX(R430,N430,K430*(1-$T$2),K430*(1-$T$5)),IF(T430&gt;$V$4,MAX(R430,N430,K430*(1-$T$2),K430*(1-$T$4)),IF(T430&gt;$V$3,MAX(R430,N430,K430*(1-$T$2),K430*(1-$T$3)),IF(T430&gt;$V$1,MAX(N430,K430*(1-$T$2)),MAX(N430,R430)))))))))</f>
        <v>35.955000000000005</v>
      </c>
      <c r="AC430" s="70">
        <f>+IF(AB430="-","-",IF(ABS(K430-AB430)&lt;0.1,1,-1*(AB430-K430)/K430))</f>
        <v>9.9999999999999922E-2</v>
      </c>
      <c r="AD430" s="66">
        <f>+IF(AB430&lt;&gt;"-",IF(AB430&lt;K430,(K430-AB430)*C430,AB430*C430),"")</f>
        <v>11.984999999999992</v>
      </c>
      <c r="AE430" s="68" t="str">
        <f>+IF(AB430&lt;&gt;"-",IF(R430&lt;&gt;"-",IF(Z430&lt;&gt;"OUI","OLD","FAUX"),IF(Z430&lt;&gt;"OUI","NEW","FAUX")),"")</f>
        <v>NEW</v>
      </c>
      <c r="AF430" s="68"/>
      <c r="AG430" s="68"/>
      <c r="AH430" s="53" t="str">
        <f t="shared" si="6"/>
        <v/>
      </c>
    </row>
    <row r="431" spans="1:34" ht="17">
      <c r="A431" s="53" t="s">
        <v>2760</v>
      </c>
      <c r="B431" s="53" t="s">
        <v>2761</v>
      </c>
      <c r="C431" s="54">
        <v>4</v>
      </c>
      <c r="D431" s="55" t="s">
        <v>791</v>
      </c>
      <c r="E431" s="55"/>
      <c r="F431" s="56"/>
      <c r="G431" s="56"/>
      <c r="H431" s="56"/>
      <c r="I431" s="56"/>
      <c r="J431" s="56"/>
      <c r="K431" s="57">
        <v>39.9</v>
      </c>
      <c r="L431" s="58">
        <v>45728</v>
      </c>
      <c r="M431" s="58">
        <v>45730</v>
      </c>
      <c r="N431" s="59"/>
      <c r="O431" s="56">
        <v>8</v>
      </c>
      <c r="P431" s="56"/>
      <c r="Q431" s="56"/>
      <c r="R431" s="60" t="s">
        <v>1139</v>
      </c>
      <c r="S431" s="61">
        <f>O431+P431</f>
        <v>8</v>
      </c>
      <c r="T431" s="62">
        <f>+IF(L431&lt;&gt;"",IF(DAYS360(L431,$A$2)&lt;0,0,IF(AND(MONTH(L431)=MONTH($A$2),YEAR(L431)&lt;YEAR($A$2)),(DAYS360(L431,$A$2)/30)-1,DAYS360(L431,$A$2)/30)),0)</f>
        <v>0.46666666666666667</v>
      </c>
      <c r="U431" s="62">
        <f>+IF(M431&lt;&gt;"",IF(DAYS360(M431,$A$2)&lt;0,0,IF(AND(MONTH(M431)=MONTH($A$2),YEAR(M431)&lt;YEAR($A$2)),(DAYS360(M431,$A$2)/30)-1,DAYS360(M431,$A$2)/30)),0)</f>
        <v>0.4</v>
      </c>
      <c r="V431" s="63">
        <f>S431/((C431+Q431)/2)</f>
        <v>4</v>
      </c>
      <c r="W431" s="64">
        <f>+IF(V431&gt;0,1/V431,999)</f>
        <v>0.25</v>
      </c>
      <c r="X431" s="65" t="str">
        <f>+IF(N431&lt;&gt;"",IF(INT(N431)&lt;&gt;INT(K431),"OUI",""),"")</f>
        <v/>
      </c>
      <c r="Y431" s="66">
        <f>+IF(F431="OUI",0,C431*K431)</f>
        <v>159.6</v>
      </c>
      <c r="Z431" s="67" t="str">
        <f>+IF(R431="-",IF(OR(F431="OUI",AND(G431="OUI",T431&lt;=$V$1),H431="OUI",I431="OUI",J431="OUI",T431&lt;=$V$1),"OUI",""),"")</f>
        <v>OUI</v>
      </c>
      <c r="AA431" s="68" t="str">
        <f>+IF(OR(Z431&lt;&gt;"OUI",X431="OUI",R431&lt;&gt;"-"),"OUI","")</f>
        <v/>
      </c>
      <c r="AB431" s="69" t="str">
        <f>+IF(AA431&lt;&gt;"OUI","-",IF(R431="-",IF(W431&lt;=3,"-",MAX(N431,K431*(1-$T$1))),IF(W431&lt;=3,R431,IF(T431&gt;$V$6,MAX(N431,K431*$T$6),IF(T431&gt;$V$5,MAX(R431,N431,K431*(1-$T$2),K431*(1-$T$5)),IF(T431&gt;$V$4,MAX(R431,N431,K431*(1-$T$2),K431*(1-$T$4)),IF(T431&gt;$V$3,MAX(R431,N431,K431*(1-$T$2),K431*(1-$T$3)),IF(T431&gt;$V$1,MAX(N431,K431*(1-$T$2)),MAX(N431,R431)))))))))</f>
        <v>-</v>
      </c>
      <c r="AC431" s="70" t="str">
        <f>+IF(AB431="-","-",IF(ABS(K431-AB431)&lt;0.1,1,-1*(AB431-K431)/K431))</f>
        <v>-</v>
      </c>
      <c r="AD431" s="66" t="str">
        <f>+IF(AB431&lt;&gt;"-",IF(AB431&lt;K431,(K431-AB431)*C431,AB431*C431),"")</f>
        <v/>
      </c>
      <c r="AE431" s="68" t="str">
        <f>+IF(AB431&lt;&gt;"-",IF(R431&lt;&gt;"-",IF(Z431&lt;&gt;"OUI","OLD","FAUX"),IF(Z431&lt;&gt;"OUI","NEW","FAUX")),"")</f>
        <v/>
      </c>
      <c r="AF431" s="68"/>
      <c r="AG431" s="68"/>
      <c r="AH431" s="53" t="str">
        <f t="shared" si="6"/>
        <v/>
      </c>
    </row>
    <row r="432" spans="1:34" ht="17">
      <c r="A432" s="53" t="s">
        <v>3238</v>
      </c>
      <c r="B432" s="53" t="s">
        <v>3239</v>
      </c>
      <c r="C432" s="54">
        <v>14</v>
      </c>
      <c r="D432" s="55" t="s">
        <v>80</v>
      </c>
      <c r="E432" s="55" t="s">
        <v>737</v>
      </c>
      <c r="F432" s="56" t="s">
        <v>49</v>
      </c>
      <c r="G432" s="56" t="s">
        <v>49</v>
      </c>
      <c r="H432" s="56"/>
      <c r="I432" s="56"/>
      <c r="J432" s="56" t="s">
        <v>49</v>
      </c>
      <c r="K432" s="57">
        <v>39.9</v>
      </c>
      <c r="L432" s="58">
        <v>45645</v>
      </c>
      <c r="M432" s="58">
        <v>45687</v>
      </c>
      <c r="N432" s="59"/>
      <c r="O432" s="56">
        <v>6</v>
      </c>
      <c r="P432" s="56"/>
      <c r="Q432" s="56">
        <v>20</v>
      </c>
      <c r="R432" s="60" t="s">
        <v>1139</v>
      </c>
      <c r="S432" s="61">
        <f>O432+P432</f>
        <v>6</v>
      </c>
      <c r="T432" s="62">
        <f>+IF(L432&lt;&gt;"",IF(DAYS360(L432,$A$2)&lt;0,0,IF(AND(MONTH(L432)=MONTH($A$2),YEAR(L432)&lt;YEAR($A$2)),(DAYS360(L432,$A$2)/30)-1,DAYS360(L432,$A$2)/30)),0)</f>
        <v>3.2333333333333334</v>
      </c>
      <c r="U432" s="62">
        <f>+IF(M432&lt;&gt;"",IF(DAYS360(M432,$A$2)&lt;0,0,IF(AND(MONTH(M432)=MONTH($A$2),YEAR(M432)&lt;YEAR($A$2)),(DAYS360(M432,$A$2)/30)-1,DAYS360(M432,$A$2)/30)),0)</f>
        <v>1.8666666666666667</v>
      </c>
      <c r="V432" s="63">
        <f>S432/((C432+Q432)/2)</f>
        <v>0.35294117647058826</v>
      </c>
      <c r="W432" s="64">
        <f>+IF(V432&gt;0,1/V432,999)</f>
        <v>2.833333333333333</v>
      </c>
      <c r="X432" s="65" t="str">
        <f>+IF(N432&lt;&gt;"",IF(INT(N432)&lt;&gt;INT(K432),"OUI",""),"")</f>
        <v/>
      </c>
      <c r="Y432" s="66">
        <f>+IF(F432="OUI",0,C432*K432)</f>
        <v>558.6</v>
      </c>
      <c r="Z432" s="67" t="str">
        <f>+IF(R432="-",IF(OR(F432="OUI",AND(G432="OUI",T432&lt;=$V$1),H432="OUI",I432="OUI",J432="OUI",T432&lt;=$V$1),"OUI",""),"")</f>
        <v>OUI</v>
      </c>
      <c r="AA432" s="68" t="str">
        <f>+IF(OR(Z432&lt;&gt;"OUI",X432="OUI",R432&lt;&gt;"-"),"OUI","")</f>
        <v/>
      </c>
      <c r="AB432" s="69" t="str">
        <f>+IF(AA432&lt;&gt;"OUI","-",IF(R432="-",IF(W432&lt;=3,"-",MAX(N432,K432*(1-$T$1))),IF(W432&lt;=3,R432,IF(T432&gt;$V$6,MAX(N432,K432*$T$6),IF(T432&gt;$V$5,MAX(R432,N432,K432*(1-$T$2),K432*(1-$T$5)),IF(T432&gt;$V$4,MAX(R432,N432,K432*(1-$T$2),K432*(1-$T$4)),IF(T432&gt;$V$3,MAX(R432,N432,K432*(1-$T$2),K432*(1-$T$3)),IF(T432&gt;$V$1,MAX(N432,K432*(1-$T$2)),MAX(N432,R432)))))))))</f>
        <v>-</v>
      </c>
      <c r="AC432" s="70" t="str">
        <f>+IF(AB432="-","-",IF(ABS(K432-AB432)&lt;0.1,1,-1*(AB432-K432)/K432))</f>
        <v>-</v>
      </c>
      <c r="AD432" s="66" t="str">
        <f>+IF(AB432&lt;&gt;"-",IF(AB432&lt;K432,(K432-AB432)*C432,AB432*C432),"")</f>
        <v/>
      </c>
      <c r="AE432" s="68" t="str">
        <f>+IF(AB432&lt;&gt;"-",IF(R432&lt;&gt;"-",IF(Z432&lt;&gt;"OUI","OLD","FAUX"),IF(Z432&lt;&gt;"OUI","NEW","FAUX")),"")</f>
        <v/>
      </c>
      <c r="AF432" s="68"/>
      <c r="AG432" s="68"/>
      <c r="AH432" s="53" t="str">
        <f t="shared" si="6"/>
        <v/>
      </c>
    </row>
    <row r="433" spans="1:34" ht="17">
      <c r="A433" s="53" t="s">
        <v>1670</v>
      </c>
      <c r="B433" s="53" t="s">
        <v>1671</v>
      </c>
      <c r="C433" s="54">
        <v>3</v>
      </c>
      <c r="D433" s="55" t="s">
        <v>1466</v>
      </c>
      <c r="E433" s="55" t="s">
        <v>275</v>
      </c>
      <c r="F433" s="56" t="s">
        <v>49</v>
      </c>
      <c r="G433" s="56" t="s">
        <v>49</v>
      </c>
      <c r="H433" s="56"/>
      <c r="I433" s="56"/>
      <c r="J433" s="56" t="s">
        <v>49</v>
      </c>
      <c r="K433" s="57">
        <v>39.9</v>
      </c>
      <c r="L433" s="58">
        <v>44060</v>
      </c>
      <c r="M433" s="58">
        <v>45622</v>
      </c>
      <c r="N433" s="59"/>
      <c r="O433" s="56"/>
      <c r="P433" s="56"/>
      <c r="Q433" s="56">
        <v>3</v>
      </c>
      <c r="R433" s="60">
        <v>19.95</v>
      </c>
      <c r="S433" s="61">
        <f>O433+P433</f>
        <v>0</v>
      </c>
      <c r="T433" s="62">
        <f>+IF(L433&lt;&gt;"",IF(DAYS360(L433,$A$2)&lt;0,0,IF(AND(MONTH(L433)=MONTH($A$2),YEAR(L433)&lt;YEAR($A$2)),(DAYS360(L433,$A$2)/30)-1,DAYS360(L433,$A$2)/30)),0)</f>
        <v>55.3</v>
      </c>
      <c r="U433" s="62">
        <f>+IF(M433&lt;&gt;"",IF(DAYS360(M433,$A$2)&lt;0,0,IF(AND(MONTH(M433)=MONTH($A$2),YEAR(M433)&lt;YEAR($A$2)),(DAYS360(M433,$A$2)/30)-1,DAYS360(M433,$A$2)/30)),0)</f>
        <v>4</v>
      </c>
      <c r="V433" s="63">
        <f>S433/((C433+Q433)/2)</f>
        <v>0</v>
      </c>
      <c r="W433" s="64">
        <f>+IF(V433&gt;0,1/V433,999)</f>
        <v>999</v>
      </c>
      <c r="X433" s="65" t="str">
        <f>+IF(N433&lt;&gt;"",IF(INT(N433)&lt;&gt;INT(K433),"OUI",""),"")</f>
        <v/>
      </c>
      <c r="Y433" s="66">
        <f>+IF(F433="OUI",0,C433*K433)</f>
        <v>119.69999999999999</v>
      </c>
      <c r="Z433" s="67" t="str">
        <f>+IF(R433="-",IF(OR(F433="OUI",AND(G433="OUI",T433&lt;=$V$1),H433="OUI",I433="OUI",J433="OUI",T433&lt;=$V$1),"OUI",""),"")</f>
        <v/>
      </c>
      <c r="AA433" s="68" t="str">
        <f>+IF(OR(Z433&lt;&gt;"OUI",X433="OUI",R433&lt;&gt;"-"),"OUI","")</f>
        <v>OUI</v>
      </c>
      <c r="AB433" s="69">
        <f>+IF(AA433&lt;&gt;"OUI","-",IF(R433="-",IF(W433&lt;=3,"-",MAX(N433,K433*(1-$T$1))),IF(W433&lt;=3,R433,IF(T433&gt;$V$6,MAX(N433,K433*$T$6),IF(T433&gt;$V$5,MAX(R433,N433,K433*(1-$T$2),K433*(1-$T$5)),IF(T433&gt;$V$4,MAX(R433,N433,K433*(1-$T$2),K433*(1-$T$4)),IF(T433&gt;$V$3,MAX(R433,N433,K433*(1-$T$2),K433*(1-$T$3)),IF(T433&gt;$V$1,MAX(N433,K433*(1-$T$2)),MAX(N433,R433)))))))))</f>
        <v>35.909999999999997</v>
      </c>
      <c r="AC433" s="70">
        <f>+IF(AB433="-","-",IF(ABS(K433-AB433)&lt;0.1,1,-1*(AB433-K433)/K433))</f>
        <v>0.10000000000000005</v>
      </c>
      <c r="AD433" s="66">
        <f>+IF(AB433&lt;&gt;"-",IF(AB433&lt;K433,(K433-AB433)*C433,AB433*C433),"")</f>
        <v>11.970000000000006</v>
      </c>
      <c r="AE433" s="68" t="str">
        <f>+IF(AB433&lt;&gt;"-",IF(R433&lt;&gt;"-",IF(Z433&lt;&gt;"OUI","OLD","FAUX"),IF(Z433&lt;&gt;"OUI","NEW","FAUX")),"")</f>
        <v>OLD</v>
      </c>
      <c r="AF433" s="68"/>
      <c r="AG433" s="68"/>
      <c r="AH433" s="53" t="str">
        <f t="shared" si="6"/>
        <v/>
      </c>
    </row>
    <row r="434" spans="1:34" ht="17">
      <c r="A434" s="53" t="s">
        <v>461</v>
      </c>
      <c r="B434" s="53" t="s">
        <v>462</v>
      </c>
      <c r="C434" s="54">
        <v>1</v>
      </c>
      <c r="D434" s="55" t="s">
        <v>463</v>
      </c>
      <c r="E434" s="55"/>
      <c r="F434" s="56" t="s">
        <v>49</v>
      </c>
      <c r="G434" s="56" t="s">
        <v>49</v>
      </c>
      <c r="H434" s="56"/>
      <c r="I434" s="56"/>
      <c r="J434" s="56"/>
      <c r="K434" s="57">
        <v>39.85</v>
      </c>
      <c r="L434" s="58">
        <v>44512</v>
      </c>
      <c r="M434" s="58"/>
      <c r="N434" s="59"/>
      <c r="O434" s="56"/>
      <c r="P434" s="56"/>
      <c r="Q434" s="56">
        <v>1</v>
      </c>
      <c r="R434" s="60">
        <v>38.798402777777781</v>
      </c>
      <c r="S434" s="61">
        <f>O434+P434</f>
        <v>0</v>
      </c>
      <c r="T434" s="62">
        <f>+IF(L434&lt;&gt;"",IF(DAYS360(L434,$A$2)&lt;0,0,IF(AND(MONTH(L434)=MONTH($A$2),YEAR(L434)&lt;YEAR($A$2)),(DAYS360(L434,$A$2)/30)-1,DAYS360(L434,$A$2)/30)),0)</f>
        <v>40.466666666666669</v>
      </c>
      <c r="U434" s="62">
        <f>+IF(M434&lt;&gt;"",IF(DAYS360(M434,$A$2)&lt;0,0,IF(AND(MONTH(M434)=MONTH($A$2),YEAR(M434)&lt;YEAR($A$2)),(DAYS360(M434,$A$2)/30)-1,DAYS360(M434,$A$2)/30)),0)</f>
        <v>0</v>
      </c>
      <c r="V434" s="63">
        <f>S434/((C434+Q434)/2)</f>
        <v>0</v>
      </c>
      <c r="W434" s="64">
        <f>+IF(V434&gt;0,1/V434,999)</f>
        <v>999</v>
      </c>
      <c r="X434" s="65" t="str">
        <f>+IF(N434&lt;&gt;"",IF(INT(N434)&lt;&gt;INT(K434),"OUI",""),"")</f>
        <v/>
      </c>
      <c r="Y434" s="66">
        <f>+IF(F434="OUI",0,C434*K434)</f>
        <v>39.85</v>
      </c>
      <c r="Z434" s="67" t="str">
        <f>+IF(R434="-",IF(OR(F434="OUI",AND(G434="OUI",T434&lt;=$V$1),H434="OUI",I434="OUI",J434="OUI",T434&lt;=$V$1),"OUI",""),"")</f>
        <v/>
      </c>
      <c r="AA434" s="68" t="str">
        <f>+IF(OR(Z434&lt;&gt;"OUI",X434="OUI",R434&lt;&gt;"-"),"OUI","")</f>
        <v>OUI</v>
      </c>
      <c r="AB434" s="69">
        <f>+IF(AA434&lt;&gt;"OUI","-",IF(R434="-",IF(W434&lt;=3,"-",MAX(N434,K434*(1-$T$1))),IF(W434&lt;=3,R434,IF(T434&gt;$V$6,MAX(N434,K434*$T$6),IF(T434&gt;$V$5,MAX(R434,N434,K434*(1-$T$2),K434*(1-$T$5)),IF(T434&gt;$V$4,MAX(R434,N434,K434*(1-$T$2),K434*(1-$T$4)),IF(T434&gt;$V$3,MAX(R434,N434,K434*(1-$T$2),K434*(1-$T$3)),IF(T434&gt;$V$1,MAX(N434,K434*(1-$T$2)),MAX(N434,R434)))))))))</f>
        <v>38.798402777777781</v>
      </c>
      <c r="AC434" s="70">
        <f>+IF(AB434="-","-",IF(ABS(K434-AB434)&lt;0.1,1,-1*(AB434-K434)/K434))</f>
        <v>2.638888888888884E-2</v>
      </c>
      <c r="AD434" s="66">
        <f>+IF(AB434&lt;&gt;"-",IF(AB434&lt;K434,(K434-AB434)*C434,AB434*C434),"")</f>
        <v>1.0515972222222203</v>
      </c>
      <c r="AE434" s="68" t="str">
        <f>+IF(AB434&lt;&gt;"-",IF(R434&lt;&gt;"-",IF(Z434&lt;&gt;"OUI","OLD","FAUX"),IF(Z434&lt;&gt;"OUI","NEW","FAUX")),"")</f>
        <v>OLD</v>
      </c>
      <c r="AF434" s="68"/>
      <c r="AG434" s="68"/>
      <c r="AH434" s="53" t="str">
        <f t="shared" si="6"/>
        <v/>
      </c>
    </row>
    <row r="435" spans="1:34" ht="17">
      <c r="A435" s="53" t="s">
        <v>1211</v>
      </c>
      <c r="B435" s="53" t="s">
        <v>1212</v>
      </c>
      <c r="C435" s="54">
        <v>6</v>
      </c>
      <c r="D435" s="55" t="s">
        <v>47</v>
      </c>
      <c r="E435" s="55" t="s">
        <v>48</v>
      </c>
      <c r="F435" s="56" t="s">
        <v>49</v>
      </c>
      <c r="G435" s="56" t="s">
        <v>49</v>
      </c>
      <c r="H435" s="56"/>
      <c r="I435" s="56"/>
      <c r="J435" s="56" t="s">
        <v>49</v>
      </c>
      <c r="K435" s="57">
        <v>39.654299999999999</v>
      </c>
      <c r="L435" s="58">
        <v>45126</v>
      </c>
      <c r="M435" s="58">
        <v>45686</v>
      </c>
      <c r="N435" s="59"/>
      <c r="O435" s="56">
        <v>1</v>
      </c>
      <c r="P435" s="56"/>
      <c r="Q435" s="56">
        <v>7</v>
      </c>
      <c r="R435" s="60" t="s">
        <v>1139</v>
      </c>
      <c r="S435" s="61">
        <f>O435+P435</f>
        <v>1</v>
      </c>
      <c r="T435" s="62">
        <f>+IF(L435&lt;&gt;"",IF(DAYS360(L435,$A$2)&lt;0,0,IF(AND(MONTH(L435)=MONTH($A$2),YEAR(L435)&lt;YEAR($A$2)),(DAYS360(L435,$A$2)/30)-1,DAYS360(L435,$A$2)/30)),0)</f>
        <v>20.233333333333334</v>
      </c>
      <c r="U435" s="62">
        <f>+IF(M435&lt;&gt;"",IF(DAYS360(M435,$A$2)&lt;0,0,IF(AND(MONTH(M435)=MONTH($A$2),YEAR(M435)&lt;YEAR($A$2)),(DAYS360(M435,$A$2)/30)-1,DAYS360(M435,$A$2)/30)),0)</f>
        <v>1.9</v>
      </c>
      <c r="V435" s="63">
        <f>S435/((C435+Q435)/2)</f>
        <v>0.15384615384615385</v>
      </c>
      <c r="W435" s="64">
        <f>+IF(V435&gt;0,1/V435,999)</f>
        <v>6.5</v>
      </c>
      <c r="X435" s="65" t="str">
        <f>+IF(N435&lt;&gt;"",IF(INT(N435)&lt;&gt;INT(K435),"OUI",""),"")</f>
        <v/>
      </c>
      <c r="Y435" s="66">
        <f>+IF(F435="OUI",0,C435*K435)</f>
        <v>237.92579999999998</v>
      </c>
      <c r="Z435" s="67" t="str">
        <f>+IF(R435="-",IF(OR(F435="OUI",AND(G435="OUI",T435&lt;=$V$1),H435="OUI",I435="OUI",J435="OUI",T435&lt;=$V$1),"OUI",""),"")</f>
        <v/>
      </c>
      <c r="AA435" s="68" t="str">
        <f>+IF(OR(Z435&lt;&gt;"OUI",X435="OUI",R435&lt;&gt;"-"),"OUI","")</f>
        <v>OUI</v>
      </c>
      <c r="AB435" s="69">
        <f>+IF(AA435&lt;&gt;"OUI","-",IF(R435="-",IF(W435&lt;=3,"-",MAX(N435,K435*(1-$T$1))),IF(W435&lt;=3,R435,IF(T435&gt;$V$6,MAX(N435,K435*$T$6),IF(T435&gt;$V$5,MAX(R435,N435,K435*(1-$T$2),K435*(1-$T$5)),IF(T435&gt;$V$4,MAX(R435,N435,K435*(1-$T$2),K435*(1-$T$4)),IF(T435&gt;$V$3,MAX(R435,N435,K435*(1-$T$2),K435*(1-$T$3)),IF(T435&gt;$V$1,MAX(N435,K435*(1-$T$2)),MAX(N435,R435)))))))))</f>
        <v>35.688870000000001</v>
      </c>
      <c r="AC435" s="70">
        <f>+IF(AB435="-","-",IF(ABS(K435-AB435)&lt;0.1,1,-1*(AB435-K435)/K435))</f>
        <v>9.999999999999995E-2</v>
      </c>
      <c r="AD435" s="66">
        <f>+IF(AB435&lt;&gt;"-",IF(AB435&lt;K435,(K435-AB435)*C435,AB435*C435),"")</f>
        <v>23.792579999999987</v>
      </c>
      <c r="AE435" s="68" t="str">
        <f>+IF(AB435&lt;&gt;"-",IF(R435&lt;&gt;"-",IF(Z435&lt;&gt;"OUI","OLD","FAUX"),IF(Z435&lt;&gt;"OUI","NEW","FAUX")),"")</f>
        <v>NEW</v>
      </c>
      <c r="AF435" s="68"/>
      <c r="AG435" s="68"/>
      <c r="AH435" s="53" t="str">
        <f t="shared" si="6"/>
        <v/>
      </c>
    </row>
    <row r="436" spans="1:34" ht="17">
      <c r="A436" s="53" t="s">
        <v>3403</v>
      </c>
      <c r="B436" s="53" t="s">
        <v>3404</v>
      </c>
      <c r="C436" s="54">
        <v>5</v>
      </c>
      <c r="D436" s="55" t="s">
        <v>797</v>
      </c>
      <c r="E436" s="55" t="s">
        <v>2042</v>
      </c>
      <c r="F436" s="56" t="s">
        <v>49</v>
      </c>
      <c r="G436" s="56" t="s">
        <v>49</v>
      </c>
      <c r="H436" s="56"/>
      <c r="I436" s="56"/>
      <c r="J436" s="56" t="s">
        <v>49</v>
      </c>
      <c r="K436" s="57">
        <v>39</v>
      </c>
      <c r="L436" s="58">
        <v>45644</v>
      </c>
      <c r="M436" s="58">
        <v>45730</v>
      </c>
      <c r="N436" s="59"/>
      <c r="O436" s="56">
        <v>5</v>
      </c>
      <c r="P436" s="56"/>
      <c r="Q436" s="56">
        <v>10</v>
      </c>
      <c r="R436" s="60" t="s">
        <v>1139</v>
      </c>
      <c r="S436" s="61">
        <f>O436+P436</f>
        <v>5</v>
      </c>
      <c r="T436" s="62">
        <f>+IF(L436&lt;&gt;"",IF(DAYS360(L436,$A$2)&lt;0,0,IF(AND(MONTH(L436)=MONTH($A$2),YEAR(L436)&lt;YEAR($A$2)),(DAYS360(L436,$A$2)/30)-1,DAYS360(L436,$A$2)/30)),0)</f>
        <v>3.2666666666666666</v>
      </c>
      <c r="U436" s="62">
        <f>+IF(M436&lt;&gt;"",IF(DAYS360(M436,$A$2)&lt;0,0,IF(AND(MONTH(M436)=MONTH($A$2),YEAR(M436)&lt;YEAR($A$2)),(DAYS360(M436,$A$2)/30)-1,DAYS360(M436,$A$2)/30)),0)</f>
        <v>0.4</v>
      </c>
      <c r="V436" s="63">
        <f>S436/((C436+Q436)/2)</f>
        <v>0.66666666666666663</v>
      </c>
      <c r="W436" s="64">
        <f>+IF(V436&gt;0,1/V436,999)</f>
        <v>1.5</v>
      </c>
      <c r="X436" s="65" t="str">
        <f>+IF(N436&lt;&gt;"",IF(INT(N436)&lt;&gt;INT(K436),"OUI",""),"")</f>
        <v/>
      </c>
      <c r="Y436" s="66">
        <f>+IF(F436="OUI",0,C436*K436)</f>
        <v>195</v>
      </c>
      <c r="Z436" s="67" t="str">
        <f>+IF(R436="-",IF(OR(F436="OUI",AND(G436="OUI",T436&lt;=$V$1),H436="OUI",I436="OUI",J436="OUI",T436&lt;=$V$1),"OUI",""),"")</f>
        <v>OUI</v>
      </c>
      <c r="AA436" s="68" t="str">
        <f>+IF(OR(Z436&lt;&gt;"OUI",X436="OUI",R436&lt;&gt;"-"),"OUI","")</f>
        <v/>
      </c>
      <c r="AB436" s="69" t="str">
        <f>+IF(AA436&lt;&gt;"OUI","-",IF(R436="-",IF(W436&lt;=3,"-",MAX(N436,K436*(1-$T$1))),IF(W436&lt;=3,R436,IF(T436&gt;$V$6,MAX(N436,K436*$T$6),IF(T436&gt;$V$5,MAX(R436,N436,K436*(1-$T$2),K436*(1-$T$5)),IF(T436&gt;$V$4,MAX(R436,N436,K436*(1-$T$2),K436*(1-$T$4)),IF(T436&gt;$V$3,MAX(R436,N436,K436*(1-$T$2),K436*(1-$T$3)),IF(T436&gt;$V$1,MAX(N436,K436*(1-$T$2)),MAX(N436,R436)))))))))</f>
        <v>-</v>
      </c>
      <c r="AC436" s="70" t="str">
        <f>+IF(AB436="-","-",IF(ABS(K436-AB436)&lt;0.1,1,-1*(AB436-K436)/K436))</f>
        <v>-</v>
      </c>
      <c r="AD436" s="66" t="str">
        <f>+IF(AB436&lt;&gt;"-",IF(AB436&lt;K436,(K436-AB436)*C436,AB436*C436),"")</f>
        <v/>
      </c>
      <c r="AE436" s="68" t="str">
        <f>+IF(AB436&lt;&gt;"-",IF(R436&lt;&gt;"-",IF(Z436&lt;&gt;"OUI","OLD","FAUX"),IF(Z436&lt;&gt;"OUI","NEW","FAUX")),"")</f>
        <v/>
      </c>
      <c r="AF436" s="68"/>
      <c r="AG436" s="68"/>
      <c r="AH436" s="53" t="str">
        <f t="shared" si="6"/>
        <v/>
      </c>
    </row>
    <row r="437" spans="1:34" ht="17">
      <c r="A437" s="53" t="s">
        <v>3405</v>
      </c>
      <c r="B437" s="53" t="s">
        <v>3406</v>
      </c>
      <c r="C437" s="54">
        <v>6</v>
      </c>
      <c r="D437" s="55" t="s">
        <v>797</v>
      </c>
      <c r="E437" s="55"/>
      <c r="F437" s="56" t="s">
        <v>49</v>
      </c>
      <c r="G437" s="56" t="s">
        <v>49</v>
      </c>
      <c r="H437" s="56"/>
      <c r="I437" s="56"/>
      <c r="J437" s="56"/>
      <c r="K437" s="57">
        <v>39</v>
      </c>
      <c r="L437" s="58">
        <v>45644</v>
      </c>
      <c r="M437" s="58">
        <v>45694</v>
      </c>
      <c r="N437" s="59"/>
      <c r="O437" s="56">
        <v>4</v>
      </c>
      <c r="P437" s="56"/>
      <c r="Q437" s="56">
        <v>10</v>
      </c>
      <c r="R437" s="60" t="s">
        <v>1139</v>
      </c>
      <c r="S437" s="61">
        <f>O437+P437</f>
        <v>4</v>
      </c>
      <c r="T437" s="62">
        <f>+IF(L437&lt;&gt;"",IF(DAYS360(L437,$A$2)&lt;0,0,IF(AND(MONTH(L437)=MONTH($A$2),YEAR(L437)&lt;YEAR($A$2)),(DAYS360(L437,$A$2)/30)-1,DAYS360(L437,$A$2)/30)),0)</f>
        <v>3.2666666666666666</v>
      </c>
      <c r="U437" s="62">
        <f>+IF(M437&lt;&gt;"",IF(DAYS360(M437,$A$2)&lt;0,0,IF(AND(MONTH(M437)=MONTH($A$2),YEAR(M437)&lt;YEAR($A$2)),(DAYS360(M437,$A$2)/30)-1,DAYS360(M437,$A$2)/30)),0)</f>
        <v>1.6666666666666667</v>
      </c>
      <c r="V437" s="63">
        <f>S437/((C437+Q437)/2)</f>
        <v>0.5</v>
      </c>
      <c r="W437" s="64">
        <f>+IF(V437&gt;0,1/V437,999)</f>
        <v>2</v>
      </c>
      <c r="X437" s="65" t="str">
        <f>+IF(N437&lt;&gt;"",IF(INT(N437)&lt;&gt;INT(K437),"OUI",""),"")</f>
        <v/>
      </c>
      <c r="Y437" s="66">
        <f>+IF(F437="OUI",0,C437*K437)</f>
        <v>234</v>
      </c>
      <c r="Z437" s="67" t="str">
        <f>+IF(R437="-",IF(OR(F437="OUI",AND(G437="OUI",T437&lt;=$V$1),H437="OUI",I437="OUI",J437="OUI",T437&lt;=$V$1),"OUI",""),"")</f>
        <v>OUI</v>
      </c>
      <c r="AA437" s="68" t="str">
        <f>+IF(OR(Z437&lt;&gt;"OUI",X437="OUI",R437&lt;&gt;"-"),"OUI","")</f>
        <v/>
      </c>
      <c r="AB437" s="69" t="str">
        <f>+IF(AA437&lt;&gt;"OUI","-",IF(R437="-",IF(W437&lt;=3,"-",MAX(N437,K437*(1-$T$1))),IF(W437&lt;=3,R437,IF(T437&gt;$V$6,MAX(N437,K437*$T$6),IF(T437&gt;$V$5,MAX(R437,N437,K437*(1-$T$2),K437*(1-$T$5)),IF(T437&gt;$V$4,MAX(R437,N437,K437*(1-$T$2),K437*(1-$T$4)),IF(T437&gt;$V$3,MAX(R437,N437,K437*(1-$T$2),K437*(1-$T$3)),IF(T437&gt;$V$1,MAX(N437,K437*(1-$T$2)),MAX(N437,R437)))))))))</f>
        <v>-</v>
      </c>
      <c r="AC437" s="70" t="str">
        <f>+IF(AB437="-","-",IF(ABS(K437-AB437)&lt;0.1,1,-1*(AB437-K437)/K437))</f>
        <v>-</v>
      </c>
      <c r="AD437" s="66" t="str">
        <f>+IF(AB437&lt;&gt;"-",IF(AB437&lt;K437,(K437-AB437)*C437,AB437*C437),"")</f>
        <v/>
      </c>
      <c r="AE437" s="68" t="str">
        <f>+IF(AB437&lt;&gt;"-",IF(R437&lt;&gt;"-",IF(Z437&lt;&gt;"OUI","OLD","FAUX"),IF(Z437&lt;&gt;"OUI","NEW","FAUX")),"")</f>
        <v/>
      </c>
      <c r="AF437" s="68"/>
      <c r="AG437" s="68"/>
      <c r="AH437" s="53" t="str">
        <f t="shared" si="6"/>
        <v/>
      </c>
    </row>
    <row r="438" spans="1:34" ht="17">
      <c r="A438" s="53" t="s">
        <v>789</v>
      </c>
      <c r="B438" s="53" t="s">
        <v>790</v>
      </c>
      <c r="C438" s="54">
        <v>9</v>
      </c>
      <c r="D438" s="55" t="s">
        <v>791</v>
      </c>
      <c r="E438" s="55" t="s">
        <v>792</v>
      </c>
      <c r="F438" s="56" t="s">
        <v>49</v>
      </c>
      <c r="G438" s="56" t="s">
        <v>49</v>
      </c>
      <c r="H438" s="56"/>
      <c r="I438" s="56"/>
      <c r="J438" s="56" t="s">
        <v>49</v>
      </c>
      <c r="K438" s="57">
        <v>38.950000000000003</v>
      </c>
      <c r="L438" s="58">
        <v>43928</v>
      </c>
      <c r="M438" s="58">
        <v>45698</v>
      </c>
      <c r="N438" s="59"/>
      <c r="O438" s="56">
        <v>1</v>
      </c>
      <c r="P438" s="56"/>
      <c r="Q438" s="56">
        <v>9</v>
      </c>
      <c r="R438" s="60">
        <v>35.055000000000007</v>
      </c>
      <c r="S438" s="61">
        <f>O438+P438</f>
        <v>1</v>
      </c>
      <c r="T438" s="62">
        <f>+IF(L438&lt;&gt;"",IF(DAYS360(L438,$A$2)&lt;0,0,IF(AND(MONTH(L438)=MONTH($A$2),YEAR(L438)&lt;YEAR($A$2)),(DAYS360(L438,$A$2)/30)-1,DAYS360(L438,$A$2)/30)),0)</f>
        <v>59.633333333333333</v>
      </c>
      <c r="U438" s="62">
        <f>+IF(M438&lt;&gt;"",IF(DAYS360(M438,$A$2)&lt;0,0,IF(AND(MONTH(M438)=MONTH($A$2),YEAR(M438)&lt;YEAR($A$2)),(DAYS360(M438,$A$2)/30)-1,DAYS360(M438,$A$2)/30)),0)</f>
        <v>1.5333333333333334</v>
      </c>
      <c r="V438" s="63">
        <f>S438/((C438+Q438)/2)</f>
        <v>0.1111111111111111</v>
      </c>
      <c r="W438" s="64">
        <f>+IF(V438&gt;0,1/V438,999)</f>
        <v>9</v>
      </c>
      <c r="X438" s="65" t="str">
        <f>+IF(N438&lt;&gt;"",IF(INT(N438)&lt;&gt;INT(K438),"OUI",""),"")</f>
        <v/>
      </c>
      <c r="Y438" s="66">
        <f>+IF(F438="OUI",0,C438*K438)</f>
        <v>350.55</v>
      </c>
      <c r="Z438" s="67" t="str">
        <f>+IF(R438="-",IF(OR(F438="OUI",AND(G438="OUI",T438&lt;=$V$1),H438="OUI",I438="OUI",J438="OUI",T438&lt;=$V$1),"OUI",""),"")</f>
        <v/>
      </c>
      <c r="AA438" s="68" t="str">
        <f>+IF(OR(Z438&lt;&gt;"OUI",X438="OUI",R438&lt;&gt;"-"),"OUI","")</f>
        <v>OUI</v>
      </c>
      <c r="AB438" s="69">
        <f>+IF(AA438&lt;&gt;"OUI","-",IF(R438="-",IF(W438&lt;=3,"-",MAX(N438,K438*(1-$T$1))),IF(W438&lt;=3,R438,IF(T438&gt;$V$6,MAX(N438,K438*$T$6),IF(T438&gt;$V$5,MAX(R438,N438,K438*(1-$T$2),K438*(1-$T$5)),IF(T438&gt;$V$4,MAX(R438,N438,K438*(1-$T$2),K438*(1-$T$4)),IF(T438&gt;$V$3,MAX(R438,N438,K438*(1-$T$2),K438*(1-$T$3)),IF(T438&gt;$V$1,MAX(N438,K438*(1-$T$2)),MAX(N438,R438)))))))))</f>
        <v>35.055000000000007</v>
      </c>
      <c r="AC438" s="70">
        <f>+IF(AB438="-","-",IF(ABS(K438-AB438)&lt;0.1,1,-1*(AB438-K438)/K438))</f>
        <v>9.9999999999999895E-2</v>
      </c>
      <c r="AD438" s="66">
        <f>+IF(AB438&lt;&gt;"-",IF(AB438&lt;K438,(K438-AB438)*C438,AB438*C438),"")</f>
        <v>35.054999999999964</v>
      </c>
      <c r="AE438" s="68" t="str">
        <f>+IF(AB438&lt;&gt;"-",IF(R438&lt;&gt;"-",IF(Z438&lt;&gt;"OUI","OLD","FAUX"),IF(Z438&lt;&gt;"OUI","NEW","FAUX")),"")</f>
        <v>OLD</v>
      </c>
      <c r="AF438" s="68"/>
      <c r="AG438" s="68"/>
      <c r="AH438" s="53" t="str">
        <f t="shared" si="6"/>
        <v/>
      </c>
    </row>
    <row r="439" spans="1:34" ht="17">
      <c r="A439" s="53" t="s">
        <v>1195</v>
      </c>
      <c r="B439" s="53" t="s">
        <v>1196</v>
      </c>
      <c r="C439" s="54">
        <v>8</v>
      </c>
      <c r="D439" s="55" t="s">
        <v>219</v>
      </c>
      <c r="E439" s="55"/>
      <c r="F439" s="56" t="s">
        <v>49</v>
      </c>
      <c r="G439" s="56" t="s">
        <v>49</v>
      </c>
      <c r="H439" s="56"/>
      <c r="I439" s="56"/>
      <c r="J439" s="56"/>
      <c r="K439" s="57">
        <v>38.903199999999998</v>
      </c>
      <c r="L439" s="58">
        <v>44897</v>
      </c>
      <c r="M439" s="58">
        <v>45643</v>
      </c>
      <c r="N439" s="59"/>
      <c r="O439" s="56"/>
      <c r="P439" s="56"/>
      <c r="Q439" s="56">
        <v>8</v>
      </c>
      <c r="R439" s="60" t="s">
        <v>1139</v>
      </c>
      <c r="S439" s="61">
        <f>O439+P439</f>
        <v>0</v>
      </c>
      <c r="T439" s="62">
        <f>+IF(L439&lt;&gt;"",IF(DAYS360(L439,$A$2)&lt;0,0,IF(AND(MONTH(L439)=MONTH($A$2),YEAR(L439)&lt;YEAR($A$2)),(DAYS360(L439,$A$2)/30)-1,DAYS360(L439,$A$2)/30)),0)</f>
        <v>27.8</v>
      </c>
      <c r="U439" s="62">
        <f>+IF(M439&lt;&gt;"",IF(DAYS360(M439,$A$2)&lt;0,0,IF(AND(MONTH(M439)=MONTH($A$2),YEAR(M439)&lt;YEAR($A$2)),(DAYS360(M439,$A$2)/30)-1,DAYS360(M439,$A$2)/30)),0)</f>
        <v>3.3</v>
      </c>
      <c r="V439" s="63">
        <f>S439/((C439+Q439)/2)</f>
        <v>0</v>
      </c>
      <c r="W439" s="64">
        <f>+IF(V439&gt;0,1/V439,999)</f>
        <v>999</v>
      </c>
      <c r="X439" s="65" t="str">
        <f>+IF(N439&lt;&gt;"",IF(INT(N439)&lt;&gt;INT(K439),"OUI",""),"")</f>
        <v/>
      </c>
      <c r="Y439" s="66">
        <f>+IF(F439="OUI",0,C439*K439)</f>
        <v>311.22559999999999</v>
      </c>
      <c r="Z439" s="67" t="str">
        <f>+IF(R439="-",IF(OR(F439="OUI",AND(G439="OUI",T439&lt;=$V$1),H439="OUI",I439="OUI",J439="OUI",T439&lt;=$V$1),"OUI",""),"")</f>
        <v/>
      </c>
      <c r="AA439" s="68" t="str">
        <f>+IF(OR(Z439&lt;&gt;"OUI",X439="OUI",R439&lt;&gt;"-"),"OUI","")</f>
        <v>OUI</v>
      </c>
      <c r="AB439" s="69">
        <f>+IF(AA439&lt;&gt;"OUI","-",IF(R439="-",IF(W439&lt;=3,"-",MAX(N439,K439*(1-$T$1))),IF(W439&lt;=3,R439,IF(T439&gt;$V$6,MAX(N439,K439*$T$6),IF(T439&gt;$V$5,MAX(R439,N439,K439*(1-$T$2),K439*(1-$T$5)),IF(T439&gt;$V$4,MAX(R439,N439,K439*(1-$T$2),K439*(1-$T$4)),IF(T439&gt;$V$3,MAX(R439,N439,K439*(1-$T$2),K439*(1-$T$3)),IF(T439&gt;$V$1,MAX(N439,K439*(1-$T$2)),MAX(N439,R439)))))))))</f>
        <v>35.012880000000003</v>
      </c>
      <c r="AC439" s="70">
        <f>+IF(AB439="-","-",IF(ABS(K439-AB439)&lt;0.1,1,-1*(AB439-K439)/K439))</f>
        <v>9.9999999999999895E-2</v>
      </c>
      <c r="AD439" s="66">
        <f>+IF(AB439&lt;&gt;"-",IF(AB439&lt;K439,(K439-AB439)*C439,AB439*C439),"")</f>
        <v>31.122559999999964</v>
      </c>
      <c r="AE439" s="68" t="str">
        <f>+IF(AB439&lt;&gt;"-",IF(R439&lt;&gt;"-",IF(Z439&lt;&gt;"OUI","OLD","FAUX"),IF(Z439&lt;&gt;"OUI","NEW","FAUX")),"")</f>
        <v>NEW</v>
      </c>
      <c r="AF439" s="68"/>
      <c r="AG439" s="68"/>
      <c r="AH439" s="53" t="str">
        <f t="shared" si="6"/>
        <v/>
      </c>
    </row>
    <row r="440" spans="1:34" ht="17">
      <c r="A440" s="53" t="s">
        <v>2754</v>
      </c>
      <c r="B440" s="53" t="s">
        <v>2755</v>
      </c>
      <c r="C440" s="54">
        <v>1</v>
      </c>
      <c r="D440" s="55" t="s">
        <v>623</v>
      </c>
      <c r="E440" s="55"/>
      <c r="F440" s="56" t="s">
        <v>49</v>
      </c>
      <c r="G440" s="56" t="s">
        <v>49</v>
      </c>
      <c r="H440" s="56"/>
      <c r="I440" s="56"/>
      <c r="J440" s="56"/>
      <c r="K440" s="57">
        <v>38.840000000000003</v>
      </c>
      <c r="L440" s="58">
        <v>45565</v>
      </c>
      <c r="M440" s="58">
        <v>45671</v>
      </c>
      <c r="N440" s="59"/>
      <c r="O440" s="56">
        <v>2</v>
      </c>
      <c r="P440" s="56"/>
      <c r="Q440" s="56">
        <v>3</v>
      </c>
      <c r="R440" s="60" t="s">
        <v>1139</v>
      </c>
      <c r="S440" s="61">
        <f>O440+P440</f>
        <v>2</v>
      </c>
      <c r="T440" s="62">
        <f>+IF(L440&lt;&gt;"",IF(DAYS360(L440,$A$2)&lt;0,0,IF(AND(MONTH(L440)=MONTH($A$2),YEAR(L440)&lt;YEAR($A$2)),(DAYS360(L440,$A$2)/30)-1,DAYS360(L440,$A$2)/30)),0)</f>
        <v>5.8666666666666663</v>
      </c>
      <c r="U440" s="62">
        <f>+IF(M440&lt;&gt;"",IF(DAYS360(M440,$A$2)&lt;0,0,IF(AND(MONTH(M440)=MONTH($A$2),YEAR(M440)&lt;YEAR($A$2)),(DAYS360(M440,$A$2)/30)-1,DAYS360(M440,$A$2)/30)),0)</f>
        <v>2.4</v>
      </c>
      <c r="V440" s="63">
        <f>S440/((C440+Q440)/2)</f>
        <v>1</v>
      </c>
      <c r="W440" s="64">
        <f>+IF(V440&gt;0,1/V440,999)</f>
        <v>1</v>
      </c>
      <c r="X440" s="65" t="str">
        <f>+IF(N440&lt;&gt;"",IF(INT(N440)&lt;&gt;INT(K440),"OUI",""),"")</f>
        <v/>
      </c>
      <c r="Y440" s="66">
        <f>+IF(F440="OUI",0,C440*K440)</f>
        <v>38.840000000000003</v>
      </c>
      <c r="Z440" s="67" t="str">
        <f>+IF(R440="-",IF(OR(F440="OUI",AND(G440="OUI",T440&lt;=$V$1),H440="OUI",I440="OUI",J440="OUI",T440&lt;=$V$1),"OUI",""),"")</f>
        <v>OUI</v>
      </c>
      <c r="AA440" s="68" t="str">
        <f>+IF(OR(Z440&lt;&gt;"OUI",X440="OUI",R440&lt;&gt;"-"),"OUI","")</f>
        <v/>
      </c>
      <c r="AB440" s="69" t="str">
        <f>+IF(AA440&lt;&gt;"OUI","-",IF(R440="-",IF(W440&lt;=3,"-",MAX(N440,K440*(1-$T$1))),IF(W440&lt;=3,R440,IF(T440&gt;$V$6,MAX(N440,K440*$T$6),IF(T440&gt;$V$5,MAX(R440,N440,K440*(1-$T$2),K440*(1-$T$5)),IF(T440&gt;$V$4,MAX(R440,N440,K440*(1-$T$2),K440*(1-$T$4)),IF(T440&gt;$V$3,MAX(R440,N440,K440*(1-$T$2),K440*(1-$T$3)),IF(T440&gt;$V$1,MAX(N440,K440*(1-$T$2)),MAX(N440,R440)))))))))</f>
        <v>-</v>
      </c>
      <c r="AC440" s="70" t="str">
        <f>+IF(AB440="-","-",IF(ABS(K440-AB440)&lt;0.1,1,-1*(AB440-K440)/K440))</f>
        <v>-</v>
      </c>
      <c r="AD440" s="66" t="str">
        <f>+IF(AB440&lt;&gt;"-",IF(AB440&lt;K440,(K440-AB440)*C440,AB440*C440),"")</f>
        <v/>
      </c>
      <c r="AE440" s="68" t="str">
        <f>+IF(AB440&lt;&gt;"-",IF(R440&lt;&gt;"-",IF(Z440&lt;&gt;"OUI","OLD","FAUX"),IF(Z440&lt;&gt;"OUI","NEW","FAUX")),"")</f>
        <v/>
      </c>
      <c r="AF440" s="68"/>
      <c r="AG440" s="68"/>
      <c r="AH440" s="53" t="str">
        <f t="shared" si="6"/>
        <v/>
      </c>
    </row>
    <row r="441" spans="1:34" ht="17">
      <c r="A441" s="53" t="s">
        <v>3449</v>
      </c>
      <c r="B441" s="53" t="s">
        <v>3450</v>
      </c>
      <c r="C441" s="54">
        <v>2</v>
      </c>
      <c r="D441" s="55" t="s">
        <v>80</v>
      </c>
      <c r="E441" s="55" t="s">
        <v>81</v>
      </c>
      <c r="F441" s="56" t="s">
        <v>49</v>
      </c>
      <c r="G441" s="56" t="s">
        <v>49</v>
      </c>
      <c r="H441" s="56"/>
      <c r="I441" s="56"/>
      <c r="J441" s="56" t="s">
        <v>49</v>
      </c>
      <c r="K441" s="57">
        <v>38.443899999999999</v>
      </c>
      <c r="L441" s="58">
        <v>45385</v>
      </c>
      <c r="M441" s="58">
        <v>45653</v>
      </c>
      <c r="N441" s="59"/>
      <c r="O441" s="56"/>
      <c r="P441" s="56"/>
      <c r="Q441" s="56">
        <v>2</v>
      </c>
      <c r="R441" s="60" t="s">
        <v>1139</v>
      </c>
      <c r="S441" s="61">
        <f>O441+P441</f>
        <v>0</v>
      </c>
      <c r="T441" s="62">
        <f>+IF(L441&lt;&gt;"",IF(DAYS360(L441,$A$2)&lt;0,0,IF(AND(MONTH(L441)=MONTH($A$2),YEAR(L441)&lt;YEAR($A$2)),(DAYS360(L441,$A$2)/30)-1,DAYS360(L441,$A$2)/30)),0)</f>
        <v>11.766666666666667</v>
      </c>
      <c r="U441" s="62">
        <f>+IF(M441&lt;&gt;"",IF(DAYS360(M441,$A$2)&lt;0,0,IF(AND(MONTH(M441)=MONTH($A$2),YEAR(M441)&lt;YEAR($A$2)),(DAYS360(M441,$A$2)/30)-1,DAYS360(M441,$A$2)/30)),0)</f>
        <v>2.9666666666666668</v>
      </c>
      <c r="V441" s="63">
        <f>S441/((C441+Q441)/2)</f>
        <v>0</v>
      </c>
      <c r="W441" s="64">
        <f>+IF(V441&gt;0,1/V441,999)</f>
        <v>999</v>
      </c>
      <c r="X441" s="65" t="str">
        <f>+IF(N441&lt;&gt;"",IF(INT(N441)&lt;&gt;INT(K441),"OUI",""),"")</f>
        <v/>
      </c>
      <c r="Y441" s="66">
        <f>+IF(F441="OUI",0,C441*K441)</f>
        <v>76.887799999999999</v>
      </c>
      <c r="Z441" s="67" t="str">
        <f>+IF(R441="-",IF(OR(F441="OUI",AND(G441="OUI",T441&lt;=$V$1),H441="OUI",I441="OUI",J441="OUI",T441&lt;=$V$1),"OUI",""),"")</f>
        <v>OUI</v>
      </c>
      <c r="AA441" s="68" t="str">
        <f>+IF(OR(Z441&lt;&gt;"OUI",X441="OUI",R441&lt;&gt;"-"),"OUI","")</f>
        <v/>
      </c>
      <c r="AB441" s="69" t="str">
        <f>+IF(AA441&lt;&gt;"OUI","-",IF(R441="-",IF(W441&lt;=3,"-",MAX(N441,K441*(1-$T$1))),IF(W441&lt;=3,R441,IF(T441&gt;$V$6,MAX(N441,K441*$T$6),IF(T441&gt;$V$5,MAX(R441,N441,K441*(1-$T$2),K441*(1-$T$5)),IF(T441&gt;$V$4,MAX(R441,N441,K441*(1-$T$2),K441*(1-$T$4)),IF(T441&gt;$V$3,MAX(R441,N441,K441*(1-$T$2),K441*(1-$T$3)),IF(T441&gt;$V$1,MAX(N441,K441*(1-$T$2)),MAX(N441,R441)))))))))</f>
        <v>-</v>
      </c>
      <c r="AC441" s="70" t="str">
        <f>+IF(AB441="-","-",IF(ABS(K441-AB441)&lt;0.1,1,-1*(AB441-K441)/K441))</f>
        <v>-</v>
      </c>
      <c r="AD441" s="66" t="str">
        <f>+IF(AB441&lt;&gt;"-",IF(AB441&lt;K441,(K441-AB441)*C441,AB441*C441),"")</f>
        <v/>
      </c>
      <c r="AE441" s="68" t="str">
        <f>+IF(AB441&lt;&gt;"-",IF(R441&lt;&gt;"-",IF(Z441&lt;&gt;"OUI","OLD","FAUX"),IF(Z441&lt;&gt;"OUI","NEW","FAUX")),"")</f>
        <v/>
      </c>
      <c r="AF441" s="68"/>
      <c r="AG441" s="68"/>
      <c r="AH441" s="53" t="str">
        <f t="shared" si="6"/>
        <v/>
      </c>
    </row>
    <row r="442" spans="1:34" ht="17">
      <c r="A442" s="53" t="s">
        <v>1425</v>
      </c>
      <c r="B442" s="53" t="s">
        <v>1426</v>
      </c>
      <c r="C442" s="54">
        <v>18</v>
      </c>
      <c r="D442" s="55" t="s">
        <v>219</v>
      </c>
      <c r="E442" s="55"/>
      <c r="F442" s="56" t="s">
        <v>49</v>
      </c>
      <c r="G442" s="56" t="s">
        <v>49</v>
      </c>
      <c r="H442" s="56"/>
      <c r="I442" s="56"/>
      <c r="J442" s="56"/>
      <c r="K442" s="57">
        <v>38.415399999999998</v>
      </c>
      <c r="L442" s="58">
        <v>44659</v>
      </c>
      <c r="M442" s="58">
        <v>45686</v>
      </c>
      <c r="N442" s="59"/>
      <c r="O442" s="56">
        <v>1</v>
      </c>
      <c r="P442" s="56"/>
      <c r="Q442" s="56">
        <v>19</v>
      </c>
      <c r="R442" s="60">
        <v>34.573859999999996</v>
      </c>
      <c r="S442" s="61">
        <f>O442+P442</f>
        <v>1</v>
      </c>
      <c r="T442" s="62">
        <f>+IF(L442&lt;&gt;"",IF(DAYS360(L442,$A$2)&lt;0,0,IF(AND(MONTH(L442)=MONTH($A$2),YEAR(L442)&lt;YEAR($A$2)),(DAYS360(L442,$A$2)/30)-1,DAYS360(L442,$A$2)/30)),0)</f>
        <v>35.6</v>
      </c>
      <c r="U442" s="62">
        <f>+IF(M442&lt;&gt;"",IF(DAYS360(M442,$A$2)&lt;0,0,IF(AND(MONTH(M442)=MONTH($A$2),YEAR(M442)&lt;YEAR($A$2)),(DAYS360(M442,$A$2)/30)-1,DAYS360(M442,$A$2)/30)),0)</f>
        <v>1.9</v>
      </c>
      <c r="V442" s="63">
        <f>S442/((C442+Q442)/2)</f>
        <v>5.4054054054054057E-2</v>
      </c>
      <c r="W442" s="64">
        <f>+IF(V442&gt;0,1/V442,999)</f>
        <v>18.5</v>
      </c>
      <c r="X442" s="65" t="str">
        <f>+IF(N442&lt;&gt;"",IF(INT(N442)&lt;&gt;INT(K442),"OUI",""),"")</f>
        <v/>
      </c>
      <c r="Y442" s="66">
        <f>+IF(F442="OUI",0,C442*K442)</f>
        <v>691.47719999999993</v>
      </c>
      <c r="Z442" s="67" t="str">
        <f>+IF(R442="-",IF(OR(F442="OUI",AND(G442="OUI",T442&lt;=$V$1),H442="OUI",I442="OUI",J442="OUI",T442&lt;=$V$1),"OUI",""),"")</f>
        <v/>
      </c>
      <c r="AA442" s="68" t="str">
        <f>+IF(OR(Z442&lt;&gt;"OUI",X442="OUI",R442&lt;&gt;"-"),"OUI","")</f>
        <v>OUI</v>
      </c>
      <c r="AB442" s="69">
        <f>+IF(AA442&lt;&gt;"OUI","-",IF(R442="-",IF(W442&lt;=3,"-",MAX(N442,K442*(1-$T$1))),IF(W442&lt;=3,R442,IF(T442&gt;$V$6,MAX(N442,K442*$T$6),IF(T442&gt;$V$5,MAX(R442,N442,K442*(1-$T$2),K442*(1-$T$5)),IF(T442&gt;$V$4,MAX(R442,N442,K442*(1-$T$2),K442*(1-$T$4)),IF(T442&gt;$V$3,MAX(R442,N442,K442*(1-$T$2),K442*(1-$T$3)),IF(T442&gt;$V$1,MAX(N442,K442*(1-$T$2)),MAX(N442,R442)))))))))</f>
        <v>34.573859999999996</v>
      </c>
      <c r="AC442" s="70">
        <f>+IF(AB442="-","-",IF(ABS(K442-AB442)&lt;0.1,1,-1*(AB442-K442)/K442))</f>
        <v>0.10000000000000006</v>
      </c>
      <c r="AD442" s="66">
        <f>+IF(AB442&lt;&gt;"-",IF(AB442&lt;K442,(K442-AB442)*C442,AB442*C442),"")</f>
        <v>69.147720000000035</v>
      </c>
      <c r="AE442" s="68" t="str">
        <f>+IF(AB442&lt;&gt;"-",IF(R442&lt;&gt;"-",IF(Z442&lt;&gt;"OUI","OLD","FAUX"),IF(Z442&lt;&gt;"OUI","NEW","FAUX")),"")</f>
        <v>OLD</v>
      </c>
      <c r="AF442" s="68"/>
      <c r="AG442" s="68"/>
      <c r="AH442" s="53" t="str">
        <f t="shared" si="6"/>
        <v/>
      </c>
    </row>
    <row r="443" spans="1:34" ht="17">
      <c r="A443" s="53" t="s">
        <v>2437</v>
      </c>
      <c r="B443" s="53" t="s">
        <v>2438</v>
      </c>
      <c r="C443" s="54">
        <v>5</v>
      </c>
      <c r="D443" s="55" t="s">
        <v>1473</v>
      </c>
      <c r="E443" s="55"/>
      <c r="F443" s="56" t="s">
        <v>49</v>
      </c>
      <c r="G443" s="56" t="s">
        <v>49</v>
      </c>
      <c r="H443" s="56"/>
      <c r="I443" s="56"/>
      <c r="J443" s="56"/>
      <c r="K443" s="57">
        <v>38.354300000000002</v>
      </c>
      <c r="L443" s="58">
        <v>45715</v>
      </c>
      <c r="M443" s="58">
        <v>45733</v>
      </c>
      <c r="N443" s="59"/>
      <c r="O443" s="56">
        <v>12</v>
      </c>
      <c r="P443" s="56"/>
      <c r="Q443" s="56">
        <v>8</v>
      </c>
      <c r="R443" s="60" t="s">
        <v>1139</v>
      </c>
      <c r="S443" s="61">
        <f>O443+P443</f>
        <v>12</v>
      </c>
      <c r="T443" s="62">
        <f>+IF(L443&lt;&gt;"",IF(DAYS360(L443,$A$2)&lt;0,0,IF(AND(MONTH(L443)=MONTH($A$2),YEAR(L443)&lt;YEAR($A$2)),(DAYS360(L443,$A$2)/30)-1,DAYS360(L443,$A$2)/30)),0)</f>
        <v>0.96666666666666667</v>
      </c>
      <c r="U443" s="62">
        <f>+IF(M443&lt;&gt;"",IF(DAYS360(M443,$A$2)&lt;0,0,IF(AND(MONTH(M443)=MONTH($A$2),YEAR(M443)&lt;YEAR($A$2)),(DAYS360(M443,$A$2)/30)-1,DAYS360(M443,$A$2)/30)),0)</f>
        <v>0.3</v>
      </c>
      <c r="V443" s="63">
        <f>S443/((C443+Q443)/2)</f>
        <v>1.8461538461538463</v>
      </c>
      <c r="W443" s="64">
        <f>+IF(V443&gt;0,1/V443,999)</f>
        <v>0.54166666666666663</v>
      </c>
      <c r="X443" s="65" t="str">
        <f>+IF(N443&lt;&gt;"",IF(INT(N443)&lt;&gt;INT(K443),"OUI",""),"")</f>
        <v/>
      </c>
      <c r="Y443" s="66">
        <f>+IF(F443="OUI",0,C443*K443)</f>
        <v>191.7715</v>
      </c>
      <c r="Z443" s="67" t="str">
        <f>+IF(R443="-",IF(OR(F443="OUI",AND(G443="OUI",T443&lt;=$V$1),H443="OUI",I443="OUI",J443="OUI",T443&lt;=$V$1),"OUI",""),"")</f>
        <v>OUI</v>
      </c>
      <c r="AA443" s="68" t="str">
        <f>+IF(OR(Z443&lt;&gt;"OUI",X443="OUI",R443&lt;&gt;"-"),"OUI","")</f>
        <v/>
      </c>
      <c r="AB443" s="69" t="str">
        <f>+IF(AA443&lt;&gt;"OUI","-",IF(R443="-",IF(W443&lt;=3,"-",MAX(N443,K443*(1-$T$1))),IF(W443&lt;=3,R443,IF(T443&gt;$V$6,MAX(N443,K443*$T$6),IF(T443&gt;$V$5,MAX(R443,N443,K443*(1-$T$2),K443*(1-$T$5)),IF(T443&gt;$V$4,MAX(R443,N443,K443*(1-$T$2),K443*(1-$T$4)),IF(T443&gt;$V$3,MAX(R443,N443,K443*(1-$T$2),K443*(1-$T$3)),IF(T443&gt;$V$1,MAX(N443,K443*(1-$T$2)),MAX(N443,R443)))))))))</f>
        <v>-</v>
      </c>
      <c r="AC443" s="70" t="str">
        <f>+IF(AB443="-","-",IF(ABS(K443-AB443)&lt;0.1,1,-1*(AB443-K443)/K443))</f>
        <v>-</v>
      </c>
      <c r="AD443" s="66" t="str">
        <f>+IF(AB443&lt;&gt;"-",IF(AB443&lt;K443,(K443-AB443)*C443,AB443*C443),"")</f>
        <v/>
      </c>
      <c r="AE443" s="68" t="str">
        <f>+IF(AB443&lt;&gt;"-",IF(R443&lt;&gt;"-",IF(Z443&lt;&gt;"OUI","OLD","FAUX"),IF(Z443&lt;&gt;"OUI","NEW","FAUX")),"")</f>
        <v/>
      </c>
      <c r="AF443" s="68"/>
      <c r="AG443" s="68"/>
      <c r="AH443" s="53" t="str">
        <f t="shared" si="6"/>
        <v/>
      </c>
    </row>
    <row r="444" spans="1:34" ht="17">
      <c r="A444" s="53" t="s">
        <v>2445</v>
      </c>
      <c r="B444" s="53" t="s">
        <v>2446</v>
      </c>
      <c r="C444" s="54">
        <v>4</v>
      </c>
      <c r="D444" s="55" t="s">
        <v>797</v>
      </c>
      <c r="E444" s="55" t="s">
        <v>141</v>
      </c>
      <c r="F444" s="56" t="s">
        <v>49</v>
      </c>
      <c r="G444" s="56" t="s">
        <v>49</v>
      </c>
      <c r="H444" s="56"/>
      <c r="I444" s="56"/>
      <c r="J444" s="56" t="s">
        <v>49</v>
      </c>
      <c r="K444" s="57">
        <v>38.25</v>
      </c>
      <c r="L444" s="58">
        <v>45447</v>
      </c>
      <c r="M444" s="58">
        <v>45565</v>
      </c>
      <c r="N444" s="59"/>
      <c r="O444" s="56"/>
      <c r="P444" s="56"/>
      <c r="Q444" s="56">
        <v>6</v>
      </c>
      <c r="R444" s="60" t="s">
        <v>1139</v>
      </c>
      <c r="S444" s="61">
        <f>O444+P444</f>
        <v>0</v>
      </c>
      <c r="T444" s="62">
        <f>+IF(L444&lt;&gt;"",IF(DAYS360(L444,$A$2)&lt;0,0,IF(AND(MONTH(L444)=MONTH($A$2),YEAR(L444)&lt;YEAR($A$2)),(DAYS360(L444,$A$2)/30)-1,DAYS360(L444,$A$2)/30)),0)</f>
        <v>9.7333333333333325</v>
      </c>
      <c r="U444" s="62">
        <f>+IF(M444&lt;&gt;"",IF(DAYS360(M444,$A$2)&lt;0,0,IF(AND(MONTH(M444)=MONTH($A$2),YEAR(M444)&lt;YEAR($A$2)),(DAYS360(M444,$A$2)/30)-1,DAYS360(M444,$A$2)/30)),0)</f>
        <v>5.8666666666666663</v>
      </c>
      <c r="V444" s="63">
        <f>S444/((C444+Q444)/2)</f>
        <v>0</v>
      </c>
      <c r="W444" s="64">
        <f>+IF(V444&gt;0,1/V444,999)</f>
        <v>999</v>
      </c>
      <c r="X444" s="65" t="str">
        <f>+IF(N444&lt;&gt;"",IF(INT(N444)&lt;&gt;INT(K444),"OUI",""),"")</f>
        <v/>
      </c>
      <c r="Y444" s="66">
        <f>+IF(F444="OUI",0,C444*K444)</f>
        <v>153</v>
      </c>
      <c r="Z444" s="67" t="str">
        <f>+IF(R444="-",IF(OR(F444="OUI",AND(G444="OUI",T444&lt;=$V$1),H444="OUI",I444="OUI",J444="OUI",T444&lt;=$V$1),"OUI",""),"")</f>
        <v>OUI</v>
      </c>
      <c r="AA444" s="68" t="str">
        <f>+IF(OR(Z444&lt;&gt;"OUI",X444="OUI",R444&lt;&gt;"-"),"OUI","")</f>
        <v/>
      </c>
      <c r="AB444" s="69" t="str">
        <f>+IF(AA444&lt;&gt;"OUI","-",IF(R444="-",IF(W444&lt;=3,"-",MAX(N444,K444*(1-$T$1))),IF(W444&lt;=3,R444,IF(T444&gt;$V$6,MAX(N444,K444*$T$6),IF(T444&gt;$V$5,MAX(R444,N444,K444*(1-$T$2),K444*(1-$T$5)),IF(T444&gt;$V$4,MAX(R444,N444,K444*(1-$T$2),K444*(1-$T$4)),IF(T444&gt;$V$3,MAX(R444,N444,K444*(1-$T$2),K444*(1-$T$3)),IF(T444&gt;$V$1,MAX(N444,K444*(1-$T$2)),MAX(N444,R444)))))))))</f>
        <v>-</v>
      </c>
      <c r="AC444" s="70" t="str">
        <f>+IF(AB444="-","-",IF(ABS(K444-AB444)&lt;0.1,1,-1*(AB444-K444)/K444))</f>
        <v>-</v>
      </c>
      <c r="AD444" s="66" t="str">
        <f>+IF(AB444&lt;&gt;"-",IF(AB444&lt;K444,(K444-AB444)*C444,AB444*C444),"")</f>
        <v/>
      </c>
      <c r="AE444" s="68" t="str">
        <f>+IF(AB444&lt;&gt;"-",IF(R444&lt;&gt;"-",IF(Z444&lt;&gt;"OUI","OLD","FAUX"),IF(Z444&lt;&gt;"OUI","NEW","FAUX")),"")</f>
        <v/>
      </c>
      <c r="AF444" s="68"/>
      <c r="AG444" s="68"/>
      <c r="AH444" s="53" t="str">
        <f t="shared" si="6"/>
        <v/>
      </c>
    </row>
    <row r="445" spans="1:34" ht="17">
      <c r="A445" s="53" t="s">
        <v>2427</v>
      </c>
      <c r="B445" s="53" t="s">
        <v>2428</v>
      </c>
      <c r="C445" s="54">
        <v>12</v>
      </c>
      <c r="D445" s="55" t="s">
        <v>1473</v>
      </c>
      <c r="E445" s="55"/>
      <c r="F445" s="56" t="s">
        <v>49</v>
      </c>
      <c r="G445" s="56" t="s">
        <v>49</v>
      </c>
      <c r="H445" s="56"/>
      <c r="I445" s="56"/>
      <c r="J445" s="56"/>
      <c r="K445" s="57">
        <v>38.1875</v>
      </c>
      <c r="L445" s="58">
        <v>45688</v>
      </c>
      <c r="M445" s="58">
        <v>45705</v>
      </c>
      <c r="N445" s="59"/>
      <c r="O445" s="56">
        <v>2</v>
      </c>
      <c r="P445" s="56"/>
      <c r="Q445" s="56">
        <v>9</v>
      </c>
      <c r="R445" s="60" t="s">
        <v>1139</v>
      </c>
      <c r="S445" s="61">
        <f>O445+P445</f>
        <v>2</v>
      </c>
      <c r="T445" s="62">
        <f>+IF(L445&lt;&gt;"",IF(DAYS360(L445,$A$2)&lt;0,0,IF(AND(MONTH(L445)=MONTH($A$2),YEAR(L445)&lt;YEAR($A$2)),(DAYS360(L445,$A$2)/30)-1,DAYS360(L445,$A$2)/30)),0)</f>
        <v>1.8666666666666667</v>
      </c>
      <c r="U445" s="62">
        <f>+IF(M445&lt;&gt;"",IF(DAYS360(M445,$A$2)&lt;0,0,IF(AND(MONTH(M445)=MONTH($A$2),YEAR(M445)&lt;YEAR($A$2)),(DAYS360(M445,$A$2)/30)-1,DAYS360(M445,$A$2)/30)),0)</f>
        <v>1.3</v>
      </c>
      <c r="V445" s="63">
        <f>S445/((C445+Q445)/2)</f>
        <v>0.19047619047619047</v>
      </c>
      <c r="W445" s="64">
        <f>+IF(V445&gt;0,1/V445,999)</f>
        <v>5.25</v>
      </c>
      <c r="X445" s="65" t="str">
        <f>+IF(N445&lt;&gt;"",IF(INT(N445)&lt;&gt;INT(K445),"OUI",""),"")</f>
        <v/>
      </c>
      <c r="Y445" s="66">
        <f>+IF(F445="OUI",0,C445*K445)</f>
        <v>458.25</v>
      </c>
      <c r="Z445" s="67" t="str">
        <f>+IF(R445="-",IF(OR(F445="OUI",AND(G445="OUI",T445&lt;=$V$1),H445="OUI",I445="OUI",J445="OUI",T445&lt;=$V$1),"OUI",""),"")</f>
        <v>OUI</v>
      </c>
      <c r="AA445" s="68" t="str">
        <f>+IF(OR(Z445&lt;&gt;"OUI",X445="OUI",R445&lt;&gt;"-"),"OUI","")</f>
        <v/>
      </c>
      <c r="AB445" s="69" t="str">
        <f>+IF(AA445&lt;&gt;"OUI","-",IF(R445="-",IF(W445&lt;=3,"-",MAX(N445,K445*(1-$T$1))),IF(W445&lt;=3,R445,IF(T445&gt;$V$6,MAX(N445,K445*$T$6),IF(T445&gt;$V$5,MAX(R445,N445,K445*(1-$T$2),K445*(1-$T$5)),IF(T445&gt;$V$4,MAX(R445,N445,K445*(1-$T$2),K445*(1-$T$4)),IF(T445&gt;$V$3,MAX(R445,N445,K445*(1-$T$2),K445*(1-$T$3)),IF(T445&gt;$V$1,MAX(N445,K445*(1-$T$2)),MAX(N445,R445)))))))))</f>
        <v>-</v>
      </c>
      <c r="AC445" s="70" t="str">
        <f>+IF(AB445="-","-",IF(ABS(K445-AB445)&lt;0.1,1,-1*(AB445-K445)/K445))</f>
        <v>-</v>
      </c>
      <c r="AD445" s="66" t="str">
        <f>+IF(AB445&lt;&gt;"-",IF(AB445&lt;K445,(K445-AB445)*C445,AB445*C445),"")</f>
        <v/>
      </c>
      <c r="AE445" s="68" t="str">
        <f>+IF(AB445&lt;&gt;"-",IF(R445&lt;&gt;"-",IF(Z445&lt;&gt;"OUI","OLD","FAUX"),IF(Z445&lt;&gt;"OUI","NEW","FAUX")),"")</f>
        <v/>
      </c>
      <c r="AF445" s="68"/>
      <c r="AG445" s="68"/>
      <c r="AH445" s="53" t="str">
        <f t="shared" si="6"/>
        <v/>
      </c>
    </row>
    <row r="446" spans="1:34" ht="17">
      <c r="A446" s="53" t="s">
        <v>2471</v>
      </c>
      <c r="B446" s="53" t="s">
        <v>2472</v>
      </c>
      <c r="C446" s="54">
        <v>18</v>
      </c>
      <c r="D446" s="55" t="s">
        <v>80</v>
      </c>
      <c r="E446" s="55"/>
      <c r="F446" s="56" t="s">
        <v>49</v>
      </c>
      <c r="G446" s="56" t="s">
        <v>49</v>
      </c>
      <c r="H446" s="56"/>
      <c r="I446" s="56"/>
      <c r="J446" s="56"/>
      <c r="K446" s="57">
        <v>38.127899999999997</v>
      </c>
      <c r="L446" s="58">
        <v>45684</v>
      </c>
      <c r="M446" s="58">
        <v>45733</v>
      </c>
      <c r="N446" s="59"/>
      <c r="O446" s="56">
        <v>50</v>
      </c>
      <c r="P446" s="56"/>
      <c r="Q446" s="56">
        <v>22</v>
      </c>
      <c r="R446" s="60" t="s">
        <v>1139</v>
      </c>
      <c r="S446" s="61">
        <f>O446+P446</f>
        <v>50</v>
      </c>
      <c r="T446" s="62">
        <f>+IF(L446&lt;&gt;"",IF(DAYS360(L446,$A$2)&lt;0,0,IF(AND(MONTH(L446)=MONTH($A$2),YEAR(L446)&lt;YEAR($A$2)),(DAYS360(L446,$A$2)/30)-1,DAYS360(L446,$A$2)/30)),0)</f>
        <v>1.9666666666666666</v>
      </c>
      <c r="U446" s="62">
        <f>+IF(M446&lt;&gt;"",IF(DAYS360(M446,$A$2)&lt;0,0,IF(AND(MONTH(M446)=MONTH($A$2),YEAR(M446)&lt;YEAR($A$2)),(DAYS360(M446,$A$2)/30)-1,DAYS360(M446,$A$2)/30)),0)</f>
        <v>0.3</v>
      </c>
      <c r="V446" s="63">
        <f>S446/((C446+Q446)/2)</f>
        <v>2.5</v>
      </c>
      <c r="W446" s="64">
        <f>+IF(V446&gt;0,1/V446,999)</f>
        <v>0.4</v>
      </c>
      <c r="X446" s="65" t="str">
        <f>+IF(N446&lt;&gt;"",IF(INT(N446)&lt;&gt;INT(K446),"OUI",""),"")</f>
        <v/>
      </c>
      <c r="Y446" s="66">
        <f>+IF(F446="OUI",0,C446*K446)</f>
        <v>686.30219999999997</v>
      </c>
      <c r="Z446" s="67" t="str">
        <f>+IF(R446="-",IF(OR(F446="OUI",AND(G446="OUI",T446&lt;=$V$1),H446="OUI",I446="OUI",J446="OUI",T446&lt;=$V$1),"OUI",""),"")</f>
        <v>OUI</v>
      </c>
      <c r="AA446" s="68" t="str">
        <f>+IF(OR(Z446&lt;&gt;"OUI",X446="OUI",R446&lt;&gt;"-"),"OUI","")</f>
        <v/>
      </c>
      <c r="AB446" s="69" t="str">
        <f>+IF(AA446&lt;&gt;"OUI","-",IF(R446="-",IF(W446&lt;=3,"-",MAX(N446,K446*(1-$T$1))),IF(W446&lt;=3,R446,IF(T446&gt;$V$6,MAX(N446,K446*$T$6),IF(T446&gt;$V$5,MAX(R446,N446,K446*(1-$T$2),K446*(1-$T$5)),IF(T446&gt;$V$4,MAX(R446,N446,K446*(1-$T$2),K446*(1-$T$4)),IF(T446&gt;$V$3,MAX(R446,N446,K446*(1-$T$2),K446*(1-$T$3)),IF(T446&gt;$V$1,MAX(N446,K446*(1-$T$2)),MAX(N446,R446)))))))))</f>
        <v>-</v>
      </c>
      <c r="AC446" s="70" t="str">
        <f>+IF(AB446="-","-",IF(ABS(K446-AB446)&lt;0.1,1,-1*(AB446-K446)/K446))</f>
        <v>-</v>
      </c>
      <c r="AD446" s="66" t="str">
        <f>+IF(AB446&lt;&gt;"-",IF(AB446&lt;K446,(K446-AB446)*C446,AB446*C446),"")</f>
        <v/>
      </c>
      <c r="AE446" s="68" t="str">
        <f>+IF(AB446&lt;&gt;"-",IF(R446&lt;&gt;"-",IF(Z446&lt;&gt;"OUI","OLD","FAUX"),IF(Z446&lt;&gt;"OUI","NEW","FAUX")),"")</f>
        <v/>
      </c>
      <c r="AF446" s="68"/>
      <c r="AG446" s="68"/>
      <c r="AH446" s="53" t="str">
        <f t="shared" si="6"/>
        <v/>
      </c>
    </row>
    <row r="447" spans="1:34" ht="17">
      <c r="A447" s="53" t="s">
        <v>2722</v>
      </c>
      <c r="B447" s="53" t="s">
        <v>2723</v>
      </c>
      <c r="C447" s="54">
        <v>5</v>
      </c>
      <c r="D447" s="55" t="s">
        <v>797</v>
      </c>
      <c r="E447" s="55"/>
      <c r="F447" s="56" t="s">
        <v>49</v>
      </c>
      <c r="G447" s="56" t="s">
        <v>49</v>
      </c>
      <c r="H447" s="56"/>
      <c r="I447" s="56"/>
      <c r="J447" s="56"/>
      <c r="K447" s="57">
        <v>38</v>
      </c>
      <c r="L447" s="58">
        <v>45422</v>
      </c>
      <c r="M447" s="58">
        <v>45664</v>
      </c>
      <c r="N447" s="59"/>
      <c r="O447" s="56">
        <v>1</v>
      </c>
      <c r="P447" s="56"/>
      <c r="Q447" s="56">
        <v>6</v>
      </c>
      <c r="R447" s="60" t="s">
        <v>1139</v>
      </c>
      <c r="S447" s="61">
        <f>O447+P447</f>
        <v>1</v>
      </c>
      <c r="T447" s="62">
        <f>+IF(L447&lt;&gt;"",IF(DAYS360(L447,$A$2)&lt;0,0,IF(AND(MONTH(L447)=MONTH($A$2),YEAR(L447)&lt;YEAR($A$2)),(DAYS360(L447,$A$2)/30)-1,DAYS360(L447,$A$2)/30)),0)</f>
        <v>10.533333333333333</v>
      </c>
      <c r="U447" s="62">
        <f>+IF(M447&lt;&gt;"",IF(DAYS360(M447,$A$2)&lt;0,0,IF(AND(MONTH(M447)=MONTH($A$2),YEAR(M447)&lt;YEAR($A$2)),(DAYS360(M447,$A$2)/30)-1,DAYS360(M447,$A$2)/30)),0)</f>
        <v>2.6333333333333333</v>
      </c>
      <c r="V447" s="63">
        <f>S447/((C447+Q447)/2)</f>
        <v>0.18181818181818182</v>
      </c>
      <c r="W447" s="64">
        <f>+IF(V447&gt;0,1/V447,999)</f>
        <v>5.5</v>
      </c>
      <c r="X447" s="65" t="str">
        <f>+IF(N447&lt;&gt;"",IF(INT(N447)&lt;&gt;INT(K447),"OUI",""),"")</f>
        <v/>
      </c>
      <c r="Y447" s="66">
        <f>+IF(F447="OUI",0,C447*K447)</f>
        <v>190</v>
      </c>
      <c r="Z447" s="67" t="str">
        <f>+IF(R447="-",IF(OR(F447="OUI",AND(G447="OUI",T447&lt;=$V$1),H447="OUI",I447="OUI",J447="OUI",T447&lt;=$V$1),"OUI",""),"")</f>
        <v>OUI</v>
      </c>
      <c r="AA447" s="68" t="str">
        <f>+IF(OR(Z447&lt;&gt;"OUI",X447="OUI",R447&lt;&gt;"-"),"OUI","")</f>
        <v/>
      </c>
      <c r="AB447" s="69" t="str">
        <f>+IF(AA447&lt;&gt;"OUI","-",IF(R447="-",IF(W447&lt;=3,"-",MAX(N447,K447*(1-$T$1))),IF(W447&lt;=3,R447,IF(T447&gt;$V$6,MAX(N447,K447*$T$6),IF(T447&gt;$V$5,MAX(R447,N447,K447*(1-$T$2),K447*(1-$T$5)),IF(T447&gt;$V$4,MAX(R447,N447,K447*(1-$T$2),K447*(1-$T$4)),IF(T447&gt;$V$3,MAX(R447,N447,K447*(1-$T$2),K447*(1-$T$3)),IF(T447&gt;$V$1,MAX(N447,K447*(1-$T$2)),MAX(N447,R447)))))))))</f>
        <v>-</v>
      </c>
      <c r="AC447" s="70" t="str">
        <f>+IF(AB447="-","-",IF(ABS(K447-AB447)&lt;0.1,1,-1*(AB447-K447)/K447))</f>
        <v>-</v>
      </c>
      <c r="AD447" s="66" t="str">
        <f>+IF(AB447&lt;&gt;"-",IF(AB447&lt;K447,(K447-AB447)*C447,AB447*C447),"")</f>
        <v/>
      </c>
      <c r="AE447" s="68" t="str">
        <f>+IF(AB447&lt;&gt;"-",IF(R447&lt;&gt;"-",IF(Z447&lt;&gt;"OUI","OLD","FAUX"),IF(Z447&lt;&gt;"OUI","NEW","FAUX")),"")</f>
        <v/>
      </c>
      <c r="AF447" s="68"/>
      <c r="AG447" s="68"/>
      <c r="AH447" s="53" t="str">
        <f t="shared" si="6"/>
        <v/>
      </c>
    </row>
    <row r="448" spans="1:34" ht="17">
      <c r="A448" s="53" t="s">
        <v>1159</v>
      </c>
      <c r="B448" s="53" t="s">
        <v>1160</v>
      </c>
      <c r="C448" s="54">
        <v>20</v>
      </c>
      <c r="D448" s="55" t="s">
        <v>736</v>
      </c>
      <c r="E448" s="55"/>
      <c r="F448" s="56" t="s">
        <v>49</v>
      </c>
      <c r="G448" s="56" t="s">
        <v>49</v>
      </c>
      <c r="H448" s="56"/>
      <c r="I448" s="56"/>
      <c r="J448" s="56"/>
      <c r="K448" s="57">
        <v>38</v>
      </c>
      <c r="L448" s="58">
        <v>45348</v>
      </c>
      <c r="M448" s="58">
        <v>45352</v>
      </c>
      <c r="N448" s="59"/>
      <c r="O448" s="56"/>
      <c r="P448" s="56"/>
      <c r="Q448" s="56">
        <v>20</v>
      </c>
      <c r="R448" s="60" t="s">
        <v>1139</v>
      </c>
      <c r="S448" s="61">
        <f>O448+P448</f>
        <v>0</v>
      </c>
      <c r="T448" s="62">
        <f>+IF(L448&lt;&gt;"",IF(DAYS360(L448,$A$2)&lt;0,0,IF(AND(MONTH(L448)=MONTH($A$2),YEAR(L448)&lt;YEAR($A$2)),(DAYS360(L448,$A$2)/30)-1,DAYS360(L448,$A$2)/30)),0)</f>
        <v>13</v>
      </c>
      <c r="U448" s="62">
        <f>+IF(M448&lt;&gt;"",IF(DAYS360(M448,$A$2)&lt;0,0,IF(AND(MONTH(M448)=MONTH($A$2),YEAR(M448)&lt;YEAR($A$2)),(DAYS360(M448,$A$2)/30)-1,DAYS360(M448,$A$2)/30)),0)</f>
        <v>11.833333333333334</v>
      </c>
      <c r="V448" s="63">
        <f>S448/((C448+Q448)/2)</f>
        <v>0</v>
      </c>
      <c r="W448" s="64">
        <f>+IF(V448&gt;0,1/V448,999)</f>
        <v>999</v>
      </c>
      <c r="X448" s="65" t="str">
        <f>+IF(N448&lt;&gt;"",IF(INT(N448)&lt;&gt;INT(K448),"OUI",""),"")</f>
        <v/>
      </c>
      <c r="Y448" s="66">
        <f>+IF(F448="OUI",0,C448*K448)</f>
        <v>760</v>
      </c>
      <c r="Z448" s="67" t="str">
        <f>+IF(R448="-",IF(OR(F448="OUI",AND(G448="OUI",T448&lt;=$V$1),H448="OUI",I448="OUI",J448="OUI",T448&lt;=$V$1),"OUI",""),"")</f>
        <v/>
      </c>
      <c r="AA448" s="68" t="str">
        <f>+IF(OR(Z448&lt;&gt;"OUI",X448="OUI",R448&lt;&gt;"-"),"OUI","")</f>
        <v>OUI</v>
      </c>
      <c r="AB448" s="69">
        <f>+IF(AA448&lt;&gt;"OUI","-",IF(R448="-",IF(W448&lt;=3,"-",MAX(N448,K448*(1-$T$1))),IF(W448&lt;=3,R448,IF(T448&gt;$V$6,MAX(N448,K448*$T$6),IF(T448&gt;$V$5,MAX(R448,N448,K448*(1-$T$2),K448*(1-$T$5)),IF(T448&gt;$V$4,MAX(R448,N448,K448*(1-$T$2),K448*(1-$T$4)),IF(T448&gt;$V$3,MAX(R448,N448,K448*(1-$T$2),K448*(1-$T$3)),IF(T448&gt;$V$1,MAX(N448,K448*(1-$T$2)),MAX(N448,R448)))))))))</f>
        <v>34.200000000000003</v>
      </c>
      <c r="AC448" s="70">
        <f>+IF(AB448="-","-",IF(ABS(K448-AB448)&lt;0.1,1,-1*(AB448-K448)/K448))</f>
        <v>9.9999999999999922E-2</v>
      </c>
      <c r="AD448" s="66">
        <f>+IF(AB448&lt;&gt;"-",IF(AB448&lt;K448,(K448-AB448)*C448,AB448*C448),"")</f>
        <v>75.999999999999943</v>
      </c>
      <c r="AE448" s="68" t="str">
        <f>+IF(AB448&lt;&gt;"-",IF(R448&lt;&gt;"-",IF(Z448&lt;&gt;"OUI","OLD","FAUX"),IF(Z448&lt;&gt;"OUI","NEW","FAUX")),"")</f>
        <v>NEW</v>
      </c>
      <c r="AF448" s="68"/>
      <c r="AG448" s="68"/>
      <c r="AH448" s="53" t="str">
        <f t="shared" si="6"/>
        <v/>
      </c>
    </row>
    <row r="449" spans="1:34" ht="17">
      <c r="A449" s="53" t="s">
        <v>181</v>
      </c>
      <c r="B449" s="53" t="s">
        <v>182</v>
      </c>
      <c r="C449" s="54">
        <v>2</v>
      </c>
      <c r="D449" s="55" t="s">
        <v>170</v>
      </c>
      <c r="E449" s="55" t="s">
        <v>81</v>
      </c>
      <c r="F449" s="56" t="s">
        <v>49</v>
      </c>
      <c r="G449" s="56" t="s">
        <v>49</v>
      </c>
      <c r="H449" s="56"/>
      <c r="I449" s="56"/>
      <c r="J449" s="56" t="s">
        <v>49</v>
      </c>
      <c r="K449" s="57">
        <v>37.780200000000001</v>
      </c>
      <c r="L449" s="58">
        <v>43784</v>
      </c>
      <c r="M449" s="58">
        <v>44883</v>
      </c>
      <c r="N449" s="59"/>
      <c r="O449" s="56"/>
      <c r="P449" s="56"/>
      <c r="Q449" s="56">
        <v>2</v>
      </c>
      <c r="R449" s="60">
        <v>37.780200000000001</v>
      </c>
      <c r="S449" s="61">
        <f>O449+P449</f>
        <v>0</v>
      </c>
      <c r="T449" s="62">
        <f>+IF(L449&lt;&gt;"",IF(DAYS360(L449,$A$2)&lt;0,0,IF(AND(MONTH(L449)=MONTH($A$2),YEAR(L449)&lt;YEAR($A$2)),(DAYS360(L449,$A$2)/30)-1,DAYS360(L449,$A$2)/30)),0)</f>
        <v>64.36666666666666</v>
      </c>
      <c r="U449" s="62">
        <f>+IF(M449&lt;&gt;"",IF(DAYS360(M449,$A$2)&lt;0,0,IF(AND(MONTH(M449)=MONTH($A$2),YEAR(M449)&lt;YEAR($A$2)),(DAYS360(M449,$A$2)/30)-1,DAYS360(M449,$A$2)/30)),0)</f>
        <v>28.266666666666666</v>
      </c>
      <c r="V449" s="63">
        <f>S449/((C449+Q449)/2)</f>
        <v>0</v>
      </c>
      <c r="W449" s="64">
        <f>+IF(V449&gt;0,1/V449,999)</f>
        <v>999</v>
      </c>
      <c r="X449" s="65" t="str">
        <f>+IF(N449&lt;&gt;"",IF(INT(N449)&lt;&gt;INT(K449),"OUI",""),"")</f>
        <v/>
      </c>
      <c r="Y449" s="66">
        <f>+IF(F449="OUI",0,C449*K449)</f>
        <v>75.560400000000001</v>
      </c>
      <c r="Z449" s="67" t="str">
        <f>+IF(R449="-",IF(OR(F449="OUI",AND(G449="OUI",T449&lt;=$V$1),H449="OUI",I449="OUI",J449="OUI",T449&lt;=$V$1),"OUI",""),"")</f>
        <v/>
      </c>
      <c r="AA449" s="68" t="str">
        <f>+IF(OR(Z449&lt;&gt;"OUI",X449="OUI",R449&lt;&gt;"-"),"OUI","")</f>
        <v>OUI</v>
      </c>
      <c r="AB449" s="69">
        <f>+IF(AA449&lt;&gt;"OUI","-",IF(R449="-",IF(W449&lt;=3,"-",MAX(N449,K449*(1-$T$1))),IF(W449&lt;=3,R449,IF(T449&gt;$V$6,MAX(N449,K449*$T$6),IF(T449&gt;$V$5,MAX(R449,N449,K449*(1-$T$2),K449*(1-$T$5)),IF(T449&gt;$V$4,MAX(R449,N449,K449*(1-$T$2),K449*(1-$T$4)),IF(T449&gt;$V$3,MAX(R449,N449,K449*(1-$T$2),K449*(1-$T$3)),IF(T449&gt;$V$1,MAX(N449,K449*(1-$T$2)),MAX(N449,R449)))))))))</f>
        <v>37.780200000000001</v>
      </c>
      <c r="AC449" s="70">
        <f>+IF(AB449="-","-",IF(ABS(K449-AB449)&lt;0.1,1,-1*(AB449-K449)/K449))</f>
        <v>1</v>
      </c>
      <c r="AD449" s="66">
        <f>+IF(AB449&lt;&gt;"-",IF(AB449&lt;K449,(K449-AB449)*C449,AB449*C449),"")</f>
        <v>75.560400000000001</v>
      </c>
      <c r="AE449" s="68" t="str">
        <f>+IF(AB449&lt;&gt;"-",IF(R449&lt;&gt;"-",IF(Z449&lt;&gt;"OUI","OLD","FAUX"),IF(Z449&lt;&gt;"OUI","NEW","FAUX")),"")</f>
        <v>OLD</v>
      </c>
      <c r="AF449" s="68"/>
      <c r="AG449" s="68"/>
      <c r="AH449" s="53" t="str">
        <f t="shared" si="6"/>
        <v/>
      </c>
    </row>
    <row r="450" spans="1:34" ht="17">
      <c r="A450" s="53" t="s">
        <v>2499</v>
      </c>
      <c r="B450" s="53" t="s">
        <v>2500</v>
      </c>
      <c r="C450" s="54">
        <v>2</v>
      </c>
      <c r="D450" s="55" t="s">
        <v>219</v>
      </c>
      <c r="E450" s="55" t="s">
        <v>141</v>
      </c>
      <c r="F450" s="56" t="s">
        <v>49</v>
      </c>
      <c r="G450" s="56" t="s">
        <v>49</v>
      </c>
      <c r="H450" s="56"/>
      <c r="I450" s="56"/>
      <c r="J450" s="56" t="s">
        <v>49</v>
      </c>
      <c r="K450" s="57">
        <v>37.78</v>
      </c>
      <c r="L450" s="58">
        <v>45674</v>
      </c>
      <c r="M450" s="58">
        <v>45656</v>
      </c>
      <c r="N450" s="59"/>
      <c r="O450" s="56"/>
      <c r="P450" s="56"/>
      <c r="Q450" s="56">
        <v>1</v>
      </c>
      <c r="R450" s="60" t="s">
        <v>1139</v>
      </c>
      <c r="S450" s="61">
        <f>O450+P450</f>
        <v>0</v>
      </c>
      <c r="T450" s="62">
        <f>+IF(L450&lt;&gt;"",IF(DAYS360(L450,$A$2)&lt;0,0,IF(AND(MONTH(L450)=MONTH($A$2),YEAR(L450)&lt;YEAR($A$2)),(DAYS360(L450,$A$2)/30)-1,DAYS360(L450,$A$2)/30)),0)</f>
        <v>2.2999999999999998</v>
      </c>
      <c r="U450" s="62">
        <f>+IF(M450&lt;&gt;"",IF(DAYS360(M450,$A$2)&lt;0,0,IF(AND(MONTH(M450)=MONTH($A$2),YEAR(M450)&lt;YEAR($A$2)),(DAYS360(M450,$A$2)/30)-1,DAYS360(M450,$A$2)/30)),0)</f>
        <v>2.8666666666666667</v>
      </c>
      <c r="V450" s="63">
        <f>S450/((C450+Q450)/2)</f>
        <v>0</v>
      </c>
      <c r="W450" s="64">
        <f>+IF(V450&gt;0,1/V450,999)</f>
        <v>999</v>
      </c>
      <c r="X450" s="65" t="str">
        <f>+IF(N450&lt;&gt;"",IF(INT(N450)&lt;&gt;INT(K450),"OUI",""),"")</f>
        <v/>
      </c>
      <c r="Y450" s="66">
        <f>+IF(F450="OUI",0,C450*K450)</f>
        <v>75.56</v>
      </c>
      <c r="Z450" s="67" t="str">
        <f>+IF(R450="-",IF(OR(F450="OUI",AND(G450="OUI",T450&lt;=$V$1),H450="OUI",I450="OUI",J450="OUI",T450&lt;=$V$1),"OUI",""),"")</f>
        <v>OUI</v>
      </c>
      <c r="AA450" s="68" t="str">
        <f>+IF(OR(Z450&lt;&gt;"OUI",X450="OUI",R450&lt;&gt;"-"),"OUI","")</f>
        <v/>
      </c>
      <c r="AB450" s="69" t="str">
        <f>+IF(AA450&lt;&gt;"OUI","-",IF(R450="-",IF(W450&lt;=3,"-",MAX(N450,K450*(1-$T$1))),IF(W450&lt;=3,R450,IF(T450&gt;$V$6,MAX(N450,K450*$T$6),IF(T450&gt;$V$5,MAX(R450,N450,K450*(1-$T$2),K450*(1-$T$5)),IF(T450&gt;$V$4,MAX(R450,N450,K450*(1-$T$2),K450*(1-$T$4)),IF(T450&gt;$V$3,MAX(R450,N450,K450*(1-$T$2),K450*(1-$T$3)),IF(T450&gt;$V$1,MAX(N450,K450*(1-$T$2)),MAX(N450,R450)))))))))</f>
        <v>-</v>
      </c>
      <c r="AC450" s="70" t="str">
        <f>+IF(AB450="-","-",IF(ABS(K450-AB450)&lt;0.1,1,-1*(AB450-K450)/K450))</f>
        <v>-</v>
      </c>
      <c r="AD450" s="66" t="str">
        <f>+IF(AB450&lt;&gt;"-",IF(AB450&lt;K450,(K450-AB450)*C450,AB450*C450),"")</f>
        <v/>
      </c>
      <c r="AE450" s="68" t="str">
        <f>+IF(AB450&lt;&gt;"-",IF(R450&lt;&gt;"-",IF(Z450&lt;&gt;"OUI","OLD","FAUX"),IF(Z450&lt;&gt;"OUI","NEW","FAUX")),"")</f>
        <v/>
      </c>
      <c r="AF450" s="68"/>
      <c r="AG450" s="68"/>
      <c r="AH450" s="53" t="str">
        <f t="shared" si="6"/>
        <v/>
      </c>
    </row>
    <row r="451" spans="1:34" ht="17">
      <c r="A451" s="53" t="s">
        <v>2697</v>
      </c>
      <c r="B451" s="53" t="s">
        <v>2698</v>
      </c>
      <c r="C451" s="54">
        <v>2</v>
      </c>
      <c r="D451" s="55" t="s">
        <v>116</v>
      </c>
      <c r="E451" s="55"/>
      <c r="F451" s="56" t="s">
        <v>49</v>
      </c>
      <c r="G451" s="56" t="s">
        <v>49</v>
      </c>
      <c r="H451" s="56"/>
      <c r="I451" s="56"/>
      <c r="J451" s="56"/>
      <c r="K451" s="57">
        <v>37.5</v>
      </c>
      <c r="L451" s="58">
        <v>45572</v>
      </c>
      <c r="M451" s="58">
        <v>45610</v>
      </c>
      <c r="N451" s="59"/>
      <c r="O451" s="56"/>
      <c r="P451" s="56"/>
      <c r="Q451" s="56">
        <v>1</v>
      </c>
      <c r="R451" s="60" t="s">
        <v>1139</v>
      </c>
      <c r="S451" s="61">
        <f>O451+P451</f>
        <v>0</v>
      </c>
      <c r="T451" s="62">
        <f>+IF(L451&lt;&gt;"",IF(DAYS360(L451,$A$2)&lt;0,0,IF(AND(MONTH(L451)=MONTH($A$2),YEAR(L451)&lt;YEAR($A$2)),(DAYS360(L451,$A$2)/30)-1,DAYS360(L451,$A$2)/30)),0)</f>
        <v>5.6333333333333337</v>
      </c>
      <c r="U451" s="62">
        <f>+IF(M451&lt;&gt;"",IF(DAYS360(M451,$A$2)&lt;0,0,IF(AND(MONTH(M451)=MONTH($A$2),YEAR(M451)&lt;YEAR($A$2)),(DAYS360(M451,$A$2)/30)-1,DAYS360(M451,$A$2)/30)),0)</f>
        <v>4.4000000000000004</v>
      </c>
      <c r="V451" s="63">
        <f>S451/((C451+Q451)/2)</f>
        <v>0</v>
      </c>
      <c r="W451" s="64">
        <f>+IF(V451&gt;0,1/V451,999)</f>
        <v>999</v>
      </c>
      <c r="X451" s="65" t="str">
        <f>+IF(N451&lt;&gt;"",IF(INT(N451)&lt;&gt;INT(K451),"OUI",""),"")</f>
        <v/>
      </c>
      <c r="Y451" s="66">
        <f>+IF(F451="OUI",0,C451*K451)</f>
        <v>75</v>
      </c>
      <c r="Z451" s="67" t="str">
        <f>+IF(R451="-",IF(OR(F451="OUI",AND(G451="OUI",T451&lt;=$V$1),H451="OUI",I451="OUI",J451="OUI",T451&lt;=$V$1),"OUI",""),"")</f>
        <v>OUI</v>
      </c>
      <c r="AA451" s="68" t="str">
        <f>+IF(OR(Z451&lt;&gt;"OUI",X451="OUI",R451&lt;&gt;"-"),"OUI","")</f>
        <v/>
      </c>
      <c r="AB451" s="69" t="str">
        <f>+IF(AA451&lt;&gt;"OUI","-",IF(R451="-",IF(W451&lt;=3,"-",MAX(N451,K451*(1-$T$1))),IF(W451&lt;=3,R451,IF(T451&gt;$V$6,MAX(N451,K451*$T$6),IF(T451&gt;$V$5,MAX(R451,N451,K451*(1-$T$2),K451*(1-$T$5)),IF(T451&gt;$V$4,MAX(R451,N451,K451*(1-$T$2),K451*(1-$T$4)),IF(T451&gt;$V$3,MAX(R451,N451,K451*(1-$T$2),K451*(1-$T$3)),IF(T451&gt;$V$1,MAX(N451,K451*(1-$T$2)),MAX(N451,R451)))))))))</f>
        <v>-</v>
      </c>
      <c r="AC451" s="70" t="str">
        <f>+IF(AB451="-","-",IF(ABS(K451-AB451)&lt;0.1,1,-1*(AB451-K451)/K451))</f>
        <v>-</v>
      </c>
      <c r="AD451" s="66" t="str">
        <f>+IF(AB451&lt;&gt;"-",IF(AB451&lt;K451,(K451-AB451)*C451,AB451*C451),"")</f>
        <v/>
      </c>
      <c r="AE451" s="68" t="str">
        <f>+IF(AB451&lt;&gt;"-",IF(R451&lt;&gt;"-",IF(Z451&lt;&gt;"OUI","OLD","FAUX"),IF(Z451&lt;&gt;"OUI","NEW","FAUX")),"")</f>
        <v/>
      </c>
      <c r="AF451" s="68"/>
      <c r="AG451" s="68"/>
      <c r="AH451" s="53" t="str">
        <f t="shared" si="6"/>
        <v/>
      </c>
    </row>
    <row r="452" spans="1:34" ht="17">
      <c r="A452" s="53" t="s">
        <v>3070</v>
      </c>
      <c r="B452" s="53" t="s">
        <v>3071</v>
      </c>
      <c r="C452" s="54">
        <v>3</v>
      </c>
      <c r="D452" s="55" t="s">
        <v>797</v>
      </c>
      <c r="E452" s="55"/>
      <c r="F452" s="56" t="s">
        <v>49</v>
      </c>
      <c r="G452" s="56" t="s">
        <v>49</v>
      </c>
      <c r="H452" s="56"/>
      <c r="I452" s="56"/>
      <c r="J452" s="56"/>
      <c r="K452" s="57">
        <v>37.5</v>
      </c>
      <c r="L452" s="58">
        <v>45422</v>
      </c>
      <c r="M452" s="58">
        <v>45733</v>
      </c>
      <c r="N452" s="59"/>
      <c r="O452" s="56">
        <v>1</v>
      </c>
      <c r="P452" s="56"/>
      <c r="Q452" s="56">
        <v>4</v>
      </c>
      <c r="R452" s="60" t="s">
        <v>1139</v>
      </c>
      <c r="S452" s="61">
        <f>O452+P452</f>
        <v>1</v>
      </c>
      <c r="T452" s="62">
        <f>+IF(L452&lt;&gt;"",IF(DAYS360(L452,$A$2)&lt;0,0,IF(AND(MONTH(L452)=MONTH($A$2),YEAR(L452)&lt;YEAR($A$2)),(DAYS360(L452,$A$2)/30)-1,DAYS360(L452,$A$2)/30)),0)</f>
        <v>10.533333333333333</v>
      </c>
      <c r="U452" s="62">
        <f>+IF(M452&lt;&gt;"",IF(DAYS360(M452,$A$2)&lt;0,0,IF(AND(MONTH(M452)=MONTH($A$2),YEAR(M452)&lt;YEAR($A$2)),(DAYS360(M452,$A$2)/30)-1,DAYS360(M452,$A$2)/30)),0)</f>
        <v>0.3</v>
      </c>
      <c r="V452" s="63">
        <f>S452/((C452+Q452)/2)</f>
        <v>0.2857142857142857</v>
      </c>
      <c r="W452" s="64">
        <f>+IF(V452&gt;0,1/V452,999)</f>
        <v>3.5</v>
      </c>
      <c r="X452" s="65" t="str">
        <f>+IF(N452&lt;&gt;"",IF(INT(N452)&lt;&gt;INT(K452),"OUI",""),"")</f>
        <v/>
      </c>
      <c r="Y452" s="66">
        <f>+IF(F452="OUI",0,C452*K452)</f>
        <v>112.5</v>
      </c>
      <c r="Z452" s="67" t="str">
        <f>+IF(R452="-",IF(OR(F452="OUI",AND(G452="OUI",T452&lt;=$V$1),H452="OUI",I452="OUI",J452="OUI",T452&lt;=$V$1),"OUI",""),"")</f>
        <v>OUI</v>
      </c>
      <c r="AA452" s="68" t="str">
        <f>+IF(OR(Z452&lt;&gt;"OUI",X452="OUI",R452&lt;&gt;"-"),"OUI","")</f>
        <v/>
      </c>
      <c r="AB452" s="69" t="str">
        <f>+IF(AA452&lt;&gt;"OUI","-",IF(R452="-",IF(W452&lt;=3,"-",MAX(N452,K452*(1-$T$1))),IF(W452&lt;=3,R452,IF(T452&gt;$V$6,MAX(N452,K452*$T$6),IF(T452&gt;$V$5,MAX(R452,N452,K452*(1-$T$2),K452*(1-$T$5)),IF(T452&gt;$V$4,MAX(R452,N452,K452*(1-$T$2),K452*(1-$T$4)),IF(T452&gt;$V$3,MAX(R452,N452,K452*(1-$T$2),K452*(1-$T$3)),IF(T452&gt;$V$1,MAX(N452,K452*(1-$T$2)),MAX(N452,R452)))))))))</f>
        <v>-</v>
      </c>
      <c r="AC452" s="70" t="str">
        <f>+IF(AB452="-","-",IF(ABS(K452-AB452)&lt;0.1,1,-1*(AB452-K452)/K452))</f>
        <v>-</v>
      </c>
      <c r="AD452" s="66" t="str">
        <f>+IF(AB452&lt;&gt;"-",IF(AB452&lt;K452,(K452-AB452)*C452,AB452*C452),"")</f>
        <v/>
      </c>
      <c r="AE452" s="68" t="str">
        <f>+IF(AB452&lt;&gt;"-",IF(R452&lt;&gt;"-",IF(Z452&lt;&gt;"OUI","OLD","FAUX"),IF(Z452&lt;&gt;"OUI","NEW","FAUX")),"")</f>
        <v/>
      </c>
      <c r="AF452" s="68"/>
      <c r="AG452" s="68"/>
      <c r="AH452" s="53" t="str">
        <f t="shared" si="6"/>
        <v/>
      </c>
    </row>
    <row r="453" spans="1:34" ht="17">
      <c r="A453" s="53" t="s">
        <v>612</v>
      </c>
      <c r="B453" s="53" t="s">
        <v>613</v>
      </c>
      <c r="C453" s="54">
        <v>3</v>
      </c>
      <c r="D453" s="55" t="s">
        <v>614</v>
      </c>
      <c r="E453" s="55"/>
      <c r="F453" s="56" t="s">
        <v>49</v>
      </c>
      <c r="G453" s="56" t="s">
        <v>49</v>
      </c>
      <c r="H453" s="56"/>
      <c r="I453" s="56"/>
      <c r="J453" s="56"/>
      <c r="K453" s="57">
        <v>37.11</v>
      </c>
      <c r="L453" s="58">
        <v>44470</v>
      </c>
      <c r="M453" s="58">
        <v>45439</v>
      </c>
      <c r="N453" s="59"/>
      <c r="O453" s="56"/>
      <c r="P453" s="56"/>
      <c r="Q453" s="56">
        <v>3</v>
      </c>
      <c r="R453" s="60">
        <v>34.017499999999998</v>
      </c>
      <c r="S453" s="61">
        <f>O453+P453</f>
        <v>0</v>
      </c>
      <c r="T453" s="62">
        <f>+IF(L453&lt;&gt;"",IF(DAYS360(L453,$A$2)&lt;0,0,IF(AND(MONTH(L453)=MONTH($A$2),YEAR(L453)&lt;YEAR($A$2)),(DAYS360(L453,$A$2)/30)-1,DAYS360(L453,$A$2)/30)),0)</f>
        <v>41.833333333333336</v>
      </c>
      <c r="U453" s="62">
        <f>+IF(M453&lt;&gt;"",IF(DAYS360(M453,$A$2)&lt;0,0,IF(AND(MONTH(M453)=MONTH($A$2),YEAR(M453)&lt;YEAR($A$2)),(DAYS360(M453,$A$2)/30)-1,DAYS360(M453,$A$2)/30)),0)</f>
        <v>9.9666666666666668</v>
      </c>
      <c r="V453" s="63">
        <f>S453/((C453+Q453)/2)</f>
        <v>0</v>
      </c>
      <c r="W453" s="64">
        <f>+IF(V453&gt;0,1/V453,999)</f>
        <v>999</v>
      </c>
      <c r="X453" s="65" t="str">
        <f>+IF(N453&lt;&gt;"",IF(INT(N453)&lt;&gt;INT(K453),"OUI",""),"")</f>
        <v/>
      </c>
      <c r="Y453" s="66">
        <f>+IF(F453="OUI",0,C453*K453)</f>
        <v>111.33</v>
      </c>
      <c r="Z453" s="67" t="str">
        <f>+IF(R453="-",IF(OR(F453="OUI",AND(G453="OUI",T453&lt;=$V$1),H453="OUI",I453="OUI",J453="OUI",T453&lt;=$V$1),"OUI",""),"")</f>
        <v/>
      </c>
      <c r="AA453" s="68" t="str">
        <f>+IF(OR(Z453&lt;&gt;"OUI",X453="OUI",R453&lt;&gt;"-"),"OUI","")</f>
        <v>OUI</v>
      </c>
      <c r="AB453" s="69">
        <f>+IF(AA453&lt;&gt;"OUI","-",IF(R453="-",IF(W453&lt;=3,"-",MAX(N453,K453*(1-$T$1))),IF(W453&lt;=3,R453,IF(T453&gt;$V$6,MAX(N453,K453*$T$6),IF(T453&gt;$V$5,MAX(R453,N453,K453*(1-$T$2),K453*(1-$T$5)),IF(T453&gt;$V$4,MAX(R453,N453,K453*(1-$T$2),K453*(1-$T$4)),IF(T453&gt;$V$3,MAX(R453,N453,K453*(1-$T$2),K453*(1-$T$3)),IF(T453&gt;$V$1,MAX(N453,K453*(1-$T$2)),MAX(N453,R453)))))))))</f>
        <v>34.017499999999998</v>
      </c>
      <c r="AC453" s="70">
        <f>+IF(AB453="-","-",IF(ABS(K453-AB453)&lt;0.1,1,-1*(AB453-K453)/K453))</f>
        <v>8.333333333333337E-2</v>
      </c>
      <c r="AD453" s="66">
        <f>+IF(AB453&lt;&gt;"-",IF(AB453&lt;K453,(K453-AB453)*C453,AB453*C453),"")</f>
        <v>9.2775000000000034</v>
      </c>
      <c r="AE453" s="68" t="str">
        <f>+IF(AB453&lt;&gt;"-",IF(R453&lt;&gt;"-",IF(Z453&lt;&gt;"OUI","OLD","FAUX"),IF(Z453&lt;&gt;"OUI","NEW","FAUX")),"")</f>
        <v>OLD</v>
      </c>
      <c r="AF453" s="68"/>
      <c r="AG453" s="68"/>
      <c r="AH453" s="53" t="str">
        <f t="shared" si="6"/>
        <v/>
      </c>
    </row>
    <row r="454" spans="1:34" ht="17">
      <c r="A454" s="53" t="s">
        <v>2495</v>
      </c>
      <c r="B454" s="53" t="s">
        <v>2496</v>
      </c>
      <c r="C454" s="54">
        <v>7</v>
      </c>
      <c r="D454" s="55" t="s">
        <v>219</v>
      </c>
      <c r="E454" s="55" t="s">
        <v>141</v>
      </c>
      <c r="F454" s="56" t="s">
        <v>49</v>
      </c>
      <c r="G454" s="56" t="s">
        <v>49</v>
      </c>
      <c r="H454" s="56"/>
      <c r="I454" s="56"/>
      <c r="J454" s="56" t="s">
        <v>49</v>
      </c>
      <c r="K454" s="57">
        <v>37.090000000000003</v>
      </c>
      <c r="L454" s="58">
        <v>45701</v>
      </c>
      <c r="M454" s="58">
        <v>45334</v>
      </c>
      <c r="N454" s="59"/>
      <c r="O454" s="56"/>
      <c r="P454" s="56"/>
      <c r="Q454" s="56">
        <v>6</v>
      </c>
      <c r="R454" s="60" t="s">
        <v>1139</v>
      </c>
      <c r="S454" s="61">
        <f>O454+P454</f>
        <v>0</v>
      </c>
      <c r="T454" s="62">
        <f>+IF(L454&lt;&gt;"",IF(DAYS360(L454,$A$2)&lt;0,0,IF(AND(MONTH(L454)=MONTH($A$2),YEAR(L454)&lt;YEAR($A$2)),(DAYS360(L454,$A$2)/30)-1,DAYS360(L454,$A$2)/30)),0)</f>
        <v>1.4333333333333333</v>
      </c>
      <c r="U454" s="62">
        <f>+IF(M454&lt;&gt;"",IF(DAYS360(M454,$A$2)&lt;0,0,IF(AND(MONTH(M454)=MONTH($A$2),YEAR(M454)&lt;YEAR($A$2)),(DAYS360(M454,$A$2)/30)-1,DAYS360(M454,$A$2)/30)),0)</f>
        <v>13.466666666666667</v>
      </c>
      <c r="V454" s="63">
        <f>S454/((C454+Q454)/2)</f>
        <v>0</v>
      </c>
      <c r="W454" s="64">
        <f>+IF(V454&gt;0,1/V454,999)</f>
        <v>999</v>
      </c>
      <c r="X454" s="65" t="str">
        <f>+IF(N454&lt;&gt;"",IF(INT(N454)&lt;&gt;INT(K454),"OUI",""),"")</f>
        <v/>
      </c>
      <c r="Y454" s="66">
        <f>+IF(F454="OUI",0,C454*K454)</f>
        <v>259.63</v>
      </c>
      <c r="Z454" s="67" t="str">
        <f>+IF(R454="-",IF(OR(F454="OUI",AND(G454="OUI",T454&lt;=$V$1),H454="OUI",I454="OUI",J454="OUI",T454&lt;=$V$1),"OUI",""),"")</f>
        <v>OUI</v>
      </c>
      <c r="AA454" s="68" t="str">
        <f>+IF(OR(Z454&lt;&gt;"OUI",X454="OUI",R454&lt;&gt;"-"),"OUI","")</f>
        <v/>
      </c>
      <c r="AB454" s="69" t="str">
        <f>+IF(AA454&lt;&gt;"OUI","-",IF(R454="-",IF(W454&lt;=3,"-",MAX(N454,K454*(1-$T$1))),IF(W454&lt;=3,R454,IF(T454&gt;$V$6,MAX(N454,K454*$T$6),IF(T454&gt;$V$5,MAX(R454,N454,K454*(1-$T$2),K454*(1-$T$5)),IF(T454&gt;$V$4,MAX(R454,N454,K454*(1-$T$2),K454*(1-$T$4)),IF(T454&gt;$V$3,MAX(R454,N454,K454*(1-$T$2),K454*(1-$T$3)),IF(T454&gt;$V$1,MAX(N454,K454*(1-$T$2)),MAX(N454,R454)))))))))</f>
        <v>-</v>
      </c>
      <c r="AC454" s="70" t="str">
        <f>+IF(AB454="-","-",IF(ABS(K454-AB454)&lt;0.1,1,-1*(AB454-K454)/K454))</f>
        <v>-</v>
      </c>
      <c r="AD454" s="66" t="str">
        <f>+IF(AB454&lt;&gt;"-",IF(AB454&lt;K454,(K454-AB454)*C454,AB454*C454),"")</f>
        <v/>
      </c>
      <c r="AE454" s="68" t="str">
        <f>+IF(AB454&lt;&gt;"-",IF(R454&lt;&gt;"-",IF(Z454&lt;&gt;"OUI","OLD","FAUX"),IF(Z454&lt;&gt;"OUI","NEW","FAUX")),"")</f>
        <v/>
      </c>
      <c r="AF454" s="68"/>
      <c r="AG454" s="68"/>
      <c r="AH454" s="53" t="str">
        <f t="shared" si="6"/>
        <v/>
      </c>
    </row>
    <row r="455" spans="1:34" ht="17">
      <c r="A455" s="53" t="s">
        <v>1854</v>
      </c>
      <c r="B455" s="53" t="s">
        <v>1855</v>
      </c>
      <c r="C455" s="54">
        <v>1</v>
      </c>
      <c r="D455" s="55" t="s">
        <v>1856</v>
      </c>
      <c r="E455" s="55" t="s">
        <v>1857</v>
      </c>
      <c r="F455" s="56" t="s">
        <v>49</v>
      </c>
      <c r="G455" s="56" t="s">
        <v>49</v>
      </c>
      <c r="H455" s="56"/>
      <c r="I455" s="56"/>
      <c r="J455" s="56" t="s">
        <v>49</v>
      </c>
      <c r="K455" s="57">
        <v>36.880000000000003</v>
      </c>
      <c r="L455" s="58">
        <v>43375</v>
      </c>
      <c r="M455" s="58">
        <v>45719</v>
      </c>
      <c r="N455" s="59"/>
      <c r="O455" s="56">
        <v>1</v>
      </c>
      <c r="P455" s="56"/>
      <c r="Q455" s="56">
        <v>2</v>
      </c>
      <c r="R455" s="60">
        <v>33.192</v>
      </c>
      <c r="S455" s="61">
        <f>O455+P455</f>
        <v>1</v>
      </c>
      <c r="T455" s="62">
        <f>+IF(L455&lt;&gt;"",IF(DAYS360(L455,$A$2)&lt;0,0,IF(AND(MONTH(L455)=MONTH($A$2),YEAR(L455)&lt;YEAR($A$2)),(DAYS360(L455,$A$2)/30)-1,DAYS360(L455,$A$2)/30)),0)</f>
        <v>77.8</v>
      </c>
      <c r="U455" s="62">
        <f>+IF(M455&lt;&gt;"",IF(DAYS360(M455,$A$2)&lt;0,0,IF(AND(MONTH(M455)=MONTH($A$2),YEAR(M455)&lt;YEAR($A$2)),(DAYS360(M455,$A$2)/30)-1,DAYS360(M455,$A$2)/30)),0)</f>
        <v>0.76666666666666672</v>
      </c>
      <c r="V455" s="63">
        <f>S455/((C455+Q455)/2)</f>
        <v>0.66666666666666663</v>
      </c>
      <c r="W455" s="64">
        <f>+IF(V455&gt;0,1/V455,999)</f>
        <v>1.5</v>
      </c>
      <c r="X455" s="65" t="str">
        <f>+IF(N455&lt;&gt;"",IF(INT(N455)&lt;&gt;INT(K455),"OUI",""),"")</f>
        <v/>
      </c>
      <c r="Y455" s="66">
        <f>+IF(F455="OUI",0,C455*K455)</f>
        <v>36.880000000000003</v>
      </c>
      <c r="Z455" s="67" t="str">
        <f>+IF(R455="-",IF(OR(F455="OUI",AND(G455="OUI",T455&lt;=$V$1),H455="OUI",I455="OUI",J455="OUI",T455&lt;=$V$1),"OUI",""),"")</f>
        <v/>
      </c>
      <c r="AA455" s="68" t="str">
        <f>+IF(OR(Z455&lt;&gt;"OUI",X455="OUI",R455&lt;&gt;"-"),"OUI","")</f>
        <v>OUI</v>
      </c>
      <c r="AB455" s="69">
        <f>+IF(AA455&lt;&gt;"OUI","-",IF(R455="-",IF(W455&lt;=3,"-",MAX(N455,K455*(1-$T$1))),IF(W455&lt;=3,R455,IF(T455&gt;$V$6,MAX(N455,K455*$T$6),IF(T455&gt;$V$5,MAX(R455,N455,K455*(1-$T$2),K455*(1-$T$5)),IF(T455&gt;$V$4,MAX(R455,N455,K455*(1-$T$2),K455*(1-$T$4)),IF(T455&gt;$V$3,MAX(R455,N455,K455*(1-$T$2),K455*(1-$T$3)),IF(T455&gt;$V$1,MAX(N455,K455*(1-$T$2)),MAX(N455,R455)))))))))</f>
        <v>33.192</v>
      </c>
      <c r="AC455" s="70">
        <f>+IF(AB455="-","-",IF(ABS(K455-AB455)&lt;0.1,1,-1*(AB455-K455)/K455))</f>
        <v>0.10000000000000006</v>
      </c>
      <c r="AD455" s="66">
        <f>+IF(AB455&lt;&gt;"-",IF(AB455&lt;K455,(K455-AB455)*C455,AB455*C455),"")</f>
        <v>3.6880000000000024</v>
      </c>
      <c r="AE455" s="68" t="str">
        <f>+IF(AB455&lt;&gt;"-",IF(R455&lt;&gt;"-",IF(Z455&lt;&gt;"OUI","OLD","FAUX"),IF(Z455&lt;&gt;"OUI","NEW","FAUX")),"")</f>
        <v>OLD</v>
      </c>
      <c r="AF455" s="68"/>
      <c r="AG455" s="68"/>
      <c r="AH455" s="53" t="str">
        <f t="shared" si="6"/>
        <v/>
      </c>
    </row>
    <row r="456" spans="1:34" ht="17">
      <c r="A456" s="53" t="s">
        <v>106</v>
      </c>
      <c r="B456" s="53" t="s">
        <v>107</v>
      </c>
      <c r="C456" s="54">
        <v>8</v>
      </c>
      <c r="D456" s="55" t="s">
        <v>80</v>
      </c>
      <c r="E456" s="55" t="s">
        <v>97</v>
      </c>
      <c r="F456" s="56" t="s">
        <v>49</v>
      </c>
      <c r="G456" s="56" t="s">
        <v>49</v>
      </c>
      <c r="H456" s="56"/>
      <c r="I456" s="56"/>
      <c r="J456" s="56" t="s">
        <v>98</v>
      </c>
      <c r="K456" s="57">
        <v>36.490200000000002</v>
      </c>
      <c r="L456" s="58">
        <v>43256</v>
      </c>
      <c r="M456" s="58">
        <v>43236</v>
      </c>
      <c r="N456" s="59"/>
      <c r="O456" s="56"/>
      <c r="P456" s="56"/>
      <c r="Q456" s="56">
        <v>8</v>
      </c>
      <c r="R456" s="60">
        <v>36.490200000000002</v>
      </c>
      <c r="S456" s="61">
        <f>O456+P456</f>
        <v>0</v>
      </c>
      <c r="T456" s="62">
        <f>+IF(L456&lt;&gt;"",IF(DAYS360(L456,$A$2)&lt;0,0,IF(AND(MONTH(L456)=MONTH($A$2),YEAR(L456)&lt;YEAR($A$2)),(DAYS360(L456,$A$2)/30)-1,DAYS360(L456,$A$2)/30)),0)</f>
        <v>81.7</v>
      </c>
      <c r="U456" s="62">
        <f>+IF(M456&lt;&gt;"",IF(DAYS360(M456,$A$2)&lt;0,0,IF(AND(MONTH(M456)=MONTH($A$2),YEAR(M456)&lt;YEAR($A$2)),(DAYS360(M456,$A$2)/30)-1,DAYS360(M456,$A$2)/30)),0)</f>
        <v>82.333333333333329</v>
      </c>
      <c r="V456" s="63">
        <f>S456/((C456+Q456)/2)</f>
        <v>0</v>
      </c>
      <c r="W456" s="64">
        <f>+IF(V456&gt;0,1/V456,999)</f>
        <v>999</v>
      </c>
      <c r="X456" s="65" t="str">
        <f>+IF(N456&lt;&gt;"",IF(INT(N456)&lt;&gt;INT(K456),"OUI",""),"")</f>
        <v/>
      </c>
      <c r="Y456" s="66">
        <f>+IF(F456="OUI",0,C456*K456)</f>
        <v>291.92160000000001</v>
      </c>
      <c r="Z456" s="67" t="str">
        <f>+IF(R456="-",IF(OR(F456="OUI",AND(G456="OUI",T456&lt;=$V$1),H456="OUI",I456="OUI",J456="OUI",T456&lt;=$V$1),"OUI",""),"")</f>
        <v/>
      </c>
      <c r="AA456" s="68" t="str">
        <f>+IF(OR(Z456&lt;&gt;"OUI",X456="OUI",R456&lt;&gt;"-"),"OUI","")</f>
        <v>OUI</v>
      </c>
      <c r="AB456" s="69">
        <f>+IF(AA456&lt;&gt;"OUI","-",IF(R456="-",IF(W456&lt;=3,"-",MAX(N456,K456*(1-$T$1))),IF(W456&lt;=3,R456,IF(T456&gt;$V$6,MAX(N456,K456*$T$6),IF(T456&gt;$V$5,MAX(R456,N456,K456*(1-$T$2),K456*(1-$T$5)),IF(T456&gt;$V$4,MAX(R456,N456,K456*(1-$T$2),K456*(1-$T$4)),IF(T456&gt;$V$3,MAX(R456,N456,K456*(1-$T$2),K456*(1-$T$3)),IF(T456&gt;$V$1,MAX(N456,K456*(1-$T$2)),MAX(N456,R456)))))))))</f>
        <v>36.490200000000002</v>
      </c>
      <c r="AC456" s="70">
        <f>+IF(AB456="-","-",IF(ABS(K456-AB456)&lt;0.1,1,-1*(AB456-K456)/K456))</f>
        <v>1</v>
      </c>
      <c r="AD456" s="66">
        <f>+IF(AB456&lt;&gt;"-",IF(AB456&lt;K456,(K456-AB456)*C456,AB456*C456),"")</f>
        <v>291.92160000000001</v>
      </c>
      <c r="AE456" s="68" t="str">
        <f>+IF(AB456&lt;&gt;"-",IF(R456&lt;&gt;"-",IF(Z456&lt;&gt;"OUI","OLD","FAUX"),IF(Z456&lt;&gt;"OUI","NEW","FAUX")),"")</f>
        <v>OLD</v>
      </c>
      <c r="AF456" s="68"/>
      <c r="AG456" s="68"/>
      <c r="AH456" s="53" t="str">
        <f t="shared" si="6"/>
        <v/>
      </c>
    </row>
    <row r="457" spans="1:34" ht="17">
      <c r="A457" s="53" t="s">
        <v>2668</v>
      </c>
      <c r="B457" s="53" t="s">
        <v>2669</v>
      </c>
      <c r="C457" s="54">
        <v>1</v>
      </c>
      <c r="D457" s="55" t="s">
        <v>47</v>
      </c>
      <c r="E457" s="55"/>
      <c r="F457" s="56" t="s">
        <v>49</v>
      </c>
      <c r="G457" s="56" t="s">
        <v>49</v>
      </c>
      <c r="H457" s="56"/>
      <c r="I457" s="56"/>
      <c r="J457" s="56"/>
      <c r="K457" s="57">
        <v>36.256</v>
      </c>
      <c r="L457" s="58">
        <v>44993</v>
      </c>
      <c r="M457" s="58">
        <v>45721</v>
      </c>
      <c r="N457" s="59"/>
      <c r="O457" s="56">
        <v>2</v>
      </c>
      <c r="P457" s="56"/>
      <c r="Q457" s="56">
        <v>7</v>
      </c>
      <c r="R457" s="60" t="s">
        <v>1139</v>
      </c>
      <c r="S457" s="61">
        <f>O457+P457</f>
        <v>2</v>
      </c>
      <c r="T457" s="62">
        <f>+IF(L457&lt;&gt;"",IF(DAYS360(L457,$A$2)&lt;0,0,IF(AND(MONTH(L457)=MONTH($A$2),YEAR(L457)&lt;YEAR($A$2)),(DAYS360(L457,$A$2)/30)-1,DAYS360(L457,$A$2)/30)),0)</f>
        <v>23.6</v>
      </c>
      <c r="U457" s="62">
        <f>+IF(M457&lt;&gt;"",IF(DAYS360(M457,$A$2)&lt;0,0,IF(AND(MONTH(M457)=MONTH($A$2),YEAR(M457)&lt;YEAR($A$2)),(DAYS360(M457,$A$2)/30)-1,DAYS360(M457,$A$2)/30)),0)</f>
        <v>0.7</v>
      </c>
      <c r="V457" s="63">
        <f>S457/((C457+Q457)/2)</f>
        <v>0.5</v>
      </c>
      <c r="W457" s="64">
        <f>+IF(V457&gt;0,1/V457,999)</f>
        <v>2</v>
      </c>
      <c r="X457" s="65" t="str">
        <f>+IF(N457&lt;&gt;"",IF(INT(N457)&lt;&gt;INT(K457),"OUI",""),"")</f>
        <v/>
      </c>
      <c r="Y457" s="66">
        <f>+IF(F457="OUI",0,C457*K457)</f>
        <v>36.256</v>
      </c>
      <c r="Z457" s="67" t="str">
        <f>+IF(R457="-",IF(OR(F457="OUI",AND(G457="OUI",T457&lt;=$V$1),H457="OUI",I457="OUI",J457="OUI",T457&lt;=$V$1),"OUI",""),"")</f>
        <v/>
      </c>
      <c r="AA457" s="68" t="str">
        <f>+IF(OR(Z457&lt;&gt;"OUI",X457="OUI",R457&lt;&gt;"-"),"OUI","")</f>
        <v>OUI</v>
      </c>
      <c r="AB457" s="69" t="str">
        <f>+IF(AA457&lt;&gt;"OUI","-",IF(R457="-",IF(W457&lt;=3,"-",MAX(N457,K457*(1-$T$1))),IF(W457&lt;=3,R457,IF(T457&gt;$V$6,MAX(N457,K457*$T$6),IF(T457&gt;$V$5,MAX(R457,N457,K457*(1-$T$2),K457*(1-$T$5)),IF(T457&gt;$V$4,MAX(R457,N457,K457*(1-$T$2),K457*(1-$T$4)),IF(T457&gt;$V$3,MAX(R457,N457,K457*(1-$T$2),K457*(1-$T$3)),IF(T457&gt;$V$1,MAX(N457,K457*(1-$T$2)),MAX(N457,R457)))))))))</f>
        <v>-</v>
      </c>
      <c r="AC457" s="70" t="str">
        <f>+IF(AB457="-","-",IF(ABS(K457-AB457)&lt;0.1,1,-1*(AB457-K457)/K457))</f>
        <v>-</v>
      </c>
      <c r="AD457" s="66" t="str">
        <f>+IF(AB457&lt;&gt;"-",IF(AB457&lt;K457,(K457-AB457)*C457,AB457*C457),"")</f>
        <v/>
      </c>
      <c r="AE457" s="68" t="str">
        <f>+IF(AB457&lt;&gt;"-",IF(R457&lt;&gt;"-",IF(Z457&lt;&gt;"OUI","OLD","FAUX"),IF(Z457&lt;&gt;"OUI","NEW","FAUX")),"")</f>
        <v/>
      </c>
      <c r="AF457" s="68"/>
      <c r="AG457" s="68"/>
      <c r="AH457" s="53" t="str">
        <f t="shared" si="6"/>
        <v/>
      </c>
    </row>
    <row r="458" spans="1:34" ht="17">
      <c r="A458" s="53" t="s">
        <v>621</v>
      </c>
      <c r="B458" s="53" t="s">
        <v>622</v>
      </c>
      <c r="C458" s="54">
        <v>3</v>
      </c>
      <c r="D458" s="55" t="s">
        <v>623</v>
      </c>
      <c r="E458" s="55" t="s">
        <v>624</v>
      </c>
      <c r="F458" s="56" t="s">
        <v>49</v>
      </c>
      <c r="G458" s="56" t="s">
        <v>49</v>
      </c>
      <c r="H458" s="56"/>
      <c r="I458" s="56"/>
      <c r="J458" s="56" t="s">
        <v>49</v>
      </c>
      <c r="K458" s="57">
        <v>36.21</v>
      </c>
      <c r="L458" s="58">
        <v>44467</v>
      </c>
      <c r="M458" s="58">
        <v>45653</v>
      </c>
      <c r="N458" s="59"/>
      <c r="O458" s="56"/>
      <c r="P458" s="56"/>
      <c r="Q458" s="56">
        <v>3</v>
      </c>
      <c r="R458" s="60">
        <v>33.041624999999996</v>
      </c>
      <c r="S458" s="61">
        <f>O458+P458</f>
        <v>0</v>
      </c>
      <c r="T458" s="62">
        <f>+IF(L458&lt;&gt;"",IF(DAYS360(L458,$A$2)&lt;0,0,IF(AND(MONTH(L458)=MONTH($A$2),YEAR(L458)&lt;YEAR($A$2)),(DAYS360(L458,$A$2)/30)-1,DAYS360(L458,$A$2)/30)),0)</f>
        <v>41.93333333333333</v>
      </c>
      <c r="U458" s="62">
        <f>+IF(M458&lt;&gt;"",IF(DAYS360(M458,$A$2)&lt;0,0,IF(AND(MONTH(M458)=MONTH($A$2),YEAR(M458)&lt;YEAR($A$2)),(DAYS360(M458,$A$2)/30)-1,DAYS360(M458,$A$2)/30)),0)</f>
        <v>2.9666666666666668</v>
      </c>
      <c r="V458" s="63">
        <f>S458/((C458+Q458)/2)</f>
        <v>0</v>
      </c>
      <c r="W458" s="64">
        <f>+IF(V458&gt;0,1/V458,999)</f>
        <v>999</v>
      </c>
      <c r="X458" s="65" t="str">
        <f>+IF(N458&lt;&gt;"",IF(INT(N458)&lt;&gt;INT(K458),"OUI",""),"")</f>
        <v/>
      </c>
      <c r="Y458" s="66">
        <f>+IF(F458="OUI",0,C458*K458)</f>
        <v>108.63</v>
      </c>
      <c r="Z458" s="67" t="str">
        <f>+IF(R458="-",IF(OR(F458="OUI",AND(G458="OUI",T458&lt;=$V$1),H458="OUI",I458="OUI",J458="OUI",T458&lt;=$V$1),"OUI",""),"")</f>
        <v/>
      </c>
      <c r="AA458" s="68" t="str">
        <f>+IF(OR(Z458&lt;&gt;"OUI",X458="OUI",R458&lt;&gt;"-"),"OUI","")</f>
        <v>OUI</v>
      </c>
      <c r="AB458" s="69">
        <f>+IF(AA458&lt;&gt;"OUI","-",IF(R458="-",IF(W458&lt;=3,"-",MAX(N458,K458*(1-$T$1))),IF(W458&lt;=3,R458,IF(T458&gt;$V$6,MAX(N458,K458*$T$6),IF(T458&gt;$V$5,MAX(R458,N458,K458*(1-$T$2),K458*(1-$T$5)),IF(T458&gt;$V$4,MAX(R458,N458,K458*(1-$T$2),K458*(1-$T$4)),IF(T458&gt;$V$3,MAX(R458,N458,K458*(1-$T$2),K458*(1-$T$3)),IF(T458&gt;$V$1,MAX(N458,K458*(1-$T$2)),MAX(N458,R458)))))))))</f>
        <v>33.041624999999996</v>
      </c>
      <c r="AC458" s="70">
        <f>+IF(AB458="-","-",IF(ABS(K458-AB458)&lt;0.1,1,-1*(AB458-K458)/K458))</f>
        <v>8.7500000000000119E-2</v>
      </c>
      <c r="AD458" s="66">
        <f>+IF(AB458&lt;&gt;"-",IF(AB458&lt;K458,(K458-AB458)*C458,AB458*C458),"")</f>
        <v>9.5051250000000138</v>
      </c>
      <c r="AE458" s="68" t="str">
        <f>+IF(AB458&lt;&gt;"-",IF(R458&lt;&gt;"-",IF(Z458&lt;&gt;"OUI","OLD","FAUX"),IF(Z458&lt;&gt;"OUI","NEW","FAUX")),"")</f>
        <v>OLD</v>
      </c>
      <c r="AF458" s="68"/>
      <c r="AG458" s="68"/>
      <c r="AH458" s="53" t="str">
        <f t="shared" si="6"/>
        <v/>
      </c>
    </row>
    <row r="459" spans="1:34" ht="17">
      <c r="A459" s="53" t="s">
        <v>235</v>
      </c>
      <c r="B459" s="53" t="s">
        <v>236</v>
      </c>
      <c r="C459" s="54">
        <v>1</v>
      </c>
      <c r="D459" s="55" t="s">
        <v>80</v>
      </c>
      <c r="E459" s="55" t="s">
        <v>97</v>
      </c>
      <c r="F459" s="56" t="s">
        <v>49</v>
      </c>
      <c r="G459" s="56" t="s">
        <v>49</v>
      </c>
      <c r="H459" s="56"/>
      <c r="I459" s="56"/>
      <c r="J459" s="56" t="s">
        <v>98</v>
      </c>
      <c r="K459" s="57">
        <v>36.192100000000003</v>
      </c>
      <c r="L459" s="58">
        <v>43356</v>
      </c>
      <c r="M459" s="58"/>
      <c r="N459" s="59"/>
      <c r="O459" s="56"/>
      <c r="P459" s="56"/>
      <c r="Q459" s="56">
        <v>1</v>
      </c>
      <c r="R459" s="60">
        <v>36.192100000000003</v>
      </c>
      <c r="S459" s="61">
        <f>O459+P459</f>
        <v>0</v>
      </c>
      <c r="T459" s="62">
        <f>+IF(L459&lt;&gt;"",IF(DAYS360(L459,$A$2)&lt;0,0,IF(AND(MONTH(L459)=MONTH($A$2),YEAR(L459)&lt;YEAR($A$2)),(DAYS360(L459,$A$2)/30)-1,DAYS360(L459,$A$2)/30)),0)</f>
        <v>78.433333333333337</v>
      </c>
      <c r="U459" s="62">
        <f>+IF(M459&lt;&gt;"",IF(DAYS360(M459,$A$2)&lt;0,0,IF(AND(MONTH(M459)=MONTH($A$2),YEAR(M459)&lt;YEAR($A$2)),(DAYS360(M459,$A$2)/30)-1,DAYS360(M459,$A$2)/30)),0)</f>
        <v>0</v>
      </c>
      <c r="V459" s="63">
        <f>S459/((C459+Q459)/2)</f>
        <v>0</v>
      </c>
      <c r="W459" s="64">
        <f>+IF(V459&gt;0,1/V459,999)</f>
        <v>999</v>
      </c>
      <c r="X459" s="65" t="str">
        <f>+IF(N459&lt;&gt;"",IF(INT(N459)&lt;&gt;INT(K459),"OUI",""),"")</f>
        <v/>
      </c>
      <c r="Y459" s="66">
        <f>+IF(F459="OUI",0,C459*K459)</f>
        <v>36.192100000000003</v>
      </c>
      <c r="Z459" s="67" t="str">
        <f>+IF(R459="-",IF(OR(F459="OUI",AND(G459="OUI",T459&lt;=$V$1),H459="OUI",I459="OUI",J459="OUI",T459&lt;=$V$1),"OUI",""),"")</f>
        <v/>
      </c>
      <c r="AA459" s="68" t="str">
        <f>+IF(OR(Z459&lt;&gt;"OUI",X459="OUI",R459&lt;&gt;"-"),"OUI","")</f>
        <v>OUI</v>
      </c>
      <c r="AB459" s="69">
        <f>+IF(AA459&lt;&gt;"OUI","-",IF(R459="-",IF(W459&lt;=3,"-",MAX(N459,K459*(1-$T$1))),IF(W459&lt;=3,R459,IF(T459&gt;$V$6,MAX(N459,K459*$T$6),IF(T459&gt;$V$5,MAX(R459,N459,K459*(1-$T$2),K459*(1-$T$5)),IF(T459&gt;$V$4,MAX(R459,N459,K459*(1-$T$2),K459*(1-$T$4)),IF(T459&gt;$V$3,MAX(R459,N459,K459*(1-$T$2),K459*(1-$T$3)),IF(T459&gt;$V$1,MAX(N459,K459*(1-$T$2)),MAX(N459,R459)))))))))</f>
        <v>36.192100000000003</v>
      </c>
      <c r="AC459" s="70">
        <f>+IF(AB459="-","-",IF(ABS(K459-AB459)&lt;0.1,1,-1*(AB459-K459)/K459))</f>
        <v>1</v>
      </c>
      <c r="AD459" s="66">
        <f>+IF(AB459&lt;&gt;"-",IF(AB459&lt;K459,(K459-AB459)*C459,AB459*C459),"")</f>
        <v>36.192100000000003</v>
      </c>
      <c r="AE459" s="68" t="str">
        <f>+IF(AB459&lt;&gt;"-",IF(R459&lt;&gt;"-",IF(Z459&lt;&gt;"OUI","OLD","FAUX"),IF(Z459&lt;&gt;"OUI","NEW","FAUX")),"")</f>
        <v>OLD</v>
      </c>
      <c r="AF459" s="68"/>
      <c r="AG459" s="68"/>
      <c r="AH459" s="53" t="str">
        <f t="shared" si="6"/>
        <v/>
      </c>
    </row>
    <row r="460" spans="1:34" ht="17">
      <c r="A460" s="53" t="s">
        <v>1755</v>
      </c>
      <c r="B460" s="53" t="s">
        <v>1756</v>
      </c>
      <c r="C460" s="54">
        <v>2</v>
      </c>
      <c r="D460" s="55" t="s">
        <v>80</v>
      </c>
      <c r="E460" s="55" t="s">
        <v>81</v>
      </c>
      <c r="F460" s="56" t="s">
        <v>49</v>
      </c>
      <c r="G460" s="56" t="s">
        <v>49</v>
      </c>
      <c r="H460" s="56"/>
      <c r="I460" s="56"/>
      <c r="J460" s="56" t="s">
        <v>49</v>
      </c>
      <c r="K460" s="57">
        <v>36.19</v>
      </c>
      <c r="L460" s="58">
        <v>45112</v>
      </c>
      <c r="M460" s="58">
        <v>45125</v>
      </c>
      <c r="N460" s="59"/>
      <c r="O460" s="56"/>
      <c r="P460" s="56"/>
      <c r="Q460" s="56">
        <v>2</v>
      </c>
      <c r="R460" s="60">
        <v>32.570999999999998</v>
      </c>
      <c r="S460" s="61">
        <f>O460+P460</f>
        <v>0</v>
      </c>
      <c r="T460" s="62">
        <f>+IF(L460&lt;&gt;"",IF(DAYS360(L460,$A$2)&lt;0,0,IF(AND(MONTH(L460)=MONTH($A$2),YEAR(L460)&lt;YEAR($A$2)),(DAYS360(L460,$A$2)/30)-1,DAYS360(L460,$A$2)/30)),0)</f>
        <v>20.7</v>
      </c>
      <c r="U460" s="62">
        <f>+IF(M460&lt;&gt;"",IF(DAYS360(M460,$A$2)&lt;0,0,IF(AND(MONTH(M460)=MONTH($A$2),YEAR(M460)&lt;YEAR($A$2)),(DAYS360(M460,$A$2)/30)-1,DAYS360(M460,$A$2)/30)),0)</f>
        <v>20.266666666666666</v>
      </c>
      <c r="V460" s="63">
        <f>S460/((C460+Q460)/2)</f>
        <v>0</v>
      </c>
      <c r="W460" s="64">
        <f>+IF(V460&gt;0,1/V460,999)</f>
        <v>999</v>
      </c>
      <c r="X460" s="65" t="str">
        <f>+IF(N460&lt;&gt;"",IF(INT(N460)&lt;&gt;INT(K460),"OUI",""),"")</f>
        <v/>
      </c>
      <c r="Y460" s="66">
        <f>+IF(F460="OUI",0,C460*K460)</f>
        <v>72.38</v>
      </c>
      <c r="Z460" s="67" t="str">
        <f>+IF(R460="-",IF(OR(F460="OUI",AND(G460="OUI",T460&lt;=$V$1),H460="OUI",I460="OUI",J460="OUI",T460&lt;=$V$1),"OUI",""),"")</f>
        <v/>
      </c>
      <c r="AA460" s="68" t="str">
        <f>+IF(OR(Z460&lt;&gt;"OUI",X460="OUI",R460&lt;&gt;"-"),"OUI","")</f>
        <v>OUI</v>
      </c>
      <c r="AB460" s="69">
        <f>+IF(AA460&lt;&gt;"OUI","-",IF(R460="-",IF(W460&lt;=3,"-",MAX(N460,K460*(1-$T$1))),IF(W460&lt;=3,R460,IF(T460&gt;$V$6,MAX(N460,K460*$T$6),IF(T460&gt;$V$5,MAX(R460,N460,K460*(1-$T$2),K460*(1-$T$5)),IF(T460&gt;$V$4,MAX(R460,N460,K460*(1-$T$2),K460*(1-$T$4)),IF(T460&gt;$V$3,MAX(R460,N460,K460*(1-$T$2),K460*(1-$T$3)),IF(T460&gt;$V$1,MAX(N460,K460*(1-$T$2)),MAX(N460,R460)))))))))</f>
        <v>32.570999999999998</v>
      </c>
      <c r="AC460" s="70">
        <f>+IF(AB460="-","-",IF(ABS(K460-AB460)&lt;0.1,1,-1*(AB460-K460)/K460))</f>
        <v>0.1</v>
      </c>
      <c r="AD460" s="66">
        <f>+IF(AB460&lt;&gt;"-",IF(AB460&lt;K460,(K460-AB460)*C460,AB460*C460),"")</f>
        <v>7.2379999999999995</v>
      </c>
      <c r="AE460" s="68" t="str">
        <f>+IF(AB460&lt;&gt;"-",IF(R460&lt;&gt;"-",IF(Z460&lt;&gt;"OUI","OLD","FAUX"),IF(Z460&lt;&gt;"OUI","NEW","FAUX")),"")</f>
        <v>OLD</v>
      </c>
      <c r="AF460" s="68"/>
      <c r="AG460" s="68"/>
      <c r="AH460" s="53" t="str">
        <f t="shared" si="6"/>
        <v/>
      </c>
    </row>
    <row r="461" spans="1:34" ht="17">
      <c r="A461" s="53" t="s">
        <v>95</v>
      </c>
      <c r="B461" s="53" t="s">
        <v>96</v>
      </c>
      <c r="C461" s="54">
        <v>13</v>
      </c>
      <c r="D461" s="55" t="s">
        <v>80</v>
      </c>
      <c r="E461" s="55" t="s">
        <v>97</v>
      </c>
      <c r="F461" s="56" t="s">
        <v>49</v>
      </c>
      <c r="G461" s="56" t="s">
        <v>49</v>
      </c>
      <c r="H461" s="56"/>
      <c r="I461" s="56"/>
      <c r="J461" s="56" t="s">
        <v>98</v>
      </c>
      <c r="K461" s="57">
        <v>35.900500000000001</v>
      </c>
      <c r="L461" s="58">
        <v>43269</v>
      </c>
      <c r="M461" s="58">
        <v>45278</v>
      </c>
      <c r="N461" s="59"/>
      <c r="O461" s="56"/>
      <c r="P461" s="56"/>
      <c r="Q461" s="56">
        <v>13</v>
      </c>
      <c r="R461" s="60">
        <v>35.900500000000001</v>
      </c>
      <c r="S461" s="61">
        <f>O461+P461</f>
        <v>0</v>
      </c>
      <c r="T461" s="62">
        <f>+IF(L461&lt;&gt;"",IF(DAYS360(L461,$A$2)&lt;0,0,IF(AND(MONTH(L461)=MONTH($A$2),YEAR(L461)&lt;YEAR($A$2)),(DAYS360(L461,$A$2)/30)-1,DAYS360(L461,$A$2)/30)),0)</f>
        <v>81.266666666666666</v>
      </c>
      <c r="U461" s="62">
        <f>+IF(M461&lt;&gt;"",IF(DAYS360(M461,$A$2)&lt;0,0,IF(AND(MONTH(M461)=MONTH($A$2),YEAR(M461)&lt;YEAR($A$2)),(DAYS360(M461,$A$2)/30)-1,DAYS360(M461,$A$2)/30)),0)</f>
        <v>15.266666666666667</v>
      </c>
      <c r="V461" s="63">
        <f>S461/((C461+Q461)/2)</f>
        <v>0</v>
      </c>
      <c r="W461" s="64">
        <f>+IF(V461&gt;0,1/V461,999)</f>
        <v>999</v>
      </c>
      <c r="X461" s="65" t="str">
        <f>+IF(N461&lt;&gt;"",IF(INT(N461)&lt;&gt;INT(K461),"OUI",""),"")</f>
        <v/>
      </c>
      <c r="Y461" s="66">
        <f>+IF(F461="OUI",0,C461*K461)</f>
        <v>466.70650000000001</v>
      </c>
      <c r="Z461" s="67" t="str">
        <f>+IF(R461="-",IF(OR(F461="OUI",AND(G461="OUI",T461&lt;=$V$1),H461="OUI",I461="OUI",J461="OUI",T461&lt;=$V$1),"OUI",""),"")</f>
        <v/>
      </c>
      <c r="AA461" s="68" t="str">
        <f>+IF(OR(Z461&lt;&gt;"OUI",X461="OUI",R461&lt;&gt;"-"),"OUI","")</f>
        <v>OUI</v>
      </c>
      <c r="AB461" s="69">
        <f>+IF(AA461&lt;&gt;"OUI","-",IF(R461="-",IF(W461&lt;=3,"-",MAX(N461,K461*(1-$T$1))),IF(W461&lt;=3,R461,IF(T461&gt;$V$6,MAX(N461,K461*$T$6),IF(T461&gt;$V$5,MAX(R461,N461,K461*(1-$T$2),K461*(1-$T$5)),IF(T461&gt;$V$4,MAX(R461,N461,K461*(1-$T$2),K461*(1-$T$4)),IF(T461&gt;$V$3,MAX(R461,N461,K461*(1-$T$2),K461*(1-$T$3)),IF(T461&gt;$V$1,MAX(N461,K461*(1-$T$2)),MAX(N461,R461)))))))))</f>
        <v>35.900500000000001</v>
      </c>
      <c r="AC461" s="70">
        <f>+IF(AB461="-","-",IF(ABS(K461-AB461)&lt;0.1,1,-1*(AB461-K461)/K461))</f>
        <v>1</v>
      </c>
      <c r="AD461" s="66">
        <f>+IF(AB461&lt;&gt;"-",IF(AB461&lt;K461,(K461-AB461)*C461,AB461*C461),"")</f>
        <v>466.70650000000001</v>
      </c>
      <c r="AE461" s="68" t="str">
        <f>+IF(AB461&lt;&gt;"-",IF(R461&lt;&gt;"-",IF(Z461&lt;&gt;"OUI","OLD","FAUX"),IF(Z461&lt;&gt;"OUI","NEW","FAUX")),"")</f>
        <v>OLD</v>
      </c>
      <c r="AF461" s="68"/>
      <c r="AG461" s="68"/>
      <c r="AH461" s="53" t="str">
        <f t="shared" si="6"/>
        <v/>
      </c>
    </row>
    <row r="462" spans="1:34" ht="17">
      <c r="A462" s="53" t="s">
        <v>2519</v>
      </c>
      <c r="B462" s="53" t="s">
        <v>2520</v>
      </c>
      <c r="C462" s="54">
        <v>1</v>
      </c>
      <c r="D462" s="55" t="s">
        <v>219</v>
      </c>
      <c r="E462" s="55"/>
      <c r="F462" s="56" t="s">
        <v>49</v>
      </c>
      <c r="G462" s="56" t="s">
        <v>49</v>
      </c>
      <c r="H462" s="56"/>
      <c r="I462" s="56"/>
      <c r="J462" s="56"/>
      <c r="K462" s="57">
        <v>35.56</v>
      </c>
      <c r="L462" s="58">
        <v>45714</v>
      </c>
      <c r="M462" s="58">
        <v>45733</v>
      </c>
      <c r="N462" s="59"/>
      <c r="O462" s="56">
        <v>8</v>
      </c>
      <c r="P462" s="56"/>
      <c r="Q462" s="56">
        <v>3</v>
      </c>
      <c r="R462" s="60" t="s">
        <v>1139</v>
      </c>
      <c r="S462" s="61">
        <f>O462+P462</f>
        <v>8</v>
      </c>
      <c r="T462" s="62">
        <f>+IF(L462&lt;&gt;"",IF(DAYS360(L462,$A$2)&lt;0,0,IF(AND(MONTH(L462)=MONTH($A$2),YEAR(L462)&lt;YEAR($A$2)),(DAYS360(L462,$A$2)/30)-1,DAYS360(L462,$A$2)/30)),0)</f>
        <v>1</v>
      </c>
      <c r="U462" s="62">
        <f>+IF(M462&lt;&gt;"",IF(DAYS360(M462,$A$2)&lt;0,0,IF(AND(MONTH(M462)=MONTH($A$2),YEAR(M462)&lt;YEAR($A$2)),(DAYS360(M462,$A$2)/30)-1,DAYS360(M462,$A$2)/30)),0)</f>
        <v>0.3</v>
      </c>
      <c r="V462" s="63">
        <f>S462/((C462+Q462)/2)</f>
        <v>4</v>
      </c>
      <c r="W462" s="64">
        <f>+IF(V462&gt;0,1/V462,999)</f>
        <v>0.25</v>
      </c>
      <c r="X462" s="65" t="str">
        <f>+IF(N462&lt;&gt;"",IF(INT(N462)&lt;&gt;INT(K462),"OUI",""),"")</f>
        <v/>
      </c>
      <c r="Y462" s="66">
        <f>+IF(F462="OUI",0,C462*K462)</f>
        <v>35.56</v>
      </c>
      <c r="Z462" s="67" t="str">
        <f>+IF(R462="-",IF(OR(F462="OUI",AND(G462="OUI",T462&lt;=$V$1),H462="OUI",I462="OUI",J462="OUI",T462&lt;=$V$1),"OUI",""),"")</f>
        <v>OUI</v>
      </c>
      <c r="AA462" s="68" t="str">
        <f>+IF(OR(Z462&lt;&gt;"OUI",X462="OUI",R462&lt;&gt;"-"),"OUI","")</f>
        <v/>
      </c>
      <c r="AB462" s="69" t="str">
        <f>+IF(AA462&lt;&gt;"OUI","-",IF(R462="-",IF(W462&lt;=3,"-",MAX(N462,K462*(1-$T$1))),IF(W462&lt;=3,R462,IF(T462&gt;$V$6,MAX(N462,K462*$T$6),IF(T462&gt;$V$5,MAX(R462,N462,K462*(1-$T$2),K462*(1-$T$5)),IF(T462&gt;$V$4,MAX(R462,N462,K462*(1-$T$2),K462*(1-$T$4)),IF(T462&gt;$V$3,MAX(R462,N462,K462*(1-$T$2),K462*(1-$T$3)),IF(T462&gt;$V$1,MAX(N462,K462*(1-$T$2)),MAX(N462,R462)))))))))</f>
        <v>-</v>
      </c>
      <c r="AC462" s="70" t="str">
        <f>+IF(AB462="-","-",IF(ABS(K462-AB462)&lt;0.1,1,-1*(AB462-K462)/K462))</f>
        <v>-</v>
      </c>
      <c r="AD462" s="66" t="str">
        <f>+IF(AB462&lt;&gt;"-",IF(AB462&lt;K462,(K462-AB462)*C462,AB462*C462),"")</f>
        <v/>
      </c>
      <c r="AE462" s="68" t="str">
        <f>+IF(AB462&lt;&gt;"-",IF(R462&lt;&gt;"-",IF(Z462&lt;&gt;"OUI","OLD","FAUX"),IF(Z462&lt;&gt;"OUI","NEW","FAUX")),"")</f>
        <v/>
      </c>
      <c r="AF462" s="68"/>
      <c r="AG462" s="68"/>
      <c r="AH462" s="53" t="str">
        <f t="shared" si="6"/>
        <v/>
      </c>
    </row>
    <row r="463" spans="1:34" ht="17">
      <c r="A463" s="53" t="s">
        <v>1137</v>
      </c>
      <c r="B463" s="53" t="s">
        <v>1138</v>
      </c>
      <c r="C463" s="54">
        <v>108</v>
      </c>
      <c r="D463" s="55" t="s">
        <v>47</v>
      </c>
      <c r="E463" s="55"/>
      <c r="F463" s="56" t="s">
        <v>49</v>
      </c>
      <c r="G463" s="56" t="s">
        <v>49</v>
      </c>
      <c r="H463" s="56"/>
      <c r="I463" s="56"/>
      <c r="J463" s="56"/>
      <c r="K463" s="57">
        <v>35.189</v>
      </c>
      <c r="L463" s="58">
        <v>44540</v>
      </c>
      <c r="M463" s="58">
        <v>45722</v>
      </c>
      <c r="N463" s="59"/>
      <c r="O463" s="56">
        <v>17</v>
      </c>
      <c r="P463" s="56"/>
      <c r="Q463" s="56">
        <v>141</v>
      </c>
      <c r="R463" s="60" t="s">
        <v>1139</v>
      </c>
      <c r="S463" s="61">
        <f>O463+P463</f>
        <v>17</v>
      </c>
      <c r="T463" s="62">
        <f>+IF(L463&lt;&gt;"",IF(DAYS360(L463,$A$2)&lt;0,0,IF(AND(MONTH(L463)=MONTH($A$2),YEAR(L463)&lt;YEAR($A$2)),(DAYS360(L463,$A$2)/30)-1,DAYS360(L463,$A$2)/30)),0)</f>
        <v>39.533333333333331</v>
      </c>
      <c r="U463" s="62">
        <f>+IF(M463&lt;&gt;"",IF(DAYS360(M463,$A$2)&lt;0,0,IF(AND(MONTH(M463)=MONTH($A$2),YEAR(M463)&lt;YEAR($A$2)),(DAYS360(M463,$A$2)/30)-1,DAYS360(M463,$A$2)/30)),0)</f>
        <v>0.66666666666666663</v>
      </c>
      <c r="V463" s="63">
        <f>S463/((C463+Q463)/2)</f>
        <v>0.13654618473895583</v>
      </c>
      <c r="W463" s="64">
        <f>+IF(V463&gt;0,1/V463,999)</f>
        <v>7.3235294117647056</v>
      </c>
      <c r="X463" s="65" t="str">
        <f>+IF(N463&lt;&gt;"",IF(INT(N463)&lt;&gt;INT(K463),"OUI",""),"")</f>
        <v/>
      </c>
      <c r="Y463" s="66">
        <f>+IF(F463="OUI",0,C463*K463)</f>
        <v>3800.4119999999998</v>
      </c>
      <c r="Z463" s="67" t="str">
        <f>+IF(R463="-",IF(OR(F463="OUI",AND(G463="OUI",T463&lt;=$V$1),H463="OUI",I463="OUI",J463="OUI",T463&lt;=$V$1),"OUI",""),"")</f>
        <v/>
      </c>
      <c r="AA463" s="68" t="str">
        <f>+IF(OR(Z463&lt;&gt;"OUI",X463="OUI",R463&lt;&gt;"-"),"OUI","")</f>
        <v>OUI</v>
      </c>
      <c r="AB463" s="69">
        <f>+IF(AA463&lt;&gt;"OUI","-",IF(R463="-",IF(W463&lt;=3,"-",MAX(N463,K463*(1-$T$1))),IF(W463&lt;=3,R463,IF(T463&gt;$V$6,MAX(N463,K463*$T$6),IF(T463&gt;$V$5,MAX(R463,N463,K463*(1-$T$2),K463*(1-$T$5)),IF(T463&gt;$V$4,MAX(R463,N463,K463*(1-$T$2),K463*(1-$T$4)),IF(T463&gt;$V$3,MAX(R463,N463,K463*(1-$T$2),K463*(1-$T$3)),IF(T463&gt;$V$1,MAX(N463,K463*(1-$T$2)),MAX(N463,R463)))))))))</f>
        <v>31.670100000000001</v>
      </c>
      <c r="AC463" s="70">
        <f>+IF(AB463="-","-",IF(ABS(K463-AB463)&lt;0.1,1,-1*(AB463-K463)/K463))</f>
        <v>9.9999999999999964E-2</v>
      </c>
      <c r="AD463" s="66">
        <f>+IF(AB463&lt;&gt;"-",IF(AB463&lt;K463,(K463-AB463)*C463,AB463*C463),"")</f>
        <v>380.04119999999983</v>
      </c>
      <c r="AE463" s="68" t="str">
        <f>+IF(AB463&lt;&gt;"-",IF(R463&lt;&gt;"-",IF(Z463&lt;&gt;"OUI","OLD","FAUX"),IF(Z463&lt;&gt;"OUI","NEW","FAUX")),"")</f>
        <v>NEW</v>
      </c>
      <c r="AF463" s="68"/>
      <c r="AG463" s="68"/>
      <c r="AH463" s="53" t="str">
        <f t="shared" si="6"/>
        <v/>
      </c>
    </row>
    <row r="464" spans="1:34" ht="17">
      <c r="A464" s="53" t="s">
        <v>2656</v>
      </c>
      <c r="B464" s="53" t="s">
        <v>2657</v>
      </c>
      <c r="C464" s="54">
        <v>2</v>
      </c>
      <c r="D464" s="55" t="s">
        <v>47</v>
      </c>
      <c r="E464" s="55" t="s">
        <v>48</v>
      </c>
      <c r="F464" s="56"/>
      <c r="G464" s="56"/>
      <c r="H464" s="56"/>
      <c r="I464" s="56"/>
      <c r="J464" s="56" t="s">
        <v>49</v>
      </c>
      <c r="K464" s="57">
        <v>35.077500000000001</v>
      </c>
      <c r="L464" s="58">
        <v>45698</v>
      </c>
      <c r="M464" s="58">
        <v>45733</v>
      </c>
      <c r="N464" s="59"/>
      <c r="O464" s="56">
        <v>11</v>
      </c>
      <c r="P464" s="56"/>
      <c r="Q464" s="56"/>
      <c r="R464" s="60" t="s">
        <v>1139</v>
      </c>
      <c r="S464" s="61">
        <f>O464+P464</f>
        <v>11</v>
      </c>
      <c r="T464" s="62">
        <f>+IF(L464&lt;&gt;"",IF(DAYS360(L464,$A$2)&lt;0,0,IF(AND(MONTH(L464)=MONTH($A$2),YEAR(L464)&lt;YEAR($A$2)),(DAYS360(L464,$A$2)/30)-1,DAYS360(L464,$A$2)/30)),0)</f>
        <v>1.5333333333333334</v>
      </c>
      <c r="U464" s="62">
        <f>+IF(M464&lt;&gt;"",IF(DAYS360(M464,$A$2)&lt;0,0,IF(AND(MONTH(M464)=MONTH($A$2),YEAR(M464)&lt;YEAR($A$2)),(DAYS360(M464,$A$2)/30)-1,DAYS360(M464,$A$2)/30)),0)</f>
        <v>0.3</v>
      </c>
      <c r="V464" s="63">
        <f>S464/((C464+Q464)/2)</f>
        <v>11</v>
      </c>
      <c r="W464" s="64">
        <f>+IF(V464&gt;0,1/V464,999)</f>
        <v>9.0909090909090912E-2</v>
      </c>
      <c r="X464" s="65" t="str">
        <f>+IF(N464&lt;&gt;"",IF(INT(N464)&lt;&gt;INT(K464),"OUI",""),"")</f>
        <v/>
      </c>
      <c r="Y464" s="66">
        <f>+IF(F464="OUI",0,C464*K464)</f>
        <v>70.155000000000001</v>
      </c>
      <c r="Z464" s="67" t="str">
        <f>+IF(R464="-",IF(OR(F464="OUI",AND(G464="OUI",T464&lt;=$V$1),H464="OUI",I464="OUI",J464="OUI",T464&lt;=$V$1),"OUI",""),"")</f>
        <v>OUI</v>
      </c>
      <c r="AA464" s="68" t="str">
        <f>+IF(OR(Z464&lt;&gt;"OUI",X464="OUI",R464&lt;&gt;"-"),"OUI","")</f>
        <v/>
      </c>
      <c r="AB464" s="69" t="str">
        <f>+IF(AA464&lt;&gt;"OUI","-",IF(R464="-",IF(W464&lt;=3,"-",MAX(N464,K464*(1-$T$1))),IF(W464&lt;=3,R464,IF(T464&gt;$V$6,MAX(N464,K464*$T$6),IF(T464&gt;$V$5,MAX(R464,N464,K464*(1-$T$2),K464*(1-$T$5)),IF(T464&gt;$V$4,MAX(R464,N464,K464*(1-$T$2),K464*(1-$T$4)),IF(T464&gt;$V$3,MAX(R464,N464,K464*(1-$T$2),K464*(1-$T$3)),IF(T464&gt;$V$1,MAX(N464,K464*(1-$T$2)),MAX(N464,R464)))))))))</f>
        <v>-</v>
      </c>
      <c r="AC464" s="70" t="str">
        <f>+IF(AB464="-","-",IF(ABS(K464-AB464)&lt;0.1,1,-1*(AB464-K464)/K464))</f>
        <v>-</v>
      </c>
      <c r="AD464" s="66" t="str">
        <f>+IF(AB464&lt;&gt;"-",IF(AB464&lt;K464,(K464-AB464)*C464,AB464*C464),"")</f>
        <v/>
      </c>
      <c r="AE464" s="68" t="str">
        <f>+IF(AB464&lt;&gt;"-",IF(R464&lt;&gt;"-",IF(Z464&lt;&gt;"OUI","OLD","FAUX"),IF(Z464&lt;&gt;"OUI","NEW","FAUX")),"")</f>
        <v/>
      </c>
      <c r="AF464" s="68"/>
      <c r="AG464" s="68"/>
      <c r="AH464" s="53" t="str">
        <f t="shared" ref="AH464:AH527" si="7">+IF(AND(OR(R464&lt;&gt;"-",AB464&lt;&gt;"-"),T464&lt;=1),"Ne pas déprécier","")</f>
        <v/>
      </c>
    </row>
    <row r="465" spans="1:34" ht="17">
      <c r="A465" s="53" t="s">
        <v>820</v>
      </c>
      <c r="B465" s="53" t="s">
        <v>821</v>
      </c>
      <c r="C465" s="54">
        <v>6</v>
      </c>
      <c r="D465" s="55" t="s">
        <v>817</v>
      </c>
      <c r="E465" s="55"/>
      <c r="F465" s="56" t="s">
        <v>49</v>
      </c>
      <c r="G465" s="56" t="s">
        <v>49</v>
      </c>
      <c r="H465" s="56"/>
      <c r="I465" s="56"/>
      <c r="J465" s="56"/>
      <c r="K465" s="57">
        <v>34.979999999999997</v>
      </c>
      <c r="L465" s="58">
        <v>45230</v>
      </c>
      <c r="M465" s="58"/>
      <c r="N465" s="59"/>
      <c r="O465" s="56"/>
      <c r="P465" s="56"/>
      <c r="Q465" s="56">
        <v>6</v>
      </c>
      <c r="R465" s="60">
        <v>31.481999999999999</v>
      </c>
      <c r="S465" s="61">
        <f>O465+P465</f>
        <v>0</v>
      </c>
      <c r="T465" s="62">
        <f>+IF(L465&lt;&gt;"",IF(DAYS360(L465,$A$2)&lt;0,0,IF(AND(MONTH(L465)=MONTH($A$2),YEAR(L465)&lt;YEAR($A$2)),(DAYS360(L465,$A$2)/30)-1,DAYS360(L465,$A$2)/30)),0)</f>
        <v>16.866666666666667</v>
      </c>
      <c r="U465" s="62">
        <f>+IF(M465&lt;&gt;"",IF(DAYS360(M465,$A$2)&lt;0,0,IF(AND(MONTH(M465)=MONTH($A$2),YEAR(M465)&lt;YEAR($A$2)),(DAYS360(M465,$A$2)/30)-1,DAYS360(M465,$A$2)/30)),0)</f>
        <v>0</v>
      </c>
      <c r="V465" s="63">
        <f>S465/((C465+Q465)/2)</f>
        <v>0</v>
      </c>
      <c r="W465" s="64">
        <f>+IF(V465&gt;0,1/V465,999)</f>
        <v>999</v>
      </c>
      <c r="X465" s="65" t="str">
        <f>+IF(N465&lt;&gt;"",IF(INT(N465)&lt;&gt;INT(K465),"OUI",""),"")</f>
        <v/>
      </c>
      <c r="Y465" s="66">
        <f>+IF(F465="OUI",0,C465*K465)</f>
        <v>209.88</v>
      </c>
      <c r="Z465" s="67" t="str">
        <f>+IF(R465="-",IF(OR(F465="OUI",AND(G465="OUI",T465&lt;=$V$1),H465="OUI",I465="OUI",J465="OUI",T465&lt;=$V$1),"OUI",""),"")</f>
        <v/>
      </c>
      <c r="AA465" s="68" t="str">
        <f>+IF(OR(Z465&lt;&gt;"OUI",X465="OUI",R465&lt;&gt;"-"),"OUI","")</f>
        <v>OUI</v>
      </c>
      <c r="AB465" s="69">
        <f>+IF(AA465&lt;&gt;"OUI","-",IF(R465="-",IF(W465&lt;=3,"-",MAX(N465,K465*(1-$T$1))),IF(W465&lt;=3,R465,IF(T465&gt;$V$6,MAX(N465,K465*$T$6),IF(T465&gt;$V$5,MAX(R465,N465,K465*(1-$T$2),K465*(1-$T$5)),IF(T465&gt;$V$4,MAX(R465,N465,K465*(1-$T$2),K465*(1-$T$4)),IF(T465&gt;$V$3,MAX(R465,N465,K465*(1-$T$2),K465*(1-$T$3)),IF(T465&gt;$V$1,MAX(N465,K465*(1-$T$2)),MAX(N465,R465)))))))))</f>
        <v>31.481999999999999</v>
      </c>
      <c r="AC465" s="70">
        <f>+IF(AB465="-","-",IF(ABS(K465-AB465)&lt;0.1,1,-1*(AB465-K465)/K465))</f>
        <v>9.9999999999999936E-2</v>
      </c>
      <c r="AD465" s="66">
        <f>+IF(AB465&lt;&gt;"-",IF(AB465&lt;K465,(K465-AB465)*C465,AB465*C465),"")</f>
        <v>20.987999999999985</v>
      </c>
      <c r="AE465" s="68" t="str">
        <f>+IF(AB465&lt;&gt;"-",IF(R465&lt;&gt;"-",IF(Z465&lt;&gt;"OUI","OLD","FAUX"),IF(Z465&lt;&gt;"OUI","NEW","FAUX")),"")</f>
        <v>OLD</v>
      </c>
      <c r="AF465" s="68"/>
      <c r="AG465" s="68"/>
      <c r="AH465" s="53" t="str">
        <f t="shared" si="7"/>
        <v/>
      </c>
    </row>
    <row r="466" spans="1:34" ht="17">
      <c r="A466" s="53" t="s">
        <v>1268</v>
      </c>
      <c r="B466" s="53" t="s">
        <v>1269</v>
      </c>
      <c r="C466" s="54">
        <v>3</v>
      </c>
      <c r="D466" s="55" t="s">
        <v>817</v>
      </c>
      <c r="E466" s="55"/>
      <c r="F466" s="56" t="s">
        <v>49</v>
      </c>
      <c r="G466" s="56" t="s">
        <v>49</v>
      </c>
      <c r="H466" s="56"/>
      <c r="I466" s="56"/>
      <c r="J466" s="56"/>
      <c r="K466" s="57">
        <v>34.979999999999997</v>
      </c>
      <c r="L466" s="58">
        <v>45230</v>
      </c>
      <c r="M466" s="58">
        <v>45705</v>
      </c>
      <c r="N466" s="59"/>
      <c r="O466" s="56">
        <v>1</v>
      </c>
      <c r="P466" s="56"/>
      <c r="Q466" s="56">
        <v>4</v>
      </c>
      <c r="R466" s="60" t="s">
        <v>1139</v>
      </c>
      <c r="S466" s="61">
        <f>O466+P466</f>
        <v>1</v>
      </c>
      <c r="T466" s="62">
        <f>+IF(L466&lt;&gt;"",IF(DAYS360(L466,$A$2)&lt;0,0,IF(AND(MONTH(L466)=MONTH($A$2),YEAR(L466)&lt;YEAR($A$2)),(DAYS360(L466,$A$2)/30)-1,DAYS360(L466,$A$2)/30)),0)</f>
        <v>16.866666666666667</v>
      </c>
      <c r="U466" s="62">
        <f>+IF(M466&lt;&gt;"",IF(DAYS360(M466,$A$2)&lt;0,0,IF(AND(MONTH(M466)=MONTH($A$2),YEAR(M466)&lt;YEAR($A$2)),(DAYS360(M466,$A$2)/30)-1,DAYS360(M466,$A$2)/30)),0)</f>
        <v>1.3</v>
      </c>
      <c r="V466" s="63">
        <f>S466/((C466+Q466)/2)</f>
        <v>0.2857142857142857</v>
      </c>
      <c r="W466" s="64">
        <f>+IF(V466&gt;0,1/V466,999)</f>
        <v>3.5</v>
      </c>
      <c r="X466" s="65" t="str">
        <f>+IF(N466&lt;&gt;"",IF(INT(N466)&lt;&gt;INT(K466),"OUI",""),"")</f>
        <v/>
      </c>
      <c r="Y466" s="66">
        <f>+IF(F466="OUI",0,C466*K466)</f>
        <v>104.94</v>
      </c>
      <c r="Z466" s="67" t="str">
        <f>+IF(R466="-",IF(OR(F466="OUI",AND(G466="OUI",T466&lt;=$V$1),H466="OUI",I466="OUI",J466="OUI",T466&lt;=$V$1),"OUI",""),"")</f>
        <v/>
      </c>
      <c r="AA466" s="68" t="str">
        <f>+IF(OR(Z466&lt;&gt;"OUI",X466="OUI",R466&lt;&gt;"-"),"OUI","")</f>
        <v>OUI</v>
      </c>
      <c r="AB466" s="69">
        <f>+IF(AA466&lt;&gt;"OUI","-",IF(R466="-",IF(W466&lt;=3,"-",MAX(N466,K466*(1-$T$1))),IF(W466&lt;=3,R466,IF(T466&gt;$V$6,MAX(N466,K466*$T$6),IF(T466&gt;$V$5,MAX(R466,N466,K466*(1-$T$2),K466*(1-$T$5)),IF(T466&gt;$V$4,MAX(R466,N466,K466*(1-$T$2),K466*(1-$T$4)),IF(T466&gt;$V$3,MAX(R466,N466,K466*(1-$T$2),K466*(1-$T$3)),IF(T466&gt;$V$1,MAX(N466,K466*(1-$T$2)),MAX(N466,R466)))))))))</f>
        <v>31.481999999999999</v>
      </c>
      <c r="AC466" s="70">
        <f>+IF(AB466="-","-",IF(ABS(K466-AB466)&lt;0.1,1,-1*(AB466-K466)/K466))</f>
        <v>9.9999999999999936E-2</v>
      </c>
      <c r="AD466" s="66">
        <f>+IF(AB466&lt;&gt;"-",IF(AB466&lt;K466,(K466-AB466)*C466,AB466*C466),"")</f>
        <v>10.493999999999993</v>
      </c>
      <c r="AE466" s="68" t="str">
        <f>+IF(AB466&lt;&gt;"-",IF(R466&lt;&gt;"-",IF(Z466&lt;&gt;"OUI","OLD","FAUX"),IF(Z466&lt;&gt;"OUI","NEW","FAUX")),"")</f>
        <v>NEW</v>
      </c>
      <c r="AF466" s="68"/>
      <c r="AG466" s="68"/>
      <c r="AH466" s="53" t="str">
        <f t="shared" si="7"/>
        <v/>
      </c>
    </row>
    <row r="467" spans="1:34" ht="17">
      <c r="A467" s="53" t="s">
        <v>3199</v>
      </c>
      <c r="B467" s="53" t="s">
        <v>3200</v>
      </c>
      <c r="C467" s="54">
        <v>9</v>
      </c>
      <c r="D467" s="55" t="s">
        <v>1255</v>
      </c>
      <c r="E467" s="55" t="s">
        <v>792</v>
      </c>
      <c r="F467" s="56" t="s">
        <v>49</v>
      </c>
      <c r="G467" s="56" t="s">
        <v>49</v>
      </c>
      <c r="H467" s="56"/>
      <c r="I467" s="56"/>
      <c r="J467" s="56" t="s">
        <v>49</v>
      </c>
      <c r="K467" s="57">
        <v>34.947699999999998</v>
      </c>
      <c r="L467" s="58">
        <v>45282</v>
      </c>
      <c r="M467" s="58">
        <v>45723</v>
      </c>
      <c r="N467" s="59"/>
      <c r="O467" s="56">
        <v>6</v>
      </c>
      <c r="P467" s="56"/>
      <c r="Q467" s="56">
        <v>14</v>
      </c>
      <c r="R467" s="60" t="s">
        <v>1139</v>
      </c>
      <c r="S467" s="61">
        <f>O467+P467</f>
        <v>6</v>
      </c>
      <c r="T467" s="62">
        <f>+IF(L467&lt;&gt;"",IF(DAYS360(L467,$A$2)&lt;0,0,IF(AND(MONTH(L467)=MONTH($A$2),YEAR(L467)&lt;YEAR($A$2)),(DAYS360(L467,$A$2)/30)-1,DAYS360(L467,$A$2)/30)),0)</f>
        <v>15.133333333333333</v>
      </c>
      <c r="U467" s="62">
        <f>+IF(M467&lt;&gt;"",IF(DAYS360(M467,$A$2)&lt;0,0,IF(AND(MONTH(M467)=MONTH($A$2),YEAR(M467)&lt;YEAR($A$2)),(DAYS360(M467,$A$2)/30)-1,DAYS360(M467,$A$2)/30)),0)</f>
        <v>0.6333333333333333</v>
      </c>
      <c r="V467" s="63">
        <f>S467/((C467+Q467)/2)</f>
        <v>0.52173913043478259</v>
      </c>
      <c r="W467" s="64">
        <f>+IF(V467&gt;0,1/V467,999)</f>
        <v>1.9166666666666667</v>
      </c>
      <c r="X467" s="65" t="str">
        <f>+IF(N467&lt;&gt;"",IF(INT(N467)&lt;&gt;INT(K467),"OUI",""),"")</f>
        <v/>
      </c>
      <c r="Y467" s="66">
        <f>+IF(F467="OUI",0,C467*K467)</f>
        <v>314.52929999999998</v>
      </c>
      <c r="Z467" s="67" t="str">
        <f>+IF(R467="-",IF(OR(F467="OUI",AND(G467="OUI",T467&lt;=$V$1),H467="OUI",I467="OUI",J467="OUI",T467&lt;=$V$1),"OUI",""),"")</f>
        <v/>
      </c>
      <c r="AA467" s="68" t="str">
        <f>+IF(OR(Z467&lt;&gt;"OUI",X467="OUI",R467&lt;&gt;"-"),"OUI","")</f>
        <v>OUI</v>
      </c>
      <c r="AB467" s="69" t="str">
        <f>+IF(AA467&lt;&gt;"OUI","-",IF(R467="-",IF(W467&lt;=3,"-",MAX(N467,K467*(1-$T$1))),IF(W467&lt;=3,R467,IF(T467&gt;$V$6,MAX(N467,K467*$T$6),IF(T467&gt;$V$5,MAX(R467,N467,K467*(1-$T$2),K467*(1-$T$5)),IF(T467&gt;$V$4,MAX(R467,N467,K467*(1-$T$2),K467*(1-$T$4)),IF(T467&gt;$V$3,MAX(R467,N467,K467*(1-$T$2),K467*(1-$T$3)),IF(T467&gt;$V$1,MAX(N467,K467*(1-$T$2)),MAX(N467,R467)))))))))</f>
        <v>-</v>
      </c>
      <c r="AC467" s="70" t="str">
        <f>+IF(AB467="-","-",IF(ABS(K467-AB467)&lt;0.1,1,-1*(AB467-K467)/K467))</f>
        <v>-</v>
      </c>
      <c r="AD467" s="66" t="str">
        <f>+IF(AB467&lt;&gt;"-",IF(AB467&lt;K467,(K467-AB467)*C467,AB467*C467),"")</f>
        <v/>
      </c>
      <c r="AE467" s="68" t="str">
        <f>+IF(AB467&lt;&gt;"-",IF(R467&lt;&gt;"-",IF(Z467&lt;&gt;"OUI","OLD","FAUX"),IF(Z467&lt;&gt;"OUI","NEW","FAUX")),"")</f>
        <v/>
      </c>
      <c r="AF467" s="68"/>
      <c r="AG467" s="68"/>
      <c r="AH467" s="53" t="str">
        <f t="shared" si="7"/>
        <v/>
      </c>
    </row>
    <row r="468" spans="1:34" ht="17">
      <c r="A468" s="53" t="s">
        <v>3242</v>
      </c>
      <c r="B468" s="53" t="s">
        <v>3243</v>
      </c>
      <c r="C468" s="54">
        <v>10</v>
      </c>
      <c r="D468" s="55" t="s">
        <v>80</v>
      </c>
      <c r="E468" s="55" t="s">
        <v>737</v>
      </c>
      <c r="F468" s="56" t="s">
        <v>49</v>
      </c>
      <c r="G468" s="56" t="s">
        <v>49</v>
      </c>
      <c r="H468" s="56"/>
      <c r="I468" s="56"/>
      <c r="J468" s="56" t="s">
        <v>49</v>
      </c>
      <c r="K468" s="57">
        <v>34.9</v>
      </c>
      <c r="L468" s="58">
        <v>45390</v>
      </c>
      <c r="M468" s="58">
        <v>45680</v>
      </c>
      <c r="N468" s="59"/>
      <c r="O468" s="56">
        <v>3</v>
      </c>
      <c r="P468" s="56"/>
      <c r="Q468" s="56">
        <v>13</v>
      </c>
      <c r="R468" s="60" t="s">
        <v>1139</v>
      </c>
      <c r="S468" s="61">
        <f>O468+P468</f>
        <v>3</v>
      </c>
      <c r="T468" s="62">
        <f>+IF(L468&lt;&gt;"",IF(DAYS360(L468,$A$2)&lt;0,0,IF(AND(MONTH(L468)=MONTH($A$2),YEAR(L468)&lt;YEAR($A$2)),(DAYS360(L468,$A$2)/30)-1,DAYS360(L468,$A$2)/30)),0)</f>
        <v>11.6</v>
      </c>
      <c r="U468" s="62">
        <f>+IF(M468&lt;&gt;"",IF(DAYS360(M468,$A$2)&lt;0,0,IF(AND(MONTH(M468)=MONTH($A$2),YEAR(M468)&lt;YEAR($A$2)),(DAYS360(M468,$A$2)/30)-1,DAYS360(M468,$A$2)/30)),0)</f>
        <v>2.1</v>
      </c>
      <c r="V468" s="63">
        <f>S468/((C468+Q468)/2)</f>
        <v>0.2608695652173913</v>
      </c>
      <c r="W468" s="64">
        <f>+IF(V468&gt;0,1/V468,999)</f>
        <v>3.8333333333333335</v>
      </c>
      <c r="X468" s="65" t="str">
        <f>+IF(N468&lt;&gt;"",IF(INT(N468)&lt;&gt;INT(K468),"OUI",""),"")</f>
        <v/>
      </c>
      <c r="Y468" s="66">
        <f>+IF(F468="OUI",0,C468*K468)</f>
        <v>349</v>
      </c>
      <c r="Z468" s="67" t="str">
        <f>+IF(R468="-",IF(OR(F468="OUI",AND(G468="OUI",T468&lt;=$V$1),H468="OUI",I468="OUI",J468="OUI",T468&lt;=$V$1),"OUI",""),"")</f>
        <v>OUI</v>
      </c>
      <c r="AA468" s="68" t="str">
        <f>+IF(OR(Z468&lt;&gt;"OUI",X468="OUI",R468&lt;&gt;"-"),"OUI","")</f>
        <v/>
      </c>
      <c r="AB468" s="69" t="str">
        <f>+IF(AA468&lt;&gt;"OUI","-",IF(R468="-",IF(W468&lt;=3,"-",MAX(N468,K468*(1-$T$1))),IF(W468&lt;=3,R468,IF(T468&gt;$V$6,MAX(N468,K468*$T$6),IF(T468&gt;$V$5,MAX(R468,N468,K468*(1-$T$2),K468*(1-$T$5)),IF(T468&gt;$V$4,MAX(R468,N468,K468*(1-$T$2),K468*(1-$T$4)),IF(T468&gt;$V$3,MAX(R468,N468,K468*(1-$T$2),K468*(1-$T$3)),IF(T468&gt;$V$1,MAX(N468,K468*(1-$T$2)),MAX(N468,R468)))))))))</f>
        <v>-</v>
      </c>
      <c r="AC468" s="70" t="str">
        <f>+IF(AB468="-","-",IF(ABS(K468-AB468)&lt;0.1,1,-1*(AB468-K468)/K468))</f>
        <v>-</v>
      </c>
      <c r="AD468" s="66" t="str">
        <f>+IF(AB468&lt;&gt;"-",IF(AB468&lt;K468,(K468-AB468)*C468,AB468*C468),"")</f>
        <v/>
      </c>
      <c r="AE468" s="68" t="str">
        <f>+IF(AB468&lt;&gt;"-",IF(R468&lt;&gt;"-",IF(Z468&lt;&gt;"OUI","OLD","FAUX"),IF(Z468&lt;&gt;"OUI","NEW","FAUX")),"")</f>
        <v/>
      </c>
      <c r="AF468" s="68"/>
      <c r="AG468" s="68"/>
      <c r="AH468" s="53" t="str">
        <f t="shared" si="7"/>
        <v/>
      </c>
    </row>
    <row r="469" spans="1:34" ht="17">
      <c r="A469" s="53" t="s">
        <v>2648</v>
      </c>
      <c r="B469" s="53" t="s">
        <v>2649</v>
      </c>
      <c r="C469" s="54">
        <v>7</v>
      </c>
      <c r="D469" s="55" t="s">
        <v>47</v>
      </c>
      <c r="E469" s="55" t="s">
        <v>48</v>
      </c>
      <c r="F469" s="56" t="s">
        <v>49</v>
      </c>
      <c r="G469" s="56" t="s">
        <v>49</v>
      </c>
      <c r="H469" s="56"/>
      <c r="I469" s="56"/>
      <c r="J469" s="56" t="s">
        <v>49</v>
      </c>
      <c r="K469" s="57">
        <v>34.845100000000002</v>
      </c>
      <c r="L469" s="58">
        <v>45518</v>
      </c>
      <c r="M469" s="58">
        <v>45693</v>
      </c>
      <c r="N469" s="59"/>
      <c r="O469" s="56">
        <v>3</v>
      </c>
      <c r="P469" s="56"/>
      <c r="Q469" s="56">
        <v>12</v>
      </c>
      <c r="R469" s="60" t="s">
        <v>1139</v>
      </c>
      <c r="S469" s="61">
        <f>O469+P469</f>
        <v>3</v>
      </c>
      <c r="T469" s="62">
        <f>+IF(L469&lt;&gt;"",IF(DAYS360(L469,$A$2)&lt;0,0,IF(AND(MONTH(L469)=MONTH($A$2),YEAR(L469)&lt;YEAR($A$2)),(DAYS360(L469,$A$2)/30)-1,DAYS360(L469,$A$2)/30)),0)</f>
        <v>7.4</v>
      </c>
      <c r="U469" s="62">
        <f>+IF(M469&lt;&gt;"",IF(DAYS360(M469,$A$2)&lt;0,0,IF(AND(MONTH(M469)=MONTH($A$2),YEAR(M469)&lt;YEAR($A$2)),(DAYS360(M469,$A$2)/30)-1,DAYS360(M469,$A$2)/30)),0)</f>
        <v>1.7</v>
      </c>
      <c r="V469" s="63">
        <f>S469/((C469+Q469)/2)</f>
        <v>0.31578947368421051</v>
      </c>
      <c r="W469" s="64">
        <f>+IF(V469&gt;0,1/V469,999)</f>
        <v>3.166666666666667</v>
      </c>
      <c r="X469" s="65" t="str">
        <f>+IF(N469&lt;&gt;"",IF(INT(N469)&lt;&gt;INT(K469),"OUI",""),"")</f>
        <v/>
      </c>
      <c r="Y469" s="66">
        <f>+IF(F469="OUI",0,C469*K469)</f>
        <v>243.91570000000002</v>
      </c>
      <c r="Z469" s="67" t="str">
        <f>+IF(R469="-",IF(OR(F469="OUI",AND(G469="OUI",T469&lt;=$V$1),H469="OUI",I469="OUI",J469="OUI",T469&lt;=$V$1),"OUI",""),"")</f>
        <v>OUI</v>
      </c>
      <c r="AA469" s="68" t="str">
        <f>+IF(OR(Z469&lt;&gt;"OUI",X469="OUI",R469&lt;&gt;"-"),"OUI","")</f>
        <v/>
      </c>
      <c r="AB469" s="69" t="str">
        <f>+IF(AA469&lt;&gt;"OUI","-",IF(R469="-",IF(W469&lt;=3,"-",MAX(N469,K469*(1-$T$1))),IF(W469&lt;=3,R469,IF(T469&gt;$V$6,MAX(N469,K469*$T$6),IF(T469&gt;$V$5,MAX(R469,N469,K469*(1-$T$2),K469*(1-$T$5)),IF(T469&gt;$V$4,MAX(R469,N469,K469*(1-$T$2),K469*(1-$T$4)),IF(T469&gt;$V$3,MAX(R469,N469,K469*(1-$T$2),K469*(1-$T$3)),IF(T469&gt;$V$1,MAX(N469,K469*(1-$T$2)),MAX(N469,R469)))))))))</f>
        <v>-</v>
      </c>
      <c r="AC469" s="70" t="str">
        <f>+IF(AB469="-","-",IF(ABS(K469-AB469)&lt;0.1,1,-1*(AB469-K469)/K469))</f>
        <v>-</v>
      </c>
      <c r="AD469" s="66" t="str">
        <f>+IF(AB469&lt;&gt;"-",IF(AB469&lt;K469,(K469-AB469)*C469,AB469*C469),"")</f>
        <v/>
      </c>
      <c r="AE469" s="68" t="str">
        <f>+IF(AB469&lt;&gt;"-",IF(R469&lt;&gt;"-",IF(Z469&lt;&gt;"OUI","OLD","FAUX"),IF(Z469&lt;&gt;"OUI","NEW","FAUX")),"")</f>
        <v/>
      </c>
      <c r="AF469" s="68"/>
      <c r="AG469" s="68"/>
      <c r="AH469" s="53" t="str">
        <f t="shared" si="7"/>
        <v/>
      </c>
    </row>
    <row r="470" spans="1:34" ht="17">
      <c r="A470" s="53" t="s">
        <v>2219</v>
      </c>
      <c r="B470" s="53" t="s">
        <v>2220</v>
      </c>
      <c r="C470" s="54">
        <v>1</v>
      </c>
      <c r="D470" s="55" t="s">
        <v>463</v>
      </c>
      <c r="E470" s="55" t="s">
        <v>1791</v>
      </c>
      <c r="F470" s="56"/>
      <c r="G470" s="56"/>
      <c r="H470" s="56"/>
      <c r="I470" s="56"/>
      <c r="J470" s="56" t="s">
        <v>49</v>
      </c>
      <c r="K470" s="57">
        <v>34.39</v>
      </c>
      <c r="L470" s="58">
        <v>43242</v>
      </c>
      <c r="M470" s="58"/>
      <c r="N470" s="59"/>
      <c r="O470" s="56"/>
      <c r="P470" s="56"/>
      <c r="Q470" s="56"/>
      <c r="R470" s="60" t="s">
        <v>1139</v>
      </c>
      <c r="S470" s="61">
        <f>O470+P470</f>
        <v>0</v>
      </c>
      <c r="T470" s="62">
        <f>+IF(L470&lt;&gt;"",IF(DAYS360(L470,$A$2)&lt;0,0,IF(AND(MONTH(L470)=MONTH($A$2),YEAR(L470)&lt;YEAR($A$2)),(DAYS360(L470,$A$2)/30)-1,DAYS360(L470,$A$2)/30)),0)</f>
        <v>82.13333333333334</v>
      </c>
      <c r="U470" s="62">
        <f>+IF(M470&lt;&gt;"",IF(DAYS360(M470,$A$2)&lt;0,0,IF(AND(MONTH(M470)=MONTH($A$2),YEAR(M470)&lt;YEAR($A$2)),(DAYS360(M470,$A$2)/30)-1,DAYS360(M470,$A$2)/30)),0)</f>
        <v>0</v>
      </c>
      <c r="V470" s="63">
        <f>S470/((C470+Q470)/2)</f>
        <v>0</v>
      </c>
      <c r="W470" s="64">
        <f>+IF(V470&gt;0,1/V470,999)</f>
        <v>999</v>
      </c>
      <c r="X470" s="65" t="str">
        <f>+IF(N470&lt;&gt;"",IF(INT(N470)&lt;&gt;INT(K470),"OUI",""),"")</f>
        <v/>
      </c>
      <c r="Y470" s="66">
        <f>+IF(F470="OUI",0,C470*K470)</f>
        <v>34.39</v>
      </c>
      <c r="Z470" s="67" t="str">
        <f>+IF(R470="-",IF(OR(F470="OUI",AND(G470="OUI",T470&lt;=$V$1),H470="OUI",I470="OUI",J470="OUI",T470&lt;=$V$1),"OUI",""),"")</f>
        <v/>
      </c>
      <c r="AA470" s="68" t="str">
        <f>+IF(OR(Z470&lt;&gt;"OUI",X470="OUI",R470&lt;&gt;"-"),"OUI","")</f>
        <v>OUI</v>
      </c>
      <c r="AB470" s="69">
        <f>+IF(AA470&lt;&gt;"OUI","-",IF(R470="-",IF(W470&lt;=3,"-",MAX(N470,K470*(1-$T$1))),IF(W470&lt;=3,R470,IF(T470&gt;$V$6,MAX(N470,K470*$T$6),IF(T470&gt;$V$5,MAX(R470,N470,K470*(1-$T$2),K470*(1-$T$5)),IF(T470&gt;$V$4,MAX(R470,N470,K470*(1-$T$2),K470*(1-$T$4)),IF(T470&gt;$V$3,MAX(R470,N470,K470*(1-$T$2),K470*(1-$T$3)),IF(T470&gt;$V$1,MAX(N470,K470*(1-$T$2)),MAX(N470,R470)))))))))</f>
        <v>30.951000000000001</v>
      </c>
      <c r="AC470" s="70">
        <f>+IF(AB470="-","-",IF(ABS(K470-AB470)&lt;0.1,1,-1*(AB470-K470)/K470))</f>
        <v>0.1</v>
      </c>
      <c r="AD470" s="66">
        <f>+IF(AB470&lt;&gt;"-",IF(AB470&lt;K470,(K470-AB470)*C470,AB470*C470),"")</f>
        <v>3.4390000000000001</v>
      </c>
      <c r="AE470" s="68" t="str">
        <f>+IF(AB470&lt;&gt;"-",IF(R470&lt;&gt;"-",IF(Z470&lt;&gt;"OUI","OLD","FAUX"),IF(Z470&lt;&gt;"OUI","NEW","FAUX")),"")</f>
        <v>NEW</v>
      </c>
      <c r="AF470" s="68"/>
      <c r="AG470" s="68"/>
      <c r="AH470" s="53" t="str">
        <f t="shared" si="7"/>
        <v/>
      </c>
    </row>
    <row r="471" spans="1:34" ht="17">
      <c r="A471" s="53" t="s">
        <v>2221</v>
      </c>
      <c r="B471" s="53" t="s">
        <v>2222</v>
      </c>
      <c r="C471" s="54">
        <v>1</v>
      </c>
      <c r="D471" s="55" t="s">
        <v>463</v>
      </c>
      <c r="E471" s="55" t="s">
        <v>1791</v>
      </c>
      <c r="F471" s="56"/>
      <c r="G471" s="56"/>
      <c r="H471" s="56"/>
      <c r="I471" s="56"/>
      <c r="J471" s="56" t="s">
        <v>49</v>
      </c>
      <c r="K471" s="57">
        <v>34.39</v>
      </c>
      <c r="L471" s="58">
        <v>43242</v>
      </c>
      <c r="M471" s="58"/>
      <c r="N471" s="59"/>
      <c r="O471" s="56"/>
      <c r="P471" s="56"/>
      <c r="Q471" s="56"/>
      <c r="R471" s="60" t="s">
        <v>1139</v>
      </c>
      <c r="S471" s="61">
        <f>O471+P471</f>
        <v>0</v>
      </c>
      <c r="T471" s="62">
        <f>+IF(L471&lt;&gt;"",IF(DAYS360(L471,$A$2)&lt;0,0,IF(AND(MONTH(L471)=MONTH($A$2),YEAR(L471)&lt;YEAR($A$2)),(DAYS360(L471,$A$2)/30)-1,DAYS360(L471,$A$2)/30)),0)</f>
        <v>82.13333333333334</v>
      </c>
      <c r="U471" s="62">
        <f>+IF(M471&lt;&gt;"",IF(DAYS360(M471,$A$2)&lt;0,0,IF(AND(MONTH(M471)=MONTH($A$2),YEAR(M471)&lt;YEAR($A$2)),(DAYS360(M471,$A$2)/30)-1,DAYS360(M471,$A$2)/30)),0)</f>
        <v>0</v>
      </c>
      <c r="V471" s="63">
        <f>S471/((C471+Q471)/2)</f>
        <v>0</v>
      </c>
      <c r="W471" s="64">
        <f>+IF(V471&gt;0,1/V471,999)</f>
        <v>999</v>
      </c>
      <c r="X471" s="65" t="str">
        <f>+IF(N471&lt;&gt;"",IF(INT(N471)&lt;&gt;INT(K471),"OUI",""),"")</f>
        <v/>
      </c>
      <c r="Y471" s="66">
        <f>+IF(F471="OUI",0,C471*K471)</f>
        <v>34.39</v>
      </c>
      <c r="Z471" s="67" t="str">
        <f>+IF(R471="-",IF(OR(F471="OUI",AND(G471="OUI",T471&lt;=$V$1),H471="OUI",I471="OUI",J471="OUI",T471&lt;=$V$1),"OUI",""),"")</f>
        <v/>
      </c>
      <c r="AA471" s="68" t="str">
        <f>+IF(OR(Z471&lt;&gt;"OUI",X471="OUI",R471&lt;&gt;"-"),"OUI","")</f>
        <v>OUI</v>
      </c>
      <c r="AB471" s="69">
        <f>+IF(AA471&lt;&gt;"OUI","-",IF(R471="-",IF(W471&lt;=3,"-",MAX(N471,K471*(1-$T$1))),IF(W471&lt;=3,R471,IF(T471&gt;$V$6,MAX(N471,K471*$T$6),IF(T471&gt;$V$5,MAX(R471,N471,K471*(1-$T$2),K471*(1-$T$5)),IF(T471&gt;$V$4,MAX(R471,N471,K471*(1-$T$2),K471*(1-$T$4)),IF(T471&gt;$V$3,MAX(R471,N471,K471*(1-$T$2),K471*(1-$T$3)),IF(T471&gt;$V$1,MAX(N471,K471*(1-$T$2)),MAX(N471,R471)))))))))</f>
        <v>30.951000000000001</v>
      </c>
      <c r="AC471" s="70">
        <f>+IF(AB471="-","-",IF(ABS(K471-AB471)&lt;0.1,1,-1*(AB471-K471)/K471))</f>
        <v>0.1</v>
      </c>
      <c r="AD471" s="66">
        <f>+IF(AB471&lt;&gt;"-",IF(AB471&lt;K471,(K471-AB471)*C471,AB471*C471),"")</f>
        <v>3.4390000000000001</v>
      </c>
      <c r="AE471" s="68" t="str">
        <f>+IF(AB471&lt;&gt;"-",IF(R471&lt;&gt;"-",IF(Z471&lt;&gt;"OUI","OLD","FAUX"),IF(Z471&lt;&gt;"OUI","NEW","FAUX")),"")</f>
        <v>NEW</v>
      </c>
      <c r="AF471" s="68"/>
      <c r="AG471" s="68"/>
      <c r="AH471" s="53" t="str">
        <f t="shared" si="7"/>
        <v/>
      </c>
    </row>
    <row r="472" spans="1:34" ht="17">
      <c r="A472" s="53" t="s">
        <v>1332</v>
      </c>
      <c r="B472" s="53" t="s">
        <v>1333</v>
      </c>
      <c r="C472" s="54">
        <v>1</v>
      </c>
      <c r="D472" s="55" t="s">
        <v>80</v>
      </c>
      <c r="E472" s="55"/>
      <c r="F472" s="56" t="s">
        <v>49</v>
      </c>
      <c r="G472" s="56" t="s">
        <v>49</v>
      </c>
      <c r="H472" s="56"/>
      <c r="I472" s="56"/>
      <c r="J472" s="56"/>
      <c r="K472" s="57">
        <v>34.078000000000003</v>
      </c>
      <c r="L472" s="58">
        <v>45278</v>
      </c>
      <c r="M472" s="58">
        <v>45279</v>
      </c>
      <c r="N472" s="59"/>
      <c r="O472" s="56"/>
      <c r="P472" s="56"/>
      <c r="Q472" s="56">
        <v>1</v>
      </c>
      <c r="R472" s="60" t="s">
        <v>1139</v>
      </c>
      <c r="S472" s="61">
        <f>O472+P472</f>
        <v>0</v>
      </c>
      <c r="T472" s="62">
        <f>+IF(L472&lt;&gt;"",IF(DAYS360(L472,$A$2)&lt;0,0,IF(AND(MONTH(L472)=MONTH($A$2),YEAR(L472)&lt;YEAR($A$2)),(DAYS360(L472,$A$2)/30)-1,DAYS360(L472,$A$2)/30)),0)</f>
        <v>15.266666666666667</v>
      </c>
      <c r="U472" s="62">
        <f>+IF(M472&lt;&gt;"",IF(DAYS360(M472,$A$2)&lt;0,0,IF(AND(MONTH(M472)=MONTH($A$2),YEAR(M472)&lt;YEAR($A$2)),(DAYS360(M472,$A$2)/30)-1,DAYS360(M472,$A$2)/30)),0)</f>
        <v>15.233333333333333</v>
      </c>
      <c r="V472" s="63">
        <f>S472/((C472+Q472)/2)</f>
        <v>0</v>
      </c>
      <c r="W472" s="64">
        <f>+IF(V472&gt;0,1/V472,999)</f>
        <v>999</v>
      </c>
      <c r="X472" s="65" t="str">
        <f>+IF(N472&lt;&gt;"",IF(INT(N472)&lt;&gt;INT(K472),"OUI",""),"")</f>
        <v/>
      </c>
      <c r="Y472" s="66">
        <f>+IF(F472="OUI",0,C472*K472)</f>
        <v>34.078000000000003</v>
      </c>
      <c r="Z472" s="67" t="str">
        <f>+IF(R472="-",IF(OR(F472="OUI",AND(G472="OUI",T472&lt;=$V$1),H472="OUI",I472="OUI",J472="OUI",T472&lt;=$V$1),"OUI",""),"")</f>
        <v/>
      </c>
      <c r="AA472" s="68" t="str">
        <f>+IF(OR(Z472&lt;&gt;"OUI",X472="OUI",R472&lt;&gt;"-"),"OUI","")</f>
        <v>OUI</v>
      </c>
      <c r="AB472" s="69">
        <f>+IF(AA472&lt;&gt;"OUI","-",IF(R472="-",IF(W472&lt;=3,"-",MAX(N472,K472*(1-$T$1))),IF(W472&lt;=3,R472,IF(T472&gt;$V$6,MAX(N472,K472*$T$6),IF(T472&gt;$V$5,MAX(R472,N472,K472*(1-$T$2),K472*(1-$T$5)),IF(T472&gt;$V$4,MAX(R472,N472,K472*(1-$T$2),K472*(1-$T$4)),IF(T472&gt;$V$3,MAX(R472,N472,K472*(1-$T$2),K472*(1-$T$3)),IF(T472&gt;$V$1,MAX(N472,K472*(1-$T$2)),MAX(N472,R472)))))))))</f>
        <v>30.670200000000005</v>
      </c>
      <c r="AC472" s="70">
        <f>+IF(AB472="-","-",IF(ABS(K472-AB472)&lt;0.1,1,-1*(AB472-K472)/K472))</f>
        <v>9.9999999999999936E-2</v>
      </c>
      <c r="AD472" s="66">
        <f>+IF(AB472&lt;&gt;"-",IF(AB472&lt;K472,(K472-AB472)*C472,AB472*C472),"")</f>
        <v>3.4077999999999982</v>
      </c>
      <c r="AE472" s="68" t="str">
        <f>+IF(AB472&lt;&gt;"-",IF(R472&lt;&gt;"-",IF(Z472&lt;&gt;"OUI","OLD","FAUX"),IF(Z472&lt;&gt;"OUI","NEW","FAUX")),"")</f>
        <v>NEW</v>
      </c>
      <c r="AF472" s="68"/>
      <c r="AG472" s="68"/>
      <c r="AH472" s="53" t="str">
        <f t="shared" si="7"/>
        <v/>
      </c>
    </row>
    <row r="473" spans="1:34" ht="17">
      <c r="A473" s="53" t="s">
        <v>2552</v>
      </c>
      <c r="B473" s="53" t="s">
        <v>2553</v>
      </c>
      <c r="C473" s="54">
        <v>1</v>
      </c>
      <c r="D473" s="55" t="s">
        <v>614</v>
      </c>
      <c r="E473" s="55" t="s">
        <v>2015</v>
      </c>
      <c r="F473" s="56"/>
      <c r="G473" s="56"/>
      <c r="H473" s="56"/>
      <c r="I473" s="56"/>
      <c r="J473" s="56" t="s">
        <v>49</v>
      </c>
      <c r="K473" s="57">
        <v>33.89</v>
      </c>
      <c r="L473" s="58">
        <v>45715</v>
      </c>
      <c r="M473" s="58">
        <v>45715</v>
      </c>
      <c r="N473" s="59"/>
      <c r="O473" s="56">
        <v>1</v>
      </c>
      <c r="P473" s="56"/>
      <c r="Q473" s="56"/>
      <c r="R473" s="60" t="s">
        <v>1139</v>
      </c>
      <c r="S473" s="61">
        <f>O473+P473</f>
        <v>1</v>
      </c>
      <c r="T473" s="62">
        <f>+IF(L473&lt;&gt;"",IF(DAYS360(L473,$A$2)&lt;0,0,IF(AND(MONTH(L473)=MONTH($A$2),YEAR(L473)&lt;YEAR($A$2)),(DAYS360(L473,$A$2)/30)-1,DAYS360(L473,$A$2)/30)),0)</f>
        <v>0.96666666666666667</v>
      </c>
      <c r="U473" s="62">
        <f>+IF(M473&lt;&gt;"",IF(DAYS360(M473,$A$2)&lt;0,0,IF(AND(MONTH(M473)=MONTH($A$2),YEAR(M473)&lt;YEAR($A$2)),(DAYS360(M473,$A$2)/30)-1,DAYS360(M473,$A$2)/30)),0)</f>
        <v>0.96666666666666667</v>
      </c>
      <c r="V473" s="63">
        <f>S473/((C473+Q473)/2)</f>
        <v>2</v>
      </c>
      <c r="W473" s="64">
        <f>+IF(V473&gt;0,1/V473,999)</f>
        <v>0.5</v>
      </c>
      <c r="X473" s="65" t="str">
        <f>+IF(N473&lt;&gt;"",IF(INT(N473)&lt;&gt;INT(K473),"OUI",""),"")</f>
        <v/>
      </c>
      <c r="Y473" s="66">
        <f>+IF(F473="OUI",0,C473*K473)</f>
        <v>33.89</v>
      </c>
      <c r="Z473" s="67" t="str">
        <f>+IF(R473="-",IF(OR(F473="OUI",AND(G473="OUI",T473&lt;=$V$1),H473="OUI",I473="OUI",J473="OUI",T473&lt;=$V$1),"OUI",""),"")</f>
        <v>OUI</v>
      </c>
      <c r="AA473" s="68" t="str">
        <f>+IF(OR(Z473&lt;&gt;"OUI",X473="OUI",R473&lt;&gt;"-"),"OUI","")</f>
        <v/>
      </c>
      <c r="AB473" s="69" t="str">
        <f>+IF(AA473&lt;&gt;"OUI","-",IF(R473="-",IF(W473&lt;=3,"-",MAX(N473,K473*(1-$T$1))),IF(W473&lt;=3,R473,IF(T473&gt;$V$6,MAX(N473,K473*$T$6),IF(T473&gt;$V$5,MAX(R473,N473,K473*(1-$T$2),K473*(1-$T$5)),IF(T473&gt;$V$4,MAX(R473,N473,K473*(1-$T$2),K473*(1-$T$4)),IF(T473&gt;$V$3,MAX(R473,N473,K473*(1-$T$2),K473*(1-$T$3)),IF(T473&gt;$V$1,MAX(N473,K473*(1-$T$2)),MAX(N473,R473)))))))))</f>
        <v>-</v>
      </c>
      <c r="AC473" s="70" t="str">
        <f>+IF(AB473="-","-",IF(ABS(K473-AB473)&lt;0.1,1,-1*(AB473-K473)/K473))</f>
        <v>-</v>
      </c>
      <c r="AD473" s="66" t="str">
        <f>+IF(AB473&lt;&gt;"-",IF(AB473&lt;K473,(K473-AB473)*C473,AB473*C473),"")</f>
        <v/>
      </c>
      <c r="AE473" s="68" t="str">
        <f>+IF(AB473&lt;&gt;"-",IF(R473&lt;&gt;"-",IF(Z473&lt;&gt;"OUI","OLD","FAUX"),IF(Z473&lt;&gt;"OUI","NEW","FAUX")),"")</f>
        <v/>
      </c>
      <c r="AF473" s="68"/>
      <c r="AG473" s="68"/>
      <c r="AH473" s="53" t="str">
        <f t="shared" si="7"/>
        <v/>
      </c>
    </row>
    <row r="474" spans="1:34" ht="17">
      <c r="A474" s="53" t="s">
        <v>2662</v>
      </c>
      <c r="B474" s="53" t="s">
        <v>2663</v>
      </c>
      <c r="C474" s="54">
        <v>28</v>
      </c>
      <c r="D474" s="55" t="s">
        <v>47</v>
      </c>
      <c r="E474" s="55" t="s">
        <v>48</v>
      </c>
      <c r="F474" s="56" t="s">
        <v>49</v>
      </c>
      <c r="G474" s="56" t="s">
        <v>49</v>
      </c>
      <c r="H474" s="56"/>
      <c r="I474" s="56"/>
      <c r="J474" s="56" t="s">
        <v>49</v>
      </c>
      <c r="K474" s="57">
        <v>33.624000000000002</v>
      </c>
      <c r="L474" s="58">
        <v>45698</v>
      </c>
      <c r="M474" s="58">
        <v>45726</v>
      </c>
      <c r="N474" s="59"/>
      <c r="O474" s="56">
        <v>3</v>
      </c>
      <c r="P474" s="56"/>
      <c r="Q474" s="56">
        <v>18</v>
      </c>
      <c r="R474" s="60" t="s">
        <v>1139</v>
      </c>
      <c r="S474" s="61">
        <f>O474+P474</f>
        <v>3</v>
      </c>
      <c r="T474" s="62">
        <f>+IF(L474&lt;&gt;"",IF(DAYS360(L474,$A$2)&lt;0,0,IF(AND(MONTH(L474)=MONTH($A$2),YEAR(L474)&lt;YEAR($A$2)),(DAYS360(L474,$A$2)/30)-1,DAYS360(L474,$A$2)/30)),0)</f>
        <v>1.5333333333333334</v>
      </c>
      <c r="U474" s="62">
        <f>+IF(M474&lt;&gt;"",IF(DAYS360(M474,$A$2)&lt;0,0,IF(AND(MONTH(M474)=MONTH($A$2),YEAR(M474)&lt;YEAR($A$2)),(DAYS360(M474,$A$2)/30)-1,DAYS360(M474,$A$2)/30)),0)</f>
        <v>0.53333333333333333</v>
      </c>
      <c r="V474" s="63">
        <f>S474/((C474+Q474)/2)</f>
        <v>0.13043478260869565</v>
      </c>
      <c r="W474" s="64">
        <f>+IF(V474&gt;0,1/V474,999)</f>
        <v>7.666666666666667</v>
      </c>
      <c r="X474" s="65" t="str">
        <f>+IF(N474&lt;&gt;"",IF(INT(N474)&lt;&gt;INT(K474),"OUI",""),"")</f>
        <v/>
      </c>
      <c r="Y474" s="66">
        <f>+IF(F474="OUI",0,C474*K474)</f>
        <v>941.47200000000009</v>
      </c>
      <c r="Z474" s="67" t="str">
        <f>+IF(R474="-",IF(OR(F474="OUI",AND(G474="OUI",T474&lt;=$V$1),H474="OUI",I474="OUI",J474="OUI",T474&lt;=$V$1),"OUI",""),"")</f>
        <v>OUI</v>
      </c>
      <c r="AA474" s="68" t="str">
        <f>+IF(OR(Z474&lt;&gt;"OUI",X474="OUI",R474&lt;&gt;"-"),"OUI","")</f>
        <v/>
      </c>
      <c r="AB474" s="69" t="str">
        <f>+IF(AA474&lt;&gt;"OUI","-",IF(R474="-",IF(W474&lt;=3,"-",MAX(N474,K474*(1-$T$1))),IF(W474&lt;=3,R474,IF(T474&gt;$V$6,MAX(N474,K474*$T$6),IF(T474&gt;$V$5,MAX(R474,N474,K474*(1-$T$2),K474*(1-$T$5)),IF(T474&gt;$V$4,MAX(R474,N474,K474*(1-$T$2),K474*(1-$T$4)),IF(T474&gt;$V$3,MAX(R474,N474,K474*(1-$T$2),K474*(1-$T$3)),IF(T474&gt;$V$1,MAX(N474,K474*(1-$T$2)),MAX(N474,R474)))))))))</f>
        <v>-</v>
      </c>
      <c r="AC474" s="70" t="str">
        <f>+IF(AB474="-","-",IF(ABS(K474-AB474)&lt;0.1,1,-1*(AB474-K474)/K474))</f>
        <v>-</v>
      </c>
      <c r="AD474" s="66" t="str">
        <f>+IF(AB474&lt;&gt;"-",IF(AB474&lt;K474,(K474-AB474)*C474,AB474*C474),"")</f>
        <v/>
      </c>
      <c r="AE474" s="68" t="str">
        <f>+IF(AB474&lt;&gt;"-",IF(R474&lt;&gt;"-",IF(Z474&lt;&gt;"OUI","OLD","FAUX"),IF(Z474&lt;&gt;"OUI","NEW","FAUX")),"")</f>
        <v/>
      </c>
      <c r="AF474" s="68"/>
      <c r="AG474" s="68"/>
      <c r="AH474" s="53" t="str">
        <f t="shared" si="7"/>
        <v/>
      </c>
    </row>
    <row r="475" spans="1:34" ht="17">
      <c r="A475" s="53" t="s">
        <v>2646</v>
      </c>
      <c r="B475" s="53" t="s">
        <v>2647</v>
      </c>
      <c r="C475" s="54">
        <v>3</v>
      </c>
      <c r="D475" s="55" t="s">
        <v>47</v>
      </c>
      <c r="E475" s="55" t="s">
        <v>48</v>
      </c>
      <c r="F475" s="56" t="s">
        <v>49</v>
      </c>
      <c r="G475" s="56" t="s">
        <v>49</v>
      </c>
      <c r="H475" s="56"/>
      <c r="I475" s="56"/>
      <c r="J475" s="56" t="s">
        <v>49</v>
      </c>
      <c r="K475" s="57">
        <v>33.512099999999997</v>
      </c>
      <c r="L475" s="58">
        <v>45670</v>
      </c>
      <c r="M475" s="58">
        <v>45721</v>
      </c>
      <c r="N475" s="59"/>
      <c r="O475" s="56">
        <v>7</v>
      </c>
      <c r="P475" s="56"/>
      <c r="Q475" s="56">
        <v>3</v>
      </c>
      <c r="R475" s="60" t="s">
        <v>1139</v>
      </c>
      <c r="S475" s="61">
        <f>O475+P475</f>
        <v>7</v>
      </c>
      <c r="T475" s="62">
        <f>+IF(L475&lt;&gt;"",IF(DAYS360(L475,$A$2)&lt;0,0,IF(AND(MONTH(L475)=MONTH($A$2),YEAR(L475)&lt;YEAR($A$2)),(DAYS360(L475,$A$2)/30)-1,DAYS360(L475,$A$2)/30)),0)</f>
        <v>2.4333333333333331</v>
      </c>
      <c r="U475" s="62">
        <f>+IF(M475&lt;&gt;"",IF(DAYS360(M475,$A$2)&lt;0,0,IF(AND(MONTH(M475)=MONTH($A$2),YEAR(M475)&lt;YEAR($A$2)),(DAYS360(M475,$A$2)/30)-1,DAYS360(M475,$A$2)/30)),0)</f>
        <v>0.7</v>
      </c>
      <c r="V475" s="63">
        <f>S475/((C475+Q475)/2)</f>
        <v>2.3333333333333335</v>
      </c>
      <c r="W475" s="64">
        <f>+IF(V475&gt;0,1/V475,999)</f>
        <v>0.42857142857142855</v>
      </c>
      <c r="X475" s="65" t="str">
        <f>+IF(N475&lt;&gt;"",IF(INT(N475)&lt;&gt;INT(K475),"OUI",""),"")</f>
        <v/>
      </c>
      <c r="Y475" s="66">
        <f>+IF(F475="OUI",0,C475*K475)</f>
        <v>100.53629999999998</v>
      </c>
      <c r="Z475" s="67" t="str">
        <f>+IF(R475="-",IF(OR(F475="OUI",AND(G475="OUI",T475&lt;=$V$1),H475="OUI",I475="OUI",J475="OUI",T475&lt;=$V$1),"OUI",""),"")</f>
        <v>OUI</v>
      </c>
      <c r="AA475" s="68" t="str">
        <f>+IF(OR(Z475&lt;&gt;"OUI",X475="OUI",R475&lt;&gt;"-"),"OUI","")</f>
        <v/>
      </c>
      <c r="AB475" s="69" t="str">
        <f>+IF(AA475&lt;&gt;"OUI","-",IF(R475="-",IF(W475&lt;=3,"-",MAX(N475,K475*(1-$T$1))),IF(W475&lt;=3,R475,IF(T475&gt;$V$6,MAX(N475,K475*$T$6),IF(T475&gt;$V$5,MAX(R475,N475,K475*(1-$T$2),K475*(1-$T$5)),IF(T475&gt;$V$4,MAX(R475,N475,K475*(1-$T$2),K475*(1-$T$4)),IF(T475&gt;$V$3,MAX(R475,N475,K475*(1-$T$2),K475*(1-$T$3)),IF(T475&gt;$V$1,MAX(N475,K475*(1-$T$2)),MAX(N475,R475)))))))))</f>
        <v>-</v>
      </c>
      <c r="AC475" s="70" t="str">
        <f>+IF(AB475="-","-",IF(ABS(K475-AB475)&lt;0.1,1,-1*(AB475-K475)/K475))</f>
        <v>-</v>
      </c>
      <c r="AD475" s="66" t="str">
        <f>+IF(AB475&lt;&gt;"-",IF(AB475&lt;K475,(K475-AB475)*C475,AB475*C475),"")</f>
        <v/>
      </c>
      <c r="AE475" s="68" t="str">
        <f>+IF(AB475&lt;&gt;"-",IF(R475&lt;&gt;"-",IF(Z475&lt;&gt;"OUI","OLD","FAUX"),IF(Z475&lt;&gt;"OUI","NEW","FAUX")),"")</f>
        <v/>
      </c>
      <c r="AF475" s="68"/>
      <c r="AG475" s="68"/>
      <c r="AH475" s="53" t="str">
        <f t="shared" si="7"/>
        <v/>
      </c>
    </row>
    <row r="476" spans="1:34" ht="17">
      <c r="A476" s="53" t="s">
        <v>2707</v>
      </c>
      <c r="B476" s="53" t="s">
        <v>2708</v>
      </c>
      <c r="C476" s="54">
        <v>1</v>
      </c>
      <c r="D476" s="55" t="s">
        <v>629</v>
      </c>
      <c r="E476" s="55" t="s">
        <v>657</v>
      </c>
      <c r="F476" s="56" t="s">
        <v>49</v>
      </c>
      <c r="G476" s="56" t="s">
        <v>49</v>
      </c>
      <c r="H476" s="56"/>
      <c r="I476" s="56"/>
      <c r="J476" s="56" t="s">
        <v>49</v>
      </c>
      <c r="K476" s="57">
        <v>33.5</v>
      </c>
      <c r="L476" s="58">
        <v>44651</v>
      </c>
      <c r="M476" s="58">
        <v>45713</v>
      </c>
      <c r="N476" s="59"/>
      <c r="O476" s="56">
        <v>1</v>
      </c>
      <c r="P476" s="56"/>
      <c r="Q476" s="56">
        <v>2</v>
      </c>
      <c r="R476" s="60" t="s">
        <v>1139</v>
      </c>
      <c r="S476" s="61">
        <f>O476+P476</f>
        <v>1</v>
      </c>
      <c r="T476" s="62">
        <f>+IF(L476&lt;&gt;"",IF(DAYS360(L476,$A$2)&lt;0,0,IF(AND(MONTH(L476)=MONTH($A$2),YEAR(L476)&lt;YEAR($A$2)),(DAYS360(L476,$A$2)/30)-1,DAYS360(L476,$A$2)/30)),0)</f>
        <v>34.866666666666667</v>
      </c>
      <c r="U476" s="62">
        <f>+IF(M476&lt;&gt;"",IF(DAYS360(M476,$A$2)&lt;0,0,IF(AND(MONTH(M476)=MONTH($A$2),YEAR(M476)&lt;YEAR($A$2)),(DAYS360(M476,$A$2)/30)-1,DAYS360(M476,$A$2)/30)),0)</f>
        <v>1.0333333333333334</v>
      </c>
      <c r="V476" s="63">
        <f>S476/((C476+Q476)/2)</f>
        <v>0.66666666666666663</v>
      </c>
      <c r="W476" s="64">
        <f>+IF(V476&gt;0,1/V476,999)</f>
        <v>1.5</v>
      </c>
      <c r="X476" s="65" t="str">
        <f>+IF(N476&lt;&gt;"",IF(INT(N476)&lt;&gt;INT(K476),"OUI",""),"")</f>
        <v/>
      </c>
      <c r="Y476" s="66">
        <f>+IF(F476="OUI",0,C476*K476)</f>
        <v>33.5</v>
      </c>
      <c r="Z476" s="67" t="str">
        <f>+IF(R476="-",IF(OR(F476="OUI",AND(G476="OUI",T476&lt;=$V$1),H476="OUI",I476="OUI",J476="OUI",T476&lt;=$V$1),"OUI",""),"")</f>
        <v/>
      </c>
      <c r="AA476" s="68" t="str">
        <f>+IF(OR(Z476&lt;&gt;"OUI",X476="OUI",R476&lt;&gt;"-"),"OUI","")</f>
        <v>OUI</v>
      </c>
      <c r="AB476" s="69" t="str">
        <f>+IF(AA476&lt;&gt;"OUI","-",IF(R476="-",IF(W476&lt;=3,"-",MAX(N476,K476*(1-$T$1))),IF(W476&lt;=3,R476,IF(T476&gt;$V$6,MAX(N476,K476*$T$6),IF(T476&gt;$V$5,MAX(R476,N476,K476*(1-$T$2),K476*(1-$T$5)),IF(T476&gt;$V$4,MAX(R476,N476,K476*(1-$T$2),K476*(1-$T$4)),IF(T476&gt;$V$3,MAX(R476,N476,K476*(1-$T$2),K476*(1-$T$3)),IF(T476&gt;$V$1,MAX(N476,K476*(1-$T$2)),MAX(N476,R476)))))))))</f>
        <v>-</v>
      </c>
      <c r="AC476" s="70" t="str">
        <f>+IF(AB476="-","-",IF(ABS(K476-AB476)&lt;0.1,1,-1*(AB476-K476)/K476))</f>
        <v>-</v>
      </c>
      <c r="AD476" s="66" t="str">
        <f>+IF(AB476&lt;&gt;"-",IF(AB476&lt;K476,(K476-AB476)*C476,AB476*C476),"")</f>
        <v/>
      </c>
      <c r="AE476" s="68" t="str">
        <f>+IF(AB476&lt;&gt;"-",IF(R476&lt;&gt;"-",IF(Z476&lt;&gt;"OUI","OLD","FAUX"),IF(Z476&lt;&gt;"OUI","NEW","FAUX")),"")</f>
        <v/>
      </c>
      <c r="AF476" s="68"/>
      <c r="AG476" s="68"/>
      <c r="AH476" s="53" t="str">
        <f t="shared" si="7"/>
        <v/>
      </c>
    </row>
    <row r="477" spans="1:34" ht="17">
      <c r="A477" s="53" t="s">
        <v>2620</v>
      </c>
      <c r="B477" s="53" t="s">
        <v>2621</v>
      </c>
      <c r="C477" s="54">
        <v>2</v>
      </c>
      <c r="D477" s="55" t="s">
        <v>791</v>
      </c>
      <c r="E477" s="55"/>
      <c r="F477" s="56" t="s">
        <v>49</v>
      </c>
      <c r="G477" s="56" t="s">
        <v>49</v>
      </c>
      <c r="H477" s="56"/>
      <c r="I477" s="56"/>
      <c r="J477" s="56"/>
      <c r="K477" s="57">
        <v>33.33</v>
      </c>
      <c r="L477" s="58">
        <v>45621</v>
      </c>
      <c r="M477" s="58">
        <v>45721</v>
      </c>
      <c r="N477" s="59"/>
      <c r="O477" s="56">
        <v>2</v>
      </c>
      <c r="P477" s="56"/>
      <c r="Q477" s="56">
        <v>4</v>
      </c>
      <c r="R477" s="60" t="s">
        <v>1139</v>
      </c>
      <c r="S477" s="61">
        <f>O477+P477</f>
        <v>2</v>
      </c>
      <c r="T477" s="62">
        <f>+IF(L477&lt;&gt;"",IF(DAYS360(L477,$A$2)&lt;0,0,IF(AND(MONTH(L477)=MONTH($A$2),YEAR(L477)&lt;YEAR($A$2)),(DAYS360(L477,$A$2)/30)-1,DAYS360(L477,$A$2)/30)),0)</f>
        <v>4.0333333333333332</v>
      </c>
      <c r="U477" s="62">
        <f>+IF(M477&lt;&gt;"",IF(DAYS360(M477,$A$2)&lt;0,0,IF(AND(MONTH(M477)=MONTH($A$2),YEAR(M477)&lt;YEAR($A$2)),(DAYS360(M477,$A$2)/30)-1,DAYS360(M477,$A$2)/30)),0)</f>
        <v>0.7</v>
      </c>
      <c r="V477" s="63">
        <f>S477/((C477+Q477)/2)</f>
        <v>0.66666666666666663</v>
      </c>
      <c r="W477" s="64">
        <f>+IF(V477&gt;0,1/V477,999)</f>
        <v>1.5</v>
      </c>
      <c r="X477" s="65" t="str">
        <f>+IF(N477&lt;&gt;"",IF(INT(N477)&lt;&gt;INT(K477),"OUI",""),"")</f>
        <v/>
      </c>
      <c r="Y477" s="66">
        <f>+IF(F477="OUI",0,C477*K477)</f>
        <v>66.66</v>
      </c>
      <c r="Z477" s="67" t="str">
        <f>+IF(R477="-",IF(OR(F477="OUI",AND(G477="OUI",T477&lt;=$V$1),H477="OUI",I477="OUI",J477="OUI",T477&lt;=$V$1),"OUI",""),"")</f>
        <v>OUI</v>
      </c>
      <c r="AA477" s="68" t="str">
        <f>+IF(OR(Z477&lt;&gt;"OUI",X477="OUI",R477&lt;&gt;"-"),"OUI","")</f>
        <v/>
      </c>
      <c r="AB477" s="69" t="str">
        <f>+IF(AA477&lt;&gt;"OUI","-",IF(R477="-",IF(W477&lt;=3,"-",MAX(N477,K477*(1-$T$1))),IF(W477&lt;=3,R477,IF(T477&gt;$V$6,MAX(N477,K477*$T$6),IF(T477&gt;$V$5,MAX(R477,N477,K477*(1-$T$2),K477*(1-$T$5)),IF(T477&gt;$V$4,MAX(R477,N477,K477*(1-$T$2),K477*(1-$T$4)),IF(T477&gt;$V$3,MAX(R477,N477,K477*(1-$T$2),K477*(1-$T$3)),IF(T477&gt;$V$1,MAX(N477,K477*(1-$T$2)),MAX(N477,R477)))))))))</f>
        <v>-</v>
      </c>
      <c r="AC477" s="70" t="str">
        <f>+IF(AB477="-","-",IF(ABS(K477-AB477)&lt;0.1,1,-1*(AB477-K477)/K477))</f>
        <v>-</v>
      </c>
      <c r="AD477" s="66" t="str">
        <f>+IF(AB477&lt;&gt;"-",IF(AB477&lt;K477,(K477-AB477)*C477,AB477*C477),"")</f>
        <v/>
      </c>
      <c r="AE477" s="68" t="str">
        <f>+IF(AB477&lt;&gt;"-",IF(R477&lt;&gt;"-",IF(Z477&lt;&gt;"OUI","OLD","FAUX"),IF(Z477&lt;&gt;"OUI","NEW","FAUX")),"")</f>
        <v/>
      </c>
      <c r="AF477" s="68"/>
      <c r="AG477" s="68"/>
      <c r="AH477" s="53" t="str">
        <f t="shared" si="7"/>
        <v/>
      </c>
    </row>
    <row r="478" spans="1:34" ht="17">
      <c r="A478" s="53" t="s">
        <v>2293</v>
      </c>
      <c r="B478" s="53" t="s">
        <v>2294</v>
      </c>
      <c r="C478" s="54">
        <v>2</v>
      </c>
      <c r="D478" s="55" t="s">
        <v>2295</v>
      </c>
      <c r="E478" s="55" t="s">
        <v>1422</v>
      </c>
      <c r="F478" s="56" t="s">
        <v>49</v>
      </c>
      <c r="G478" s="56" t="s">
        <v>49</v>
      </c>
      <c r="H478" s="56"/>
      <c r="I478" s="56"/>
      <c r="J478" s="56" t="s">
        <v>49</v>
      </c>
      <c r="K478" s="57">
        <v>33.326700000000002</v>
      </c>
      <c r="L478" s="58">
        <v>44300</v>
      </c>
      <c r="M478" s="58">
        <v>45663</v>
      </c>
      <c r="N478" s="59"/>
      <c r="O478" s="56">
        <v>1</v>
      </c>
      <c r="P478" s="56"/>
      <c r="Q478" s="56">
        <v>3</v>
      </c>
      <c r="R478" s="60">
        <v>22.819532083333328</v>
      </c>
      <c r="S478" s="61">
        <f>O478+P478</f>
        <v>1</v>
      </c>
      <c r="T478" s="62">
        <f>+IF(L478&lt;&gt;"",IF(DAYS360(L478,$A$2)&lt;0,0,IF(AND(MONTH(L478)=MONTH($A$2),YEAR(L478)&lt;YEAR($A$2)),(DAYS360(L478,$A$2)/30)-1,DAYS360(L478,$A$2)/30)),0)</f>
        <v>47.4</v>
      </c>
      <c r="U478" s="62">
        <f>+IF(M478&lt;&gt;"",IF(DAYS360(M478,$A$2)&lt;0,0,IF(AND(MONTH(M478)=MONTH($A$2),YEAR(M478)&lt;YEAR($A$2)),(DAYS360(M478,$A$2)/30)-1,DAYS360(M478,$A$2)/30)),0)</f>
        <v>2.6666666666666665</v>
      </c>
      <c r="V478" s="63">
        <f>S478/((C478+Q478)/2)</f>
        <v>0.4</v>
      </c>
      <c r="W478" s="64">
        <f>+IF(V478&gt;0,1/V478,999)</f>
        <v>2.5</v>
      </c>
      <c r="X478" s="65" t="str">
        <f>+IF(N478&lt;&gt;"",IF(INT(N478)&lt;&gt;INT(K478),"OUI",""),"")</f>
        <v/>
      </c>
      <c r="Y478" s="66">
        <f>+IF(F478="OUI",0,C478*K478)</f>
        <v>66.653400000000005</v>
      </c>
      <c r="Z478" s="67" t="str">
        <f>+IF(R478="-",IF(OR(F478="OUI",AND(G478="OUI",T478&lt;=$V$1),H478="OUI",I478="OUI",J478="OUI",T478&lt;=$V$1),"OUI",""),"")</f>
        <v/>
      </c>
      <c r="AA478" s="68" t="str">
        <f>+IF(OR(Z478&lt;&gt;"OUI",X478="OUI",R478&lt;&gt;"-"),"OUI","")</f>
        <v>OUI</v>
      </c>
      <c r="AB478" s="69">
        <f>+IF(AA478&lt;&gt;"OUI","-",IF(R478="-",IF(W478&lt;=3,"-",MAX(N478,K478*(1-$T$1))),IF(W478&lt;=3,R478,IF(T478&gt;$V$6,MAX(N478,K478*$T$6),IF(T478&gt;$V$5,MAX(R478,N478,K478*(1-$T$2),K478*(1-$T$5)),IF(T478&gt;$V$4,MAX(R478,N478,K478*(1-$T$2),K478*(1-$T$4)),IF(T478&gt;$V$3,MAX(R478,N478,K478*(1-$T$2),K478*(1-$T$3)),IF(T478&gt;$V$1,MAX(N478,K478*(1-$T$2)),MAX(N478,R478)))))))))</f>
        <v>22.819532083333328</v>
      </c>
      <c r="AC478" s="70">
        <f>+IF(AB478="-","-",IF(ABS(K478-AB478)&lt;0.1,1,-1*(AB478-K478)/K478))</f>
        <v>0.31527777777777799</v>
      </c>
      <c r="AD478" s="66">
        <f>+IF(AB478&lt;&gt;"-",IF(AB478&lt;K478,(K478-AB478)*C478,AB478*C478),"")</f>
        <v>21.014335833333348</v>
      </c>
      <c r="AE478" s="68" t="str">
        <f>+IF(AB478&lt;&gt;"-",IF(R478&lt;&gt;"-",IF(Z478&lt;&gt;"OUI","OLD","FAUX"),IF(Z478&lt;&gt;"OUI","NEW","FAUX")),"")</f>
        <v>OLD</v>
      </c>
      <c r="AF478" s="68"/>
      <c r="AG478" s="68"/>
      <c r="AH478" s="53" t="str">
        <f t="shared" si="7"/>
        <v/>
      </c>
    </row>
    <row r="479" spans="1:34" ht="17">
      <c r="A479" s="53" t="s">
        <v>846</v>
      </c>
      <c r="B479" s="53" t="s">
        <v>847</v>
      </c>
      <c r="C479" s="54">
        <v>5</v>
      </c>
      <c r="D479" s="55" t="s">
        <v>848</v>
      </c>
      <c r="E479" s="55" t="s">
        <v>77</v>
      </c>
      <c r="F479" s="56" t="s">
        <v>49</v>
      </c>
      <c r="G479" s="56" t="s">
        <v>49</v>
      </c>
      <c r="H479" s="56"/>
      <c r="I479" s="56"/>
      <c r="J479" s="56" t="s">
        <v>49</v>
      </c>
      <c r="K479" s="57">
        <v>33.299999999999997</v>
      </c>
      <c r="L479" s="58">
        <v>44131</v>
      </c>
      <c r="M479" s="58">
        <v>45629</v>
      </c>
      <c r="N479" s="59"/>
      <c r="O479" s="56"/>
      <c r="P479" s="56"/>
      <c r="Q479" s="56">
        <v>5</v>
      </c>
      <c r="R479" s="60">
        <v>16.649999999999999</v>
      </c>
      <c r="S479" s="61">
        <f>O479+P479</f>
        <v>0</v>
      </c>
      <c r="T479" s="62">
        <f>+IF(L479&lt;&gt;"",IF(DAYS360(L479,$A$2)&lt;0,0,IF(AND(MONTH(L479)=MONTH($A$2),YEAR(L479)&lt;YEAR($A$2)),(DAYS360(L479,$A$2)/30)-1,DAYS360(L479,$A$2)/30)),0)</f>
        <v>52.966666666666669</v>
      </c>
      <c r="U479" s="62">
        <f>+IF(M479&lt;&gt;"",IF(DAYS360(M479,$A$2)&lt;0,0,IF(AND(MONTH(M479)=MONTH($A$2),YEAR(M479)&lt;YEAR($A$2)),(DAYS360(M479,$A$2)/30)-1,DAYS360(M479,$A$2)/30)),0)</f>
        <v>3.7666666666666666</v>
      </c>
      <c r="V479" s="63">
        <f>S479/((C479+Q479)/2)</f>
        <v>0</v>
      </c>
      <c r="W479" s="64">
        <f>+IF(V479&gt;0,1/V479,999)</f>
        <v>999</v>
      </c>
      <c r="X479" s="65" t="str">
        <f>+IF(N479&lt;&gt;"",IF(INT(N479)&lt;&gt;INT(K479),"OUI",""),"")</f>
        <v/>
      </c>
      <c r="Y479" s="66">
        <f>+IF(F479="OUI",0,C479*K479)</f>
        <v>166.5</v>
      </c>
      <c r="Z479" s="67" t="str">
        <f>+IF(R479="-",IF(OR(F479="OUI",AND(G479="OUI",T479&lt;=$V$1),H479="OUI",I479="OUI",J479="OUI",T479&lt;=$V$1),"OUI",""),"")</f>
        <v/>
      </c>
      <c r="AA479" s="68" t="str">
        <f>+IF(OR(Z479&lt;&gt;"OUI",X479="OUI",R479&lt;&gt;"-"),"OUI","")</f>
        <v>OUI</v>
      </c>
      <c r="AB479" s="69">
        <f>+IF(AA479&lt;&gt;"OUI","-",IF(R479="-",IF(W479&lt;=3,"-",MAX(N479,K479*(1-$T$1))),IF(W479&lt;=3,R479,IF(T479&gt;$V$6,MAX(N479,K479*$T$6),IF(T479&gt;$V$5,MAX(R479,N479,K479*(1-$T$2),K479*(1-$T$5)),IF(T479&gt;$V$4,MAX(R479,N479,K479*(1-$T$2),K479*(1-$T$4)),IF(T479&gt;$V$3,MAX(R479,N479,K479*(1-$T$2),K479*(1-$T$3)),IF(T479&gt;$V$1,MAX(N479,K479*(1-$T$2)),MAX(N479,R479)))))))))</f>
        <v>29.97</v>
      </c>
      <c r="AC479" s="70">
        <f>+IF(AB479="-","-",IF(ABS(K479-AB479)&lt;0.1,1,-1*(AB479-K479)/K479))</f>
        <v>9.9999999999999964E-2</v>
      </c>
      <c r="AD479" s="66">
        <f>+IF(AB479&lt;&gt;"-",IF(AB479&lt;K479,(K479-AB479)*C479,AB479*C479),"")</f>
        <v>16.649999999999991</v>
      </c>
      <c r="AE479" s="68" t="str">
        <f>+IF(AB479&lt;&gt;"-",IF(R479&lt;&gt;"-",IF(Z479&lt;&gt;"OUI","OLD","FAUX"),IF(Z479&lt;&gt;"OUI","NEW","FAUX")),"")</f>
        <v>OLD</v>
      </c>
      <c r="AF479" s="68"/>
      <c r="AG479" s="68"/>
      <c r="AH479" s="53" t="str">
        <f t="shared" si="7"/>
        <v/>
      </c>
    </row>
    <row r="480" spans="1:34" ht="17">
      <c r="A480" s="53" t="s">
        <v>2315</v>
      </c>
      <c r="B480" s="53" t="s">
        <v>2316</v>
      </c>
      <c r="C480" s="54">
        <v>15</v>
      </c>
      <c r="D480" s="55" t="s">
        <v>47</v>
      </c>
      <c r="E480" s="55" t="s">
        <v>48</v>
      </c>
      <c r="F480" s="56" t="s">
        <v>49</v>
      </c>
      <c r="G480" s="56" t="s">
        <v>49</v>
      </c>
      <c r="H480" s="56"/>
      <c r="I480" s="56"/>
      <c r="J480" s="56" t="s">
        <v>49</v>
      </c>
      <c r="K480" s="57">
        <v>33.207299999999996</v>
      </c>
      <c r="L480" s="58">
        <v>45442</v>
      </c>
      <c r="M480" s="58">
        <v>45670</v>
      </c>
      <c r="N480" s="59"/>
      <c r="O480" s="56">
        <v>1</v>
      </c>
      <c r="P480" s="56"/>
      <c r="Q480" s="56">
        <v>17</v>
      </c>
      <c r="R480" s="60">
        <v>17.26765</v>
      </c>
      <c r="S480" s="61">
        <f>O480+P480</f>
        <v>1</v>
      </c>
      <c r="T480" s="62">
        <f>+IF(L480&lt;&gt;"",IF(DAYS360(L480,$A$2)&lt;0,0,IF(AND(MONTH(L480)=MONTH($A$2),YEAR(L480)&lt;YEAR($A$2)),(DAYS360(L480,$A$2)/30)-1,DAYS360(L480,$A$2)/30)),0)</f>
        <v>9.8666666666666671</v>
      </c>
      <c r="U480" s="62">
        <f>+IF(M480&lt;&gt;"",IF(DAYS360(M480,$A$2)&lt;0,0,IF(AND(MONTH(M480)=MONTH($A$2),YEAR(M480)&lt;YEAR($A$2)),(DAYS360(M480,$A$2)/30)-1,DAYS360(M480,$A$2)/30)),0)</f>
        <v>2.4333333333333331</v>
      </c>
      <c r="V480" s="63">
        <f>S480/((C480+Q480)/2)</f>
        <v>6.25E-2</v>
      </c>
      <c r="W480" s="64">
        <f>+IF(V480&gt;0,1/V480,999)</f>
        <v>16</v>
      </c>
      <c r="X480" s="65" t="str">
        <f>+IF(N480&lt;&gt;"",IF(INT(N480)&lt;&gt;INT(K480),"OUI",""),"")</f>
        <v/>
      </c>
      <c r="Y480" s="66">
        <f>+IF(F480="OUI",0,C480*K480)</f>
        <v>498.10949999999997</v>
      </c>
      <c r="Z480" s="67" t="str">
        <f>+IF(R480="-",IF(OR(F480="OUI",AND(G480="OUI",T480&lt;=$V$1),H480="OUI",I480="OUI",J480="OUI",T480&lt;=$V$1),"OUI",""),"")</f>
        <v/>
      </c>
      <c r="AA480" s="68" t="str">
        <f>+IF(OR(Z480&lt;&gt;"OUI",X480="OUI",R480&lt;&gt;"-"),"OUI","")</f>
        <v>OUI</v>
      </c>
      <c r="AB480" s="69">
        <f>+IF(AA480&lt;&gt;"OUI","-",IF(R480="-",IF(W480&lt;=3,"-",MAX(N480,K480*(1-$T$1))),IF(W480&lt;=3,R480,IF(T480&gt;$V$6,MAX(N480,K480*$T$6),IF(T480&gt;$V$5,MAX(R480,N480,K480*(1-$T$2),K480*(1-$T$5)),IF(T480&gt;$V$4,MAX(R480,N480,K480*(1-$T$2),K480*(1-$T$4)),IF(T480&gt;$V$3,MAX(R480,N480,K480*(1-$T$2),K480*(1-$T$3)),IF(T480&gt;$V$1,MAX(N480,K480*(1-$T$2)),MAX(N480,R480)))))))))</f>
        <v>17.26765</v>
      </c>
      <c r="AC480" s="70">
        <f>+IF(AB480="-","-",IF(ABS(K480-AB480)&lt;0.1,1,-1*(AB480-K480)/K480))</f>
        <v>0.48000439662363392</v>
      </c>
      <c r="AD480" s="66">
        <f>+IF(AB480&lt;&gt;"-",IF(AB480&lt;K480,(K480-AB480)*C480,AB480*C480),"")</f>
        <v>239.09474999999995</v>
      </c>
      <c r="AE480" s="68" t="str">
        <f>+IF(AB480&lt;&gt;"-",IF(R480&lt;&gt;"-",IF(Z480&lt;&gt;"OUI","OLD","FAUX"),IF(Z480&lt;&gt;"OUI","NEW","FAUX")),"")</f>
        <v>OLD</v>
      </c>
      <c r="AF480" s="68"/>
      <c r="AG480" s="68"/>
      <c r="AH480" s="53" t="str">
        <f t="shared" si="7"/>
        <v/>
      </c>
    </row>
    <row r="481" spans="1:34" ht="17">
      <c r="A481" s="53" t="s">
        <v>1769</v>
      </c>
      <c r="B481" s="53" t="s">
        <v>1770</v>
      </c>
      <c r="C481" s="54">
        <v>2</v>
      </c>
      <c r="D481" s="55" t="s">
        <v>745</v>
      </c>
      <c r="E481" s="55" t="s">
        <v>1545</v>
      </c>
      <c r="F481" s="56" t="s">
        <v>49</v>
      </c>
      <c r="G481" s="56" t="s">
        <v>49</v>
      </c>
      <c r="H481" s="56"/>
      <c r="I481" s="56"/>
      <c r="J481" s="56" t="s">
        <v>49</v>
      </c>
      <c r="K481" s="57">
        <v>33.14</v>
      </c>
      <c r="L481" s="58">
        <v>44342</v>
      </c>
      <c r="M481" s="58">
        <v>44348</v>
      </c>
      <c r="N481" s="59"/>
      <c r="O481" s="56"/>
      <c r="P481" s="56"/>
      <c r="Q481" s="56">
        <v>2</v>
      </c>
      <c r="R481" s="60">
        <v>29.826000000000001</v>
      </c>
      <c r="S481" s="61">
        <f>O481+P481</f>
        <v>0</v>
      </c>
      <c r="T481" s="62">
        <f>+IF(L481&lt;&gt;"",IF(DAYS360(L481,$A$2)&lt;0,0,IF(AND(MONTH(L481)=MONTH($A$2),YEAR(L481)&lt;YEAR($A$2)),(DAYS360(L481,$A$2)/30)-1,DAYS360(L481,$A$2)/30)),0)</f>
        <v>46</v>
      </c>
      <c r="U481" s="62">
        <f>+IF(M481&lt;&gt;"",IF(DAYS360(M481,$A$2)&lt;0,0,IF(AND(MONTH(M481)=MONTH($A$2),YEAR(M481)&lt;YEAR($A$2)),(DAYS360(M481,$A$2)/30)-1,DAYS360(M481,$A$2)/30)),0)</f>
        <v>45.833333333333336</v>
      </c>
      <c r="V481" s="63">
        <f>S481/((C481+Q481)/2)</f>
        <v>0</v>
      </c>
      <c r="W481" s="64">
        <f>+IF(V481&gt;0,1/V481,999)</f>
        <v>999</v>
      </c>
      <c r="X481" s="65" t="str">
        <f>+IF(N481&lt;&gt;"",IF(INT(N481)&lt;&gt;INT(K481),"OUI",""),"")</f>
        <v/>
      </c>
      <c r="Y481" s="66">
        <f>+IF(F481="OUI",0,C481*K481)</f>
        <v>66.28</v>
      </c>
      <c r="Z481" s="67" t="str">
        <f>+IF(R481="-",IF(OR(F481="OUI",AND(G481="OUI",T481&lt;=$V$1),H481="OUI",I481="OUI",J481="OUI",T481&lt;=$V$1),"OUI",""),"")</f>
        <v/>
      </c>
      <c r="AA481" s="68" t="str">
        <f>+IF(OR(Z481&lt;&gt;"OUI",X481="OUI",R481&lt;&gt;"-"),"OUI","")</f>
        <v>OUI</v>
      </c>
      <c r="AB481" s="69">
        <f>+IF(AA481&lt;&gt;"OUI","-",IF(R481="-",IF(W481&lt;=3,"-",MAX(N481,K481*(1-$T$1))),IF(W481&lt;=3,R481,IF(T481&gt;$V$6,MAX(N481,K481*$T$6),IF(T481&gt;$V$5,MAX(R481,N481,K481*(1-$T$2),K481*(1-$T$5)),IF(T481&gt;$V$4,MAX(R481,N481,K481*(1-$T$2),K481*(1-$T$4)),IF(T481&gt;$V$3,MAX(R481,N481,K481*(1-$T$2),K481*(1-$T$3)),IF(T481&gt;$V$1,MAX(N481,K481*(1-$T$2)),MAX(N481,R481)))))))))</f>
        <v>29.826000000000001</v>
      </c>
      <c r="AC481" s="70">
        <f>+IF(AB481="-","-",IF(ABS(K481-AB481)&lt;0.1,1,-1*(AB481-K481)/K481))</f>
        <v>0.1</v>
      </c>
      <c r="AD481" s="66">
        <f>+IF(AB481&lt;&gt;"-",IF(AB481&lt;K481,(K481-AB481)*C481,AB481*C481),"")</f>
        <v>6.6280000000000001</v>
      </c>
      <c r="AE481" s="68" t="str">
        <f>+IF(AB481&lt;&gt;"-",IF(R481&lt;&gt;"-",IF(Z481&lt;&gt;"OUI","OLD","FAUX"),IF(Z481&lt;&gt;"OUI","NEW","FAUX")),"")</f>
        <v>OLD</v>
      </c>
      <c r="AF481" s="68"/>
      <c r="AG481" s="68"/>
      <c r="AH481" s="53" t="str">
        <f t="shared" si="7"/>
        <v/>
      </c>
    </row>
    <row r="482" spans="1:34" ht="17">
      <c r="A482" s="53" t="s">
        <v>2273</v>
      </c>
      <c r="B482" s="53" t="s">
        <v>2274</v>
      </c>
      <c r="C482" s="54">
        <v>5</v>
      </c>
      <c r="D482" s="55" t="s">
        <v>671</v>
      </c>
      <c r="E482" s="55" t="s">
        <v>2042</v>
      </c>
      <c r="F482" s="56" t="s">
        <v>49</v>
      </c>
      <c r="G482" s="56" t="s">
        <v>49</v>
      </c>
      <c r="H482" s="56"/>
      <c r="I482" s="56"/>
      <c r="J482" s="56" t="s">
        <v>49</v>
      </c>
      <c r="K482" s="57">
        <v>33.046900000000001</v>
      </c>
      <c r="L482" s="58">
        <v>45314</v>
      </c>
      <c r="M482" s="58">
        <v>45723</v>
      </c>
      <c r="N482" s="59"/>
      <c r="O482" s="56">
        <v>21</v>
      </c>
      <c r="P482" s="56"/>
      <c r="Q482" s="56">
        <v>36</v>
      </c>
      <c r="R482" s="60">
        <v>27.766013333333333</v>
      </c>
      <c r="S482" s="61">
        <f>O482+P482</f>
        <v>21</v>
      </c>
      <c r="T482" s="62">
        <f>+IF(L482&lt;&gt;"",IF(DAYS360(L482,$A$2)&lt;0,0,IF(AND(MONTH(L482)=MONTH($A$2),YEAR(L482)&lt;YEAR($A$2)),(DAYS360(L482,$A$2)/30)-1,DAYS360(L482,$A$2)/30)),0)</f>
        <v>14.1</v>
      </c>
      <c r="U482" s="62">
        <f>+IF(M482&lt;&gt;"",IF(DAYS360(M482,$A$2)&lt;0,0,IF(AND(MONTH(M482)=MONTH($A$2),YEAR(M482)&lt;YEAR($A$2)),(DAYS360(M482,$A$2)/30)-1,DAYS360(M482,$A$2)/30)),0)</f>
        <v>0.6333333333333333</v>
      </c>
      <c r="V482" s="63">
        <f>S482/((C482+Q482)/2)</f>
        <v>1.024390243902439</v>
      </c>
      <c r="W482" s="64">
        <f>+IF(V482&gt;0,1/V482,999)</f>
        <v>0.97619047619047616</v>
      </c>
      <c r="X482" s="65" t="str">
        <f>+IF(N482&lt;&gt;"",IF(INT(N482)&lt;&gt;INT(K482),"OUI",""),"")</f>
        <v/>
      </c>
      <c r="Y482" s="66">
        <f>+IF(F482="OUI",0,C482*K482)</f>
        <v>165.2345</v>
      </c>
      <c r="Z482" s="67" t="str">
        <f>+IF(R482="-",IF(OR(F482="OUI",AND(G482="OUI",T482&lt;=$V$1),H482="OUI",I482="OUI",J482="OUI",T482&lt;=$V$1),"OUI",""),"")</f>
        <v/>
      </c>
      <c r="AA482" s="68" t="str">
        <f>+IF(OR(Z482&lt;&gt;"OUI",X482="OUI",R482&lt;&gt;"-"),"OUI","")</f>
        <v>OUI</v>
      </c>
      <c r="AB482" s="69">
        <f>+IF(AA482&lt;&gt;"OUI","-",IF(R482="-",IF(W482&lt;=3,"-",MAX(N482,K482*(1-$T$1))),IF(W482&lt;=3,R482,IF(T482&gt;$V$6,MAX(N482,K482*$T$6),IF(T482&gt;$V$5,MAX(R482,N482,K482*(1-$T$2),K482*(1-$T$5)),IF(T482&gt;$V$4,MAX(R482,N482,K482*(1-$T$2),K482*(1-$T$4)),IF(T482&gt;$V$3,MAX(R482,N482,K482*(1-$T$2),K482*(1-$T$3)),IF(T482&gt;$V$1,MAX(N482,K482*(1-$T$2)),MAX(N482,R482)))))))))</f>
        <v>27.766013333333333</v>
      </c>
      <c r="AC482" s="70">
        <f>+IF(AB482="-","-",IF(ABS(K482-AB482)&lt;0.1,1,-1*(AB482-K482)/K482))</f>
        <v>0.15979975933193938</v>
      </c>
      <c r="AD482" s="66">
        <f>+IF(AB482&lt;&gt;"-",IF(AB482&lt;K482,(K482-AB482)*C482,AB482*C482),"")</f>
        <v>26.404433333333337</v>
      </c>
      <c r="AE482" s="68" t="str">
        <f>+IF(AB482&lt;&gt;"-",IF(R482&lt;&gt;"-",IF(Z482&lt;&gt;"OUI","OLD","FAUX"),IF(Z482&lt;&gt;"OUI","NEW","FAUX")),"")</f>
        <v>OLD</v>
      </c>
      <c r="AF482" s="68"/>
      <c r="AG482" s="68"/>
      <c r="AH482" s="53" t="str">
        <f t="shared" si="7"/>
        <v/>
      </c>
    </row>
    <row r="483" spans="1:34" ht="34">
      <c r="A483" s="53" t="s">
        <v>685</v>
      </c>
      <c r="B483" s="53" t="s">
        <v>686</v>
      </c>
      <c r="C483" s="54">
        <v>59</v>
      </c>
      <c r="D483" s="55" t="s">
        <v>47</v>
      </c>
      <c r="E483" s="55" t="s">
        <v>654</v>
      </c>
      <c r="F483" s="56" t="s">
        <v>49</v>
      </c>
      <c r="G483" s="56" t="s">
        <v>49</v>
      </c>
      <c r="H483" s="56"/>
      <c r="I483" s="56"/>
      <c r="J483" s="56" t="s">
        <v>49</v>
      </c>
      <c r="K483" s="57">
        <v>33.003300000000003</v>
      </c>
      <c r="L483" s="58">
        <v>44183</v>
      </c>
      <c r="M483" s="58">
        <v>45474</v>
      </c>
      <c r="N483" s="59"/>
      <c r="O483" s="56"/>
      <c r="P483" s="56"/>
      <c r="Q483" s="56">
        <v>59</v>
      </c>
      <c r="R483" s="60">
        <v>29.702970000000004</v>
      </c>
      <c r="S483" s="61">
        <f>O483+P483</f>
        <v>0</v>
      </c>
      <c r="T483" s="62">
        <f>+IF(L483&lt;&gt;"",IF(DAYS360(L483,$A$2)&lt;0,0,IF(AND(MONTH(L483)=MONTH($A$2),YEAR(L483)&lt;YEAR($A$2)),(DAYS360(L483,$A$2)/30)-1,DAYS360(L483,$A$2)/30)),0)</f>
        <v>51.266666666666666</v>
      </c>
      <c r="U483" s="62">
        <f>+IF(M483&lt;&gt;"",IF(DAYS360(M483,$A$2)&lt;0,0,IF(AND(MONTH(M483)=MONTH($A$2),YEAR(M483)&lt;YEAR($A$2)),(DAYS360(M483,$A$2)/30)-1,DAYS360(M483,$A$2)/30)),0)</f>
        <v>8.8333333333333339</v>
      </c>
      <c r="V483" s="63">
        <f>S483/((C483+Q483)/2)</f>
        <v>0</v>
      </c>
      <c r="W483" s="64">
        <f>+IF(V483&gt;0,1/V483,999)</f>
        <v>999</v>
      </c>
      <c r="X483" s="65" t="str">
        <f>+IF(N483&lt;&gt;"",IF(INT(N483)&lt;&gt;INT(K483),"OUI",""),"")</f>
        <v/>
      </c>
      <c r="Y483" s="66">
        <f>+IF(F483="OUI",0,C483*K483)</f>
        <v>1947.1947000000002</v>
      </c>
      <c r="Z483" s="67" t="str">
        <f>+IF(R483="-",IF(OR(F483="OUI",AND(G483="OUI",T483&lt;=$V$1),H483="OUI",I483="OUI",J483="OUI",T483&lt;=$V$1),"OUI",""),"")</f>
        <v/>
      </c>
      <c r="AA483" s="68" t="str">
        <f>+IF(OR(Z483&lt;&gt;"OUI",X483="OUI",R483&lt;&gt;"-"),"OUI","")</f>
        <v>OUI</v>
      </c>
      <c r="AB483" s="69">
        <f>+IF(AA483&lt;&gt;"OUI","-",IF(R483="-",IF(W483&lt;=3,"-",MAX(N483,K483*(1-$T$1))),IF(W483&lt;=3,R483,IF(T483&gt;$V$6,MAX(N483,K483*$T$6),IF(T483&gt;$V$5,MAX(R483,N483,K483*(1-$T$2),K483*(1-$T$5)),IF(T483&gt;$V$4,MAX(R483,N483,K483*(1-$T$2),K483*(1-$T$4)),IF(T483&gt;$V$3,MAX(R483,N483,K483*(1-$T$2),K483*(1-$T$3)),IF(T483&gt;$V$1,MAX(N483,K483*(1-$T$2)),MAX(N483,R483)))))))))</f>
        <v>29.702970000000004</v>
      </c>
      <c r="AC483" s="70">
        <f>+IF(AB483="-","-",IF(ABS(K483-AB483)&lt;0.1,1,-1*(AB483-K483)/K483))</f>
        <v>9.999999999999995E-2</v>
      </c>
      <c r="AD483" s="66">
        <f>+IF(AB483&lt;&gt;"-",IF(AB483&lt;K483,(K483-AB483)*C483,AB483*C483),"")</f>
        <v>194.71946999999994</v>
      </c>
      <c r="AE483" s="68" t="str">
        <f>+IF(AB483&lt;&gt;"-",IF(R483&lt;&gt;"-",IF(Z483&lt;&gt;"OUI","OLD","FAUX"),IF(Z483&lt;&gt;"OUI","NEW","FAUX")),"")</f>
        <v>OLD</v>
      </c>
      <c r="AF483" s="68"/>
      <c r="AG483" s="68"/>
      <c r="AH483" s="53" t="str">
        <f t="shared" si="7"/>
        <v/>
      </c>
    </row>
    <row r="484" spans="1:34" ht="17">
      <c r="A484" s="53" t="s">
        <v>2626</v>
      </c>
      <c r="B484" s="53" t="s">
        <v>2627</v>
      </c>
      <c r="C484" s="54">
        <v>2</v>
      </c>
      <c r="D484" s="55" t="s">
        <v>791</v>
      </c>
      <c r="E484" s="55"/>
      <c r="F484" s="56"/>
      <c r="G484" s="56"/>
      <c r="H484" s="56"/>
      <c r="I484" s="56"/>
      <c r="J484" s="56"/>
      <c r="K484" s="57">
        <v>32.96</v>
      </c>
      <c r="L484" s="58">
        <v>45715</v>
      </c>
      <c r="M484" s="58">
        <v>45719</v>
      </c>
      <c r="N484" s="59"/>
      <c r="O484" s="56">
        <v>8</v>
      </c>
      <c r="P484" s="56"/>
      <c r="Q484" s="56"/>
      <c r="R484" s="60" t="s">
        <v>1139</v>
      </c>
      <c r="S484" s="61">
        <f>O484+P484</f>
        <v>8</v>
      </c>
      <c r="T484" s="62">
        <f>+IF(L484&lt;&gt;"",IF(DAYS360(L484,$A$2)&lt;0,0,IF(AND(MONTH(L484)=MONTH($A$2),YEAR(L484)&lt;YEAR($A$2)),(DAYS360(L484,$A$2)/30)-1,DAYS360(L484,$A$2)/30)),0)</f>
        <v>0.96666666666666667</v>
      </c>
      <c r="U484" s="62">
        <f>+IF(M484&lt;&gt;"",IF(DAYS360(M484,$A$2)&lt;0,0,IF(AND(MONTH(M484)=MONTH($A$2),YEAR(M484)&lt;YEAR($A$2)),(DAYS360(M484,$A$2)/30)-1,DAYS360(M484,$A$2)/30)),0)</f>
        <v>0.76666666666666672</v>
      </c>
      <c r="V484" s="63">
        <f>S484/((C484+Q484)/2)</f>
        <v>8</v>
      </c>
      <c r="W484" s="64">
        <f>+IF(V484&gt;0,1/V484,999)</f>
        <v>0.125</v>
      </c>
      <c r="X484" s="65" t="str">
        <f>+IF(N484&lt;&gt;"",IF(INT(N484)&lt;&gt;INT(K484),"OUI",""),"")</f>
        <v/>
      </c>
      <c r="Y484" s="66">
        <f>+IF(F484="OUI",0,C484*K484)</f>
        <v>65.92</v>
      </c>
      <c r="Z484" s="67" t="str">
        <f>+IF(R484="-",IF(OR(F484="OUI",AND(G484="OUI",T484&lt;=$V$1),H484="OUI",I484="OUI",J484="OUI",T484&lt;=$V$1),"OUI",""),"")</f>
        <v>OUI</v>
      </c>
      <c r="AA484" s="68" t="str">
        <f>+IF(OR(Z484&lt;&gt;"OUI",X484="OUI",R484&lt;&gt;"-"),"OUI","")</f>
        <v/>
      </c>
      <c r="AB484" s="69" t="str">
        <f>+IF(AA484&lt;&gt;"OUI","-",IF(R484="-",IF(W484&lt;=3,"-",MAX(N484,K484*(1-$T$1))),IF(W484&lt;=3,R484,IF(T484&gt;$V$6,MAX(N484,K484*$T$6),IF(T484&gt;$V$5,MAX(R484,N484,K484*(1-$T$2),K484*(1-$T$5)),IF(T484&gt;$V$4,MAX(R484,N484,K484*(1-$T$2),K484*(1-$T$4)),IF(T484&gt;$V$3,MAX(R484,N484,K484*(1-$T$2),K484*(1-$T$3)),IF(T484&gt;$V$1,MAX(N484,K484*(1-$T$2)),MAX(N484,R484)))))))))</f>
        <v>-</v>
      </c>
      <c r="AC484" s="70" t="str">
        <f>+IF(AB484="-","-",IF(ABS(K484-AB484)&lt;0.1,1,-1*(AB484-K484)/K484))</f>
        <v>-</v>
      </c>
      <c r="AD484" s="66" t="str">
        <f>+IF(AB484&lt;&gt;"-",IF(AB484&lt;K484,(K484-AB484)*C484,AB484*C484),"")</f>
        <v/>
      </c>
      <c r="AE484" s="68" t="str">
        <f>+IF(AB484&lt;&gt;"-",IF(R484&lt;&gt;"-",IF(Z484&lt;&gt;"OUI","OLD","FAUX"),IF(Z484&lt;&gt;"OUI","NEW","FAUX")),"")</f>
        <v/>
      </c>
      <c r="AF484" s="68"/>
      <c r="AG484" s="68"/>
      <c r="AH484" s="53" t="str">
        <f t="shared" si="7"/>
        <v/>
      </c>
    </row>
    <row r="485" spans="1:34" ht="17">
      <c r="A485" s="53" t="s">
        <v>2624</v>
      </c>
      <c r="B485" s="53" t="s">
        <v>2625</v>
      </c>
      <c r="C485" s="54">
        <v>3</v>
      </c>
      <c r="D485" s="55" t="s">
        <v>791</v>
      </c>
      <c r="E485" s="55"/>
      <c r="F485" s="56"/>
      <c r="G485" s="56"/>
      <c r="H485" s="56"/>
      <c r="I485" s="56"/>
      <c r="J485" s="56"/>
      <c r="K485" s="57">
        <v>32.96</v>
      </c>
      <c r="L485" s="58">
        <v>45715</v>
      </c>
      <c r="M485" s="58">
        <v>45726</v>
      </c>
      <c r="N485" s="59"/>
      <c r="O485" s="56">
        <v>45</v>
      </c>
      <c r="P485" s="56"/>
      <c r="Q485" s="56"/>
      <c r="R485" s="60" t="s">
        <v>1139</v>
      </c>
      <c r="S485" s="61">
        <f>O485+P485</f>
        <v>45</v>
      </c>
      <c r="T485" s="62">
        <f>+IF(L485&lt;&gt;"",IF(DAYS360(L485,$A$2)&lt;0,0,IF(AND(MONTH(L485)=MONTH($A$2),YEAR(L485)&lt;YEAR($A$2)),(DAYS360(L485,$A$2)/30)-1,DAYS360(L485,$A$2)/30)),0)</f>
        <v>0.96666666666666667</v>
      </c>
      <c r="U485" s="62">
        <f>+IF(M485&lt;&gt;"",IF(DAYS360(M485,$A$2)&lt;0,0,IF(AND(MONTH(M485)=MONTH($A$2),YEAR(M485)&lt;YEAR($A$2)),(DAYS360(M485,$A$2)/30)-1,DAYS360(M485,$A$2)/30)),0)</f>
        <v>0.53333333333333333</v>
      </c>
      <c r="V485" s="63">
        <f>S485/((C485+Q485)/2)</f>
        <v>30</v>
      </c>
      <c r="W485" s="64">
        <f>+IF(V485&gt;0,1/V485,999)</f>
        <v>3.3333333333333333E-2</v>
      </c>
      <c r="X485" s="65" t="str">
        <f>+IF(N485&lt;&gt;"",IF(INT(N485)&lt;&gt;INT(K485),"OUI",""),"")</f>
        <v/>
      </c>
      <c r="Y485" s="66">
        <f>+IF(F485="OUI",0,C485*K485)</f>
        <v>98.88</v>
      </c>
      <c r="Z485" s="67" t="str">
        <f>+IF(R485="-",IF(OR(F485="OUI",AND(G485="OUI",T485&lt;=$V$1),H485="OUI",I485="OUI",J485="OUI",T485&lt;=$V$1),"OUI",""),"")</f>
        <v>OUI</v>
      </c>
      <c r="AA485" s="68" t="str">
        <f>+IF(OR(Z485&lt;&gt;"OUI",X485="OUI",R485&lt;&gt;"-"),"OUI","")</f>
        <v/>
      </c>
      <c r="AB485" s="69" t="str">
        <f>+IF(AA485&lt;&gt;"OUI","-",IF(R485="-",IF(W485&lt;=3,"-",MAX(N485,K485*(1-$T$1))),IF(W485&lt;=3,R485,IF(T485&gt;$V$6,MAX(N485,K485*$T$6),IF(T485&gt;$V$5,MAX(R485,N485,K485*(1-$T$2),K485*(1-$T$5)),IF(T485&gt;$V$4,MAX(R485,N485,K485*(1-$T$2),K485*(1-$T$4)),IF(T485&gt;$V$3,MAX(R485,N485,K485*(1-$T$2),K485*(1-$T$3)),IF(T485&gt;$V$1,MAX(N485,K485*(1-$T$2)),MAX(N485,R485)))))))))</f>
        <v>-</v>
      </c>
      <c r="AC485" s="70" t="str">
        <f>+IF(AB485="-","-",IF(ABS(K485-AB485)&lt;0.1,1,-1*(AB485-K485)/K485))</f>
        <v>-</v>
      </c>
      <c r="AD485" s="66" t="str">
        <f>+IF(AB485&lt;&gt;"-",IF(AB485&lt;K485,(K485-AB485)*C485,AB485*C485),"")</f>
        <v/>
      </c>
      <c r="AE485" s="68" t="str">
        <f>+IF(AB485&lt;&gt;"-",IF(R485&lt;&gt;"-",IF(Z485&lt;&gt;"OUI","OLD","FAUX"),IF(Z485&lt;&gt;"OUI","NEW","FAUX")),"")</f>
        <v/>
      </c>
      <c r="AF485" s="68"/>
      <c r="AG485" s="68"/>
      <c r="AH485" s="53" t="str">
        <f t="shared" si="7"/>
        <v/>
      </c>
    </row>
    <row r="486" spans="1:34" ht="17">
      <c r="A486" s="53" t="s">
        <v>2654</v>
      </c>
      <c r="B486" s="53" t="s">
        <v>2655</v>
      </c>
      <c r="C486" s="54">
        <v>6</v>
      </c>
      <c r="D486" s="55" t="s">
        <v>47</v>
      </c>
      <c r="E486" s="55" t="s">
        <v>48</v>
      </c>
      <c r="F486" s="56" t="s">
        <v>49</v>
      </c>
      <c r="G486" s="56" t="s">
        <v>49</v>
      </c>
      <c r="H486" s="56"/>
      <c r="I486" s="56"/>
      <c r="J486" s="56" t="s">
        <v>49</v>
      </c>
      <c r="K486" s="57">
        <v>32.836799999999997</v>
      </c>
      <c r="L486" s="58">
        <v>45446</v>
      </c>
      <c r="M486" s="58">
        <v>45719</v>
      </c>
      <c r="N486" s="59"/>
      <c r="O486" s="56">
        <v>2</v>
      </c>
      <c r="P486" s="56"/>
      <c r="Q486" s="56">
        <v>10</v>
      </c>
      <c r="R486" s="60" t="s">
        <v>1139</v>
      </c>
      <c r="S486" s="61">
        <f>O486+P486</f>
        <v>2</v>
      </c>
      <c r="T486" s="62">
        <f>+IF(L486&lt;&gt;"",IF(DAYS360(L486,$A$2)&lt;0,0,IF(AND(MONTH(L486)=MONTH($A$2),YEAR(L486)&lt;YEAR($A$2)),(DAYS360(L486,$A$2)/30)-1,DAYS360(L486,$A$2)/30)),0)</f>
        <v>9.7666666666666675</v>
      </c>
      <c r="U486" s="62">
        <f>+IF(M486&lt;&gt;"",IF(DAYS360(M486,$A$2)&lt;0,0,IF(AND(MONTH(M486)=MONTH($A$2),YEAR(M486)&lt;YEAR($A$2)),(DAYS360(M486,$A$2)/30)-1,DAYS360(M486,$A$2)/30)),0)</f>
        <v>0.76666666666666672</v>
      </c>
      <c r="V486" s="63">
        <f>S486/((C486+Q486)/2)</f>
        <v>0.25</v>
      </c>
      <c r="W486" s="64">
        <f>+IF(V486&gt;0,1/V486,999)</f>
        <v>4</v>
      </c>
      <c r="X486" s="65" t="str">
        <f>+IF(N486&lt;&gt;"",IF(INT(N486)&lt;&gt;INT(K486),"OUI",""),"")</f>
        <v/>
      </c>
      <c r="Y486" s="66">
        <f>+IF(F486="OUI",0,C486*K486)</f>
        <v>197.02079999999998</v>
      </c>
      <c r="Z486" s="67" t="str">
        <f>+IF(R486="-",IF(OR(F486="OUI",AND(G486="OUI",T486&lt;=$V$1),H486="OUI",I486="OUI",J486="OUI",T486&lt;=$V$1),"OUI",""),"")</f>
        <v>OUI</v>
      </c>
      <c r="AA486" s="68" t="str">
        <f>+IF(OR(Z486&lt;&gt;"OUI",X486="OUI",R486&lt;&gt;"-"),"OUI","")</f>
        <v/>
      </c>
      <c r="AB486" s="69" t="str">
        <f>+IF(AA486&lt;&gt;"OUI","-",IF(R486="-",IF(W486&lt;=3,"-",MAX(N486,K486*(1-$T$1))),IF(W486&lt;=3,R486,IF(T486&gt;$V$6,MAX(N486,K486*$T$6),IF(T486&gt;$V$5,MAX(R486,N486,K486*(1-$T$2),K486*(1-$T$5)),IF(T486&gt;$V$4,MAX(R486,N486,K486*(1-$T$2),K486*(1-$T$4)),IF(T486&gt;$V$3,MAX(R486,N486,K486*(1-$T$2),K486*(1-$T$3)),IF(T486&gt;$V$1,MAX(N486,K486*(1-$T$2)),MAX(N486,R486)))))))))</f>
        <v>-</v>
      </c>
      <c r="AC486" s="70" t="str">
        <f>+IF(AB486="-","-",IF(ABS(K486-AB486)&lt;0.1,1,-1*(AB486-K486)/K486))</f>
        <v>-</v>
      </c>
      <c r="AD486" s="66" t="str">
        <f>+IF(AB486&lt;&gt;"-",IF(AB486&lt;K486,(K486-AB486)*C486,AB486*C486),"")</f>
        <v/>
      </c>
      <c r="AE486" s="68" t="str">
        <f>+IF(AB486&lt;&gt;"-",IF(R486&lt;&gt;"-",IF(Z486&lt;&gt;"OUI","OLD","FAUX"),IF(Z486&lt;&gt;"OUI","NEW","FAUX")),"")</f>
        <v/>
      </c>
      <c r="AF486" s="68"/>
      <c r="AG486" s="68"/>
      <c r="AH486" s="53" t="str">
        <f t="shared" si="7"/>
        <v/>
      </c>
    </row>
    <row r="487" spans="1:34" ht="17">
      <c r="A487" s="53" t="s">
        <v>600</v>
      </c>
      <c r="B487" s="53" t="s">
        <v>601</v>
      </c>
      <c r="C487" s="54">
        <v>1</v>
      </c>
      <c r="D487" s="55" t="s">
        <v>444</v>
      </c>
      <c r="E487" s="55" t="s">
        <v>445</v>
      </c>
      <c r="F487" s="56" t="s">
        <v>49</v>
      </c>
      <c r="G487" s="56" t="s">
        <v>49</v>
      </c>
      <c r="H487" s="56"/>
      <c r="I487" s="56"/>
      <c r="J487" s="56" t="s">
        <v>49</v>
      </c>
      <c r="K487" s="57">
        <v>32.804900000000004</v>
      </c>
      <c r="L487" s="58">
        <v>44473</v>
      </c>
      <c r="M487" s="58">
        <v>45684</v>
      </c>
      <c r="N487" s="59"/>
      <c r="O487" s="56">
        <v>1</v>
      </c>
      <c r="P487" s="56"/>
      <c r="Q487" s="56">
        <v>2</v>
      </c>
      <c r="R487" s="60">
        <v>30.207845416666672</v>
      </c>
      <c r="S487" s="61">
        <f>O487+P487</f>
        <v>1</v>
      </c>
      <c r="T487" s="62">
        <f>+IF(L487&lt;&gt;"",IF(DAYS360(L487,$A$2)&lt;0,0,IF(AND(MONTH(L487)=MONTH($A$2),YEAR(L487)&lt;YEAR($A$2)),(DAYS360(L487,$A$2)/30)-1,DAYS360(L487,$A$2)/30)),0)</f>
        <v>41.733333333333334</v>
      </c>
      <c r="U487" s="62">
        <f>+IF(M487&lt;&gt;"",IF(DAYS360(M487,$A$2)&lt;0,0,IF(AND(MONTH(M487)=MONTH($A$2),YEAR(M487)&lt;YEAR($A$2)),(DAYS360(M487,$A$2)/30)-1,DAYS360(M487,$A$2)/30)),0)</f>
        <v>1.9666666666666666</v>
      </c>
      <c r="V487" s="63">
        <f>S487/((C487+Q487)/2)</f>
        <v>0.66666666666666663</v>
      </c>
      <c r="W487" s="64">
        <f>+IF(V487&gt;0,1/V487,999)</f>
        <v>1.5</v>
      </c>
      <c r="X487" s="65" t="str">
        <f>+IF(N487&lt;&gt;"",IF(INT(N487)&lt;&gt;INT(K487),"OUI",""),"")</f>
        <v/>
      </c>
      <c r="Y487" s="66">
        <f>+IF(F487="OUI",0,C487*K487)</f>
        <v>32.804900000000004</v>
      </c>
      <c r="Z487" s="67" t="str">
        <f>+IF(R487="-",IF(OR(F487="OUI",AND(G487="OUI",T487&lt;=$V$1),H487="OUI",I487="OUI",J487="OUI",T487&lt;=$V$1),"OUI",""),"")</f>
        <v/>
      </c>
      <c r="AA487" s="68" t="str">
        <f>+IF(OR(Z487&lt;&gt;"OUI",X487="OUI",R487&lt;&gt;"-"),"OUI","")</f>
        <v>OUI</v>
      </c>
      <c r="AB487" s="69">
        <f>+IF(AA487&lt;&gt;"OUI","-",IF(R487="-",IF(W487&lt;=3,"-",MAX(N487,K487*(1-$T$1))),IF(W487&lt;=3,R487,IF(T487&gt;$V$6,MAX(N487,K487*$T$6),IF(T487&gt;$V$5,MAX(R487,N487,K487*(1-$T$2),K487*(1-$T$5)),IF(T487&gt;$V$4,MAX(R487,N487,K487*(1-$T$2),K487*(1-$T$4)),IF(T487&gt;$V$3,MAX(R487,N487,K487*(1-$T$2),K487*(1-$T$3)),IF(T487&gt;$V$1,MAX(N487,K487*(1-$T$2)),MAX(N487,R487)))))))))</f>
        <v>30.207845416666672</v>
      </c>
      <c r="AC487" s="70">
        <f>+IF(AB487="-","-",IF(ABS(K487-AB487)&lt;0.1,1,-1*(AB487-K487)/K487))</f>
        <v>7.9166666666666607E-2</v>
      </c>
      <c r="AD487" s="66">
        <f>+IF(AB487&lt;&gt;"-",IF(AB487&lt;K487,(K487-AB487)*C487,AB487*C487),"")</f>
        <v>2.5970545833333318</v>
      </c>
      <c r="AE487" s="68" t="str">
        <f>+IF(AB487&lt;&gt;"-",IF(R487&lt;&gt;"-",IF(Z487&lt;&gt;"OUI","OLD","FAUX"),IF(Z487&lt;&gt;"OUI","NEW","FAUX")),"")</f>
        <v>OLD</v>
      </c>
      <c r="AF487" s="68"/>
      <c r="AG487" s="68"/>
      <c r="AH487" s="53" t="str">
        <f t="shared" si="7"/>
        <v/>
      </c>
    </row>
    <row r="488" spans="1:34" ht="17">
      <c r="A488" s="53" t="s">
        <v>2752</v>
      </c>
      <c r="B488" s="53" t="s">
        <v>2753</v>
      </c>
      <c r="C488" s="54">
        <v>7</v>
      </c>
      <c r="D488" s="55" t="s">
        <v>623</v>
      </c>
      <c r="E488" s="55"/>
      <c r="F488" s="56" t="s">
        <v>49</v>
      </c>
      <c r="G488" s="56" t="s">
        <v>49</v>
      </c>
      <c r="H488" s="56"/>
      <c r="I488" s="56"/>
      <c r="J488" s="56"/>
      <c r="K488" s="57">
        <v>32.26</v>
      </c>
      <c r="L488" s="58">
        <v>45565</v>
      </c>
      <c r="M488" s="58">
        <v>45721</v>
      </c>
      <c r="N488" s="59"/>
      <c r="O488" s="56">
        <v>2</v>
      </c>
      <c r="P488" s="56"/>
      <c r="Q488" s="56">
        <v>9</v>
      </c>
      <c r="R488" s="60" t="s">
        <v>1139</v>
      </c>
      <c r="S488" s="61">
        <f>O488+P488</f>
        <v>2</v>
      </c>
      <c r="T488" s="62">
        <f>+IF(L488&lt;&gt;"",IF(DAYS360(L488,$A$2)&lt;0,0,IF(AND(MONTH(L488)=MONTH($A$2),YEAR(L488)&lt;YEAR($A$2)),(DAYS360(L488,$A$2)/30)-1,DAYS360(L488,$A$2)/30)),0)</f>
        <v>5.8666666666666663</v>
      </c>
      <c r="U488" s="62">
        <f>+IF(M488&lt;&gt;"",IF(DAYS360(M488,$A$2)&lt;0,0,IF(AND(MONTH(M488)=MONTH($A$2),YEAR(M488)&lt;YEAR($A$2)),(DAYS360(M488,$A$2)/30)-1,DAYS360(M488,$A$2)/30)),0)</f>
        <v>0.7</v>
      </c>
      <c r="V488" s="63">
        <f>S488/((C488+Q488)/2)</f>
        <v>0.25</v>
      </c>
      <c r="W488" s="64">
        <f>+IF(V488&gt;0,1/V488,999)</f>
        <v>4</v>
      </c>
      <c r="X488" s="65" t="str">
        <f>+IF(N488&lt;&gt;"",IF(INT(N488)&lt;&gt;INT(K488),"OUI",""),"")</f>
        <v/>
      </c>
      <c r="Y488" s="66">
        <f>+IF(F488="OUI",0,C488*K488)</f>
        <v>225.82</v>
      </c>
      <c r="Z488" s="67" t="str">
        <f>+IF(R488="-",IF(OR(F488="OUI",AND(G488="OUI",T488&lt;=$V$1),H488="OUI",I488="OUI",J488="OUI",T488&lt;=$V$1),"OUI",""),"")</f>
        <v>OUI</v>
      </c>
      <c r="AA488" s="68" t="str">
        <f>+IF(OR(Z488&lt;&gt;"OUI",X488="OUI",R488&lt;&gt;"-"),"OUI","")</f>
        <v/>
      </c>
      <c r="AB488" s="69" t="str">
        <f>+IF(AA488&lt;&gt;"OUI","-",IF(R488="-",IF(W488&lt;=3,"-",MAX(N488,K488*(1-$T$1))),IF(W488&lt;=3,R488,IF(T488&gt;$V$6,MAX(N488,K488*$T$6),IF(T488&gt;$V$5,MAX(R488,N488,K488*(1-$T$2),K488*(1-$T$5)),IF(T488&gt;$V$4,MAX(R488,N488,K488*(1-$T$2),K488*(1-$T$4)),IF(T488&gt;$V$3,MAX(R488,N488,K488*(1-$T$2),K488*(1-$T$3)),IF(T488&gt;$V$1,MAX(N488,K488*(1-$T$2)),MAX(N488,R488)))))))))</f>
        <v>-</v>
      </c>
      <c r="AC488" s="70" t="str">
        <f>+IF(AB488="-","-",IF(ABS(K488-AB488)&lt;0.1,1,-1*(AB488-K488)/K488))</f>
        <v>-</v>
      </c>
      <c r="AD488" s="66" t="str">
        <f>+IF(AB488&lt;&gt;"-",IF(AB488&lt;K488,(K488-AB488)*C488,AB488*C488),"")</f>
        <v/>
      </c>
      <c r="AE488" s="68" t="str">
        <f>+IF(AB488&lt;&gt;"-",IF(R488&lt;&gt;"-",IF(Z488&lt;&gt;"OUI","OLD","FAUX"),IF(Z488&lt;&gt;"OUI","NEW","FAUX")),"")</f>
        <v/>
      </c>
      <c r="AF488" s="68"/>
      <c r="AG488" s="68"/>
      <c r="AH488" s="53" t="str">
        <f t="shared" si="7"/>
        <v/>
      </c>
    </row>
    <row r="489" spans="1:34" ht="17">
      <c r="A489" s="53" t="s">
        <v>772</v>
      </c>
      <c r="B489" s="53" t="s">
        <v>773</v>
      </c>
      <c r="C489" s="54">
        <v>12</v>
      </c>
      <c r="D489" s="55" t="s">
        <v>745</v>
      </c>
      <c r="E489" s="55" t="s">
        <v>774</v>
      </c>
      <c r="F489" s="56" t="s">
        <v>49</v>
      </c>
      <c r="G489" s="56" t="s">
        <v>49</v>
      </c>
      <c r="H489" s="56"/>
      <c r="I489" s="56"/>
      <c r="J489" s="56" t="s">
        <v>49</v>
      </c>
      <c r="K489" s="57">
        <v>31.987200000000001</v>
      </c>
      <c r="L489" s="58">
        <v>44809</v>
      </c>
      <c r="M489" s="58">
        <v>45600</v>
      </c>
      <c r="N489" s="59"/>
      <c r="O489" s="56"/>
      <c r="P489" s="56"/>
      <c r="Q489" s="56">
        <v>12</v>
      </c>
      <c r="R489" s="60">
        <v>28.788480000000003</v>
      </c>
      <c r="S489" s="61">
        <f>O489+P489</f>
        <v>0</v>
      </c>
      <c r="T489" s="62">
        <f>+IF(L489&lt;&gt;"",IF(DAYS360(L489,$A$2)&lt;0,0,IF(AND(MONTH(L489)=MONTH($A$2),YEAR(L489)&lt;YEAR($A$2)),(DAYS360(L489,$A$2)/30)-1,DAYS360(L489,$A$2)/30)),0)</f>
        <v>30.7</v>
      </c>
      <c r="U489" s="62">
        <f>+IF(M489&lt;&gt;"",IF(DAYS360(M489,$A$2)&lt;0,0,IF(AND(MONTH(M489)=MONTH($A$2),YEAR(M489)&lt;YEAR($A$2)),(DAYS360(M489,$A$2)/30)-1,DAYS360(M489,$A$2)/30)),0)</f>
        <v>4.7333333333333334</v>
      </c>
      <c r="V489" s="63">
        <f>S489/((C489+Q489)/2)</f>
        <v>0</v>
      </c>
      <c r="W489" s="64">
        <f>+IF(V489&gt;0,1/V489,999)</f>
        <v>999</v>
      </c>
      <c r="X489" s="65" t="str">
        <f>+IF(N489&lt;&gt;"",IF(INT(N489)&lt;&gt;INT(K489),"OUI",""),"")</f>
        <v/>
      </c>
      <c r="Y489" s="66">
        <f>+IF(F489="OUI",0,C489*K489)</f>
        <v>383.84640000000002</v>
      </c>
      <c r="Z489" s="67" t="str">
        <f>+IF(R489="-",IF(OR(F489="OUI",AND(G489="OUI",T489&lt;=$V$1),H489="OUI",I489="OUI",J489="OUI",T489&lt;=$V$1),"OUI",""),"")</f>
        <v/>
      </c>
      <c r="AA489" s="68" t="str">
        <f>+IF(OR(Z489&lt;&gt;"OUI",X489="OUI",R489&lt;&gt;"-"),"OUI","")</f>
        <v>OUI</v>
      </c>
      <c r="AB489" s="69">
        <f>+IF(AA489&lt;&gt;"OUI","-",IF(R489="-",IF(W489&lt;=3,"-",MAX(N489,K489*(1-$T$1))),IF(W489&lt;=3,R489,IF(T489&gt;$V$6,MAX(N489,K489*$T$6),IF(T489&gt;$V$5,MAX(R489,N489,K489*(1-$T$2),K489*(1-$T$5)),IF(T489&gt;$V$4,MAX(R489,N489,K489*(1-$T$2),K489*(1-$T$4)),IF(T489&gt;$V$3,MAX(R489,N489,K489*(1-$T$2),K489*(1-$T$3)),IF(T489&gt;$V$1,MAX(N489,K489*(1-$T$2)),MAX(N489,R489)))))))))</f>
        <v>28.788480000000003</v>
      </c>
      <c r="AC489" s="70">
        <f>+IF(AB489="-","-",IF(ABS(K489-AB489)&lt;0.1,1,-1*(AB489-K489)/K489))</f>
        <v>9.9999999999999936E-2</v>
      </c>
      <c r="AD489" s="66">
        <f>+IF(AB489&lt;&gt;"-",IF(AB489&lt;K489,(K489-AB489)*C489,AB489*C489),"")</f>
        <v>38.384639999999976</v>
      </c>
      <c r="AE489" s="68" t="str">
        <f>+IF(AB489&lt;&gt;"-",IF(R489&lt;&gt;"-",IF(Z489&lt;&gt;"OUI","OLD","FAUX"),IF(Z489&lt;&gt;"OUI","NEW","FAUX")),"")</f>
        <v>OLD</v>
      </c>
      <c r="AF489" s="68"/>
      <c r="AG489" s="68"/>
      <c r="AH489" s="53" t="str">
        <f t="shared" si="7"/>
        <v/>
      </c>
    </row>
    <row r="490" spans="1:34" ht="17">
      <c r="A490" s="53" t="s">
        <v>1597</v>
      </c>
      <c r="B490" s="53" t="s">
        <v>1598</v>
      </c>
      <c r="C490" s="54">
        <v>5</v>
      </c>
      <c r="D490" s="55" t="s">
        <v>623</v>
      </c>
      <c r="E490" s="55"/>
      <c r="F490" s="56" t="s">
        <v>49</v>
      </c>
      <c r="G490" s="56" t="s">
        <v>49</v>
      </c>
      <c r="H490" s="56"/>
      <c r="I490" s="56"/>
      <c r="J490" s="56"/>
      <c r="K490" s="57">
        <v>31.31</v>
      </c>
      <c r="L490" s="58">
        <v>44350</v>
      </c>
      <c r="M490" s="58"/>
      <c r="N490" s="59"/>
      <c r="O490" s="56"/>
      <c r="P490" s="56"/>
      <c r="Q490" s="56">
        <v>5</v>
      </c>
      <c r="R490" s="60">
        <v>28.178999999999998</v>
      </c>
      <c r="S490" s="61">
        <f>O490+P490</f>
        <v>0</v>
      </c>
      <c r="T490" s="62">
        <f>+IF(L490&lt;&gt;"",IF(DAYS360(L490,$A$2)&lt;0,0,IF(AND(MONTH(L490)=MONTH($A$2),YEAR(L490)&lt;YEAR($A$2)),(DAYS360(L490,$A$2)/30)-1,DAYS360(L490,$A$2)/30)),0)</f>
        <v>45.766666666666666</v>
      </c>
      <c r="U490" s="62">
        <f>+IF(M490&lt;&gt;"",IF(DAYS360(M490,$A$2)&lt;0,0,IF(AND(MONTH(M490)=MONTH($A$2),YEAR(M490)&lt;YEAR($A$2)),(DAYS360(M490,$A$2)/30)-1,DAYS360(M490,$A$2)/30)),0)</f>
        <v>0</v>
      </c>
      <c r="V490" s="63">
        <f>S490/((C490+Q490)/2)</f>
        <v>0</v>
      </c>
      <c r="W490" s="64">
        <f>+IF(V490&gt;0,1/V490,999)</f>
        <v>999</v>
      </c>
      <c r="X490" s="65" t="str">
        <f>+IF(N490&lt;&gt;"",IF(INT(N490)&lt;&gt;INT(K490),"OUI",""),"")</f>
        <v/>
      </c>
      <c r="Y490" s="66">
        <f>+IF(F490="OUI",0,C490*K490)</f>
        <v>156.54999999999998</v>
      </c>
      <c r="Z490" s="67" t="str">
        <f>+IF(R490="-",IF(OR(F490="OUI",AND(G490="OUI",T490&lt;=$V$1),H490="OUI",I490="OUI",J490="OUI",T490&lt;=$V$1),"OUI",""),"")</f>
        <v/>
      </c>
      <c r="AA490" s="68" t="str">
        <f>+IF(OR(Z490&lt;&gt;"OUI",X490="OUI",R490&lt;&gt;"-"),"OUI","")</f>
        <v>OUI</v>
      </c>
      <c r="AB490" s="69">
        <f>+IF(AA490&lt;&gt;"OUI","-",IF(R490="-",IF(W490&lt;=3,"-",MAX(N490,K490*(1-$T$1))),IF(W490&lt;=3,R490,IF(T490&gt;$V$6,MAX(N490,K490*$T$6),IF(T490&gt;$V$5,MAX(R490,N490,K490*(1-$T$2),K490*(1-$T$5)),IF(T490&gt;$V$4,MAX(R490,N490,K490*(1-$T$2),K490*(1-$T$4)),IF(T490&gt;$V$3,MAX(R490,N490,K490*(1-$T$2),K490*(1-$T$3)),IF(T490&gt;$V$1,MAX(N490,K490*(1-$T$2)),MAX(N490,R490)))))))))</f>
        <v>28.178999999999998</v>
      </c>
      <c r="AC490" s="70">
        <f>+IF(AB490="-","-",IF(ABS(K490-AB490)&lt;0.1,1,-1*(AB490-K490)/K490))</f>
        <v>0.1</v>
      </c>
      <c r="AD490" s="66">
        <f>+IF(AB490&lt;&gt;"-",IF(AB490&lt;K490,(K490-AB490)*C490,AB490*C490),"")</f>
        <v>15.655000000000001</v>
      </c>
      <c r="AE490" s="68" t="str">
        <f>+IF(AB490&lt;&gt;"-",IF(R490&lt;&gt;"-",IF(Z490&lt;&gt;"OUI","OLD","FAUX"),IF(Z490&lt;&gt;"OUI","NEW","FAUX")),"")</f>
        <v>OLD</v>
      </c>
      <c r="AF490" s="68"/>
      <c r="AG490" s="68"/>
      <c r="AH490" s="53" t="str">
        <f t="shared" si="7"/>
        <v/>
      </c>
    </row>
    <row r="491" spans="1:34" ht="17">
      <c r="A491" s="53" t="s">
        <v>2869</v>
      </c>
      <c r="B491" s="53" t="s">
        <v>2870</v>
      </c>
      <c r="C491" s="54">
        <v>2</v>
      </c>
      <c r="D491" s="55" t="s">
        <v>93</v>
      </c>
      <c r="E491" s="55" t="s">
        <v>1002</v>
      </c>
      <c r="F491" s="56" t="s">
        <v>49</v>
      </c>
      <c r="G491" s="56" t="s">
        <v>49</v>
      </c>
      <c r="H491" s="56"/>
      <c r="I491" s="56"/>
      <c r="J491" s="56" t="s">
        <v>49</v>
      </c>
      <c r="K491" s="57">
        <v>31.29</v>
      </c>
      <c r="L491" s="58">
        <v>45278</v>
      </c>
      <c r="M491" s="58">
        <v>45707</v>
      </c>
      <c r="N491" s="59"/>
      <c r="O491" s="56">
        <v>1</v>
      </c>
      <c r="P491" s="56"/>
      <c r="Q491" s="56">
        <v>3</v>
      </c>
      <c r="R491" s="60" t="s">
        <v>1139</v>
      </c>
      <c r="S491" s="61">
        <f>O491+P491</f>
        <v>1</v>
      </c>
      <c r="T491" s="62">
        <f>+IF(L491&lt;&gt;"",IF(DAYS360(L491,$A$2)&lt;0,0,IF(AND(MONTH(L491)=MONTH($A$2),YEAR(L491)&lt;YEAR($A$2)),(DAYS360(L491,$A$2)/30)-1,DAYS360(L491,$A$2)/30)),0)</f>
        <v>15.266666666666667</v>
      </c>
      <c r="U491" s="62">
        <f>+IF(M491&lt;&gt;"",IF(DAYS360(M491,$A$2)&lt;0,0,IF(AND(MONTH(M491)=MONTH($A$2),YEAR(M491)&lt;YEAR($A$2)),(DAYS360(M491,$A$2)/30)-1,DAYS360(M491,$A$2)/30)),0)</f>
        <v>1.2333333333333334</v>
      </c>
      <c r="V491" s="63">
        <f>S491/((C491+Q491)/2)</f>
        <v>0.4</v>
      </c>
      <c r="W491" s="64">
        <f>+IF(V491&gt;0,1/V491,999)</f>
        <v>2.5</v>
      </c>
      <c r="X491" s="65" t="str">
        <f>+IF(N491&lt;&gt;"",IF(INT(N491)&lt;&gt;INT(K491),"OUI",""),"")</f>
        <v/>
      </c>
      <c r="Y491" s="66">
        <f>+IF(F491="OUI",0,C491*K491)</f>
        <v>62.58</v>
      </c>
      <c r="Z491" s="67" t="str">
        <f>+IF(R491="-",IF(OR(F491="OUI",AND(G491="OUI",T491&lt;=$V$1),H491="OUI",I491="OUI",J491="OUI",T491&lt;=$V$1),"OUI",""),"")</f>
        <v/>
      </c>
      <c r="AA491" s="68" t="str">
        <f>+IF(OR(Z491&lt;&gt;"OUI",X491="OUI",R491&lt;&gt;"-"),"OUI","")</f>
        <v>OUI</v>
      </c>
      <c r="AB491" s="69" t="str">
        <f>+IF(AA491&lt;&gt;"OUI","-",IF(R491="-",IF(W491&lt;=3,"-",MAX(N491,K491*(1-$T$1))),IF(W491&lt;=3,R491,IF(T491&gt;$V$6,MAX(N491,K491*$T$6),IF(T491&gt;$V$5,MAX(R491,N491,K491*(1-$T$2),K491*(1-$T$5)),IF(T491&gt;$V$4,MAX(R491,N491,K491*(1-$T$2),K491*(1-$T$4)),IF(T491&gt;$V$3,MAX(R491,N491,K491*(1-$T$2),K491*(1-$T$3)),IF(T491&gt;$V$1,MAX(N491,K491*(1-$T$2)),MAX(N491,R491)))))))))</f>
        <v>-</v>
      </c>
      <c r="AC491" s="70" t="str">
        <f>+IF(AB491="-","-",IF(ABS(K491-AB491)&lt;0.1,1,-1*(AB491-K491)/K491))</f>
        <v>-</v>
      </c>
      <c r="AD491" s="66" t="str">
        <f>+IF(AB491&lt;&gt;"-",IF(AB491&lt;K491,(K491-AB491)*C491,AB491*C491),"")</f>
        <v/>
      </c>
      <c r="AE491" s="68" t="str">
        <f>+IF(AB491&lt;&gt;"-",IF(R491&lt;&gt;"-",IF(Z491&lt;&gt;"OUI","OLD","FAUX"),IF(Z491&lt;&gt;"OUI","NEW","FAUX")),"")</f>
        <v/>
      </c>
      <c r="AF491" s="68"/>
      <c r="AG491" s="68"/>
      <c r="AH491" s="53" t="str">
        <f t="shared" si="7"/>
        <v/>
      </c>
    </row>
    <row r="492" spans="1:34" ht="17">
      <c r="A492" s="53" t="s">
        <v>2101</v>
      </c>
      <c r="B492" s="53" t="s">
        <v>2102</v>
      </c>
      <c r="C492" s="54">
        <v>7</v>
      </c>
      <c r="D492" s="55" t="s">
        <v>797</v>
      </c>
      <c r="E492" s="55" t="s">
        <v>792</v>
      </c>
      <c r="F492" s="56" t="s">
        <v>49</v>
      </c>
      <c r="G492" s="56" t="s">
        <v>49</v>
      </c>
      <c r="H492" s="56"/>
      <c r="I492" s="56"/>
      <c r="J492" s="56" t="s">
        <v>49</v>
      </c>
      <c r="K492" s="57">
        <v>31.25</v>
      </c>
      <c r="L492" s="58">
        <v>45330</v>
      </c>
      <c r="M492" s="58">
        <v>45569</v>
      </c>
      <c r="N492" s="59"/>
      <c r="O492" s="56"/>
      <c r="P492" s="56"/>
      <c r="Q492" s="56">
        <v>7</v>
      </c>
      <c r="R492" s="60" t="s">
        <v>1139</v>
      </c>
      <c r="S492" s="61">
        <f>O492+P492</f>
        <v>0</v>
      </c>
      <c r="T492" s="62">
        <f>+IF(L492&lt;&gt;"",IF(DAYS360(L492,$A$2)&lt;0,0,IF(AND(MONTH(L492)=MONTH($A$2),YEAR(L492)&lt;YEAR($A$2)),(DAYS360(L492,$A$2)/30)-1,DAYS360(L492,$A$2)/30)),0)</f>
        <v>13.6</v>
      </c>
      <c r="U492" s="62">
        <f>+IF(M492&lt;&gt;"",IF(DAYS360(M492,$A$2)&lt;0,0,IF(AND(MONTH(M492)=MONTH($A$2),YEAR(M492)&lt;YEAR($A$2)),(DAYS360(M492,$A$2)/30)-1,DAYS360(M492,$A$2)/30)),0)</f>
        <v>5.7333333333333334</v>
      </c>
      <c r="V492" s="63">
        <f>S492/((C492+Q492)/2)</f>
        <v>0</v>
      </c>
      <c r="W492" s="64">
        <f>+IF(V492&gt;0,1/V492,999)</f>
        <v>999</v>
      </c>
      <c r="X492" s="65" t="str">
        <f>+IF(N492&lt;&gt;"",IF(INT(N492)&lt;&gt;INT(K492),"OUI",""),"")</f>
        <v/>
      </c>
      <c r="Y492" s="66">
        <f>+IF(F492="OUI",0,C492*K492)</f>
        <v>218.75</v>
      </c>
      <c r="Z492" s="67" t="str">
        <f>+IF(R492="-",IF(OR(F492="OUI",AND(G492="OUI",T492&lt;=$V$1),H492="OUI",I492="OUI",J492="OUI",T492&lt;=$V$1),"OUI",""),"")</f>
        <v/>
      </c>
      <c r="AA492" s="68" t="str">
        <f>+IF(OR(Z492&lt;&gt;"OUI",X492="OUI",R492&lt;&gt;"-"),"OUI","")</f>
        <v>OUI</v>
      </c>
      <c r="AB492" s="69">
        <f>+IF(AA492&lt;&gt;"OUI","-",IF(R492="-",IF(W492&lt;=3,"-",MAX(N492,K492*(1-$T$1))),IF(W492&lt;=3,R492,IF(T492&gt;$V$6,MAX(N492,K492*$T$6),IF(T492&gt;$V$5,MAX(R492,N492,K492*(1-$T$2),K492*(1-$T$5)),IF(T492&gt;$V$4,MAX(R492,N492,K492*(1-$T$2),K492*(1-$T$4)),IF(T492&gt;$V$3,MAX(R492,N492,K492*(1-$T$2),K492*(1-$T$3)),IF(T492&gt;$V$1,MAX(N492,K492*(1-$T$2)),MAX(N492,R492)))))))))</f>
        <v>28.125</v>
      </c>
      <c r="AC492" s="70">
        <f>+IF(AB492="-","-",IF(ABS(K492-AB492)&lt;0.1,1,-1*(AB492-K492)/K492))</f>
        <v>0.1</v>
      </c>
      <c r="AD492" s="66">
        <f>+IF(AB492&lt;&gt;"-",IF(AB492&lt;K492,(K492-AB492)*C492,AB492*C492),"")</f>
        <v>21.875</v>
      </c>
      <c r="AE492" s="68" t="str">
        <f>+IF(AB492&lt;&gt;"-",IF(R492&lt;&gt;"-",IF(Z492&lt;&gt;"OUI","OLD","FAUX"),IF(Z492&lt;&gt;"OUI","NEW","FAUX")),"")</f>
        <v>NEW</v>
      </c>
      <c r="AF492" s="68"/>
      <c r="AG492" s="68"/>
      <c r="AH492" s="53" t="str">
        <f t="shared" si="7"/>
        <v/>
      </c>
    </row>
    <row r="493" spans="1:34" ht="17">
      <c r="A493" s="53" t="s">
        <v>1207</v>
      </c>
      <c r="B493" s="53" t="s">
        <v>1208</v>
      </c>
      <c r="C493" s="54">
        <v>8</v>
      </c>
      <c r="D493" s="55" t="s">
        <v>851</v>
      </c>
      <c r="E493" s="55"/>
      <c r="F493" s="56" t="s">
        <v>49</v>
      </c>
      <c r="G493" s="56" t="s">
        <v>49</v>
      </c>
      <c r="H493" s="56"/>
      <c r="I493" s="56"/>
      <c r="J493" s="56"/>
      <c r="K493" s="57">
        <v>31.24</v>
      </c>
      <c r="L493" s="58">
        <v>45091</v>
      </c>
      <c r="M493" s="58">
        <v>45664</v>
      </c>
      <c r="N493" s="59"/>
      <c r="O493" s="56"/>
      <c r="P493" s="56"/>
      <c r="Q493" s="56">
        <v>7</v>
      </c>
      <c r="R493" s="60" t="s">
        <v>1139</v>
      </c>
      <c r="S493" s="61">
        <f>O493+P493</f>
        <v>0</v>
      </c>
      <c r="T493" s="62">
        <f>+IF(L493&lt;&gt;"",IF(DAYS360(L493,$A$2)&lt;0,0,IF(AND(MONTH(L493)=MONTH($A$2),YEAR(L493)&lt;YEAR($A$2)),(DAYS360(L493,$A$2)/30)-1,DAYS360(L493,$A$2)/30)),0)</f>
        <v>21.4</v>
      </c>
      <c r="U493" s="62">
        <f>+IF(M493&lt;&gt;"",IF(DAYS360(M493,$A$2)&lt;0,0,IF(AND(MONTH(M493)=MONTH($A$2),YEAR(M493)&lt;YEAR($A$2)),(DAYS360(M493,$A$2)/30)-1,DAYS360(M493,$A$2)/30)),0)</f>
        <v>2.6333333333333333</v>
      </c>
      <c r="V493" s="63">
        <f>S493/((C493+Q493)/2)</f>
        <v>0</v>
      </c>
      <c r="W493" s="64">
        <f>+IF(V493&gt;0,1/V493,999)</f>
        <v>999</v>
      </c>
      <c r="X493" s="65" t="str">
        <f>+IF(N493&lt;&gt;"",IF(INT(N493)&lt;&gt;INT(K493),"OUI",""),"")</f>
        <v/>
      </c>
      <c r="Y493" s="66">
        <f>+IF(F493="OUI",0,C493*K493)</f>
        <v>249.92</v>
      </c>
      <c r="Z493" s="67" t="str">
        <f>+IF(R493="-",IF(OR(F493="OUI",AND(G493="OUI",T493&lt;=$V$1),H493="OUI",I493="OUI",J493="OUI",T493&lt;=$V$1),"OUI",""),"")</f>
        <v/>
      </c>
      <c r="AA493" s="68" t="str">
        <f>+IF(OR(Z493&lt;&gt;"OUI",X493="OUI",R493&lt;&gt;"-"),"OUI","")</f>
        <v>OUI</v>
      </c>
      <c r="AB493" s="69">
        <f>+IF(AA493&lt;&gt;"OUI","-",IF(R493="-",IF(W493&lt;=3,"-",MAX(N493,K493*(1-$T$1))),IF(W493&lt;=3,R493,IF(T493&gt;$V$6,MAX(N493,K493*$T$6),IF(T493&gt;$V$5,MAX(R493,N493,K493*(1-$T$2),K493*(1-$T$5)),IF(T493&gt;$V$4,MAX(R493,N493,K493*(1-$T$2),K493*(1-$T$4)),IF(T493&gt;$V$3,MAX(R493,N493,K493*(1-$T$2),K493*(1-$T$3)),IF(T493&gt;$V$1,MAX(N493,K493*(1-$T$2)),MAX(N493,R493)))))))))</f>
        <v>28.116</v>
      </c>
      <c r="AC493" s="70">
        <f>+IF(AB493="-","-",IF(ABS(K493-AB493)&lt;0.1,1,-1*(AB493-K493)/K493))</f>
        <v>9.9999999999999964E-2</v>
      </c>
      <c r="AD493" s="66">
        <f>+IF(AB493&lt;&gt;"-",IF(AB493&lt;K493,(K493-AB493)*C493,AB493*C493),"")</f>
        <v>24.99199999999999</v>
      </c>
      <c r="AE493" s="68" t="str">
        <f>+IF(AB493&lt;&gt;"-",IF(R493&lt;&gt;"-",IF(Z493&lt;&gt;"OUI","OLD","FAUX"),IF(Z493&lt;&gt;"OUI","NEW","FAUX")),"")</f>
        <v>NEW</v>
      </c>
      <c r="AF493" s="68"/>
      <c r="AG493" s="68"/>
      <c r="AH493" s="53" t="str">
        <f t="shared" si="7"/>
        <v/>
      </c>
    </row>
    <row r="494" spans="1:34" ht="17">
      <c r="A494" s="53" t="s">
        <v>1866</v>
      </c>
      <c r="B494" s="53" t="s">
        <v>1867</v>
      </c>
      <c r="C494" s="54">
        <v>1</v>
      </c>
      <c r="D494" s="55" t="s">
        <v>1493</v>
      </c>
      <c r="E494" s="55"/>
      <c r="F494" s="56" t="s">
        <v>49</v>
      </c>
      <c r="G494" s="56" t="s">
        <v>49</v>
      </c>
      <c r="H494" s="56"/>
      <c r="I494" s="56"/>
      <c r="J494" s="56"/>
      <c r="K494" s="57">
        <v>31.22</v>
      </c>
      <c r="L494" s="58">
        <v>45071</v>
      </c>
      <c r="M494" s="58">
        <v>45729</v>
      </c>
      <c r="N494" s="59"/>
      <c r="O494" s="56">
        <v>4</v>
      </c>
      <c r="P494" s="56"/>
      <c r="Q494" s="56">
        <v>5</v>
      </c>
      <c r="R494" s="60">
        <v>28.097999999999999</v>
      </c>
      <c r="S494" s="61">
        <f>O494+P494</f>
        <v>4</v>
      </c>
      <c r="T494" s="62">
        <f>+IF(L494&lt;&gt;"",IF(DAYS360(L494,$A$2)&lt;0,0,IF(AND(MONTH(L494)=MONTH($A$2),YEAR(L494)&lt;YEAR($A$2)),(DAYS360(L494,$A$2)/30)-1,DAYS360(L494,$A$2)/30)),0)</f>
        <v>22.033333333333335</v>
      </c>
      <c r="U494" s="62">
        <f>+IF(M494&lt;&gt;"",IF(DAYS360(M494,$A$2)&lt;0,0,IF(AND(MONTH(M494)=MONTH($A$2),YEAR(M494)&lt;YEAR($A$2)),(DAYS360(M494,$A$2)/30)-1,DAYS360(M494,$A$2)/30)),0)</f>
        <v>0.43333333333333335</v>
      </c>
      <c r="V494" s="63">
        <f>S494/((C494+Q494)/2)</f>
        <v>1.3333333333333333</v>
      </c>
      <c r="W494" s="64">
        <f>+IF(V494&gt;0,1/V494,999)</f>
        <v>0.75</v>
      </c>
      <c r="X494" s="65" t="str">
        <f>+IF(N494&lt;&gt;"",IF(INT(N494)&lt;&gt;INT(K494),"OUI",""),"")</f>
        <v/>
      </c>
      <c r="Y494" s="66">
        <f>+IF(F494="OUI",0,C494*K494)</f>
        <v>31.22</v>
      </c>
      <c r="Z494" s="67" t="str">
        <f>+IF(R494="-",IF(OR(F494="OUI",AND(G494="OUI",T494&lt;=$V$1),H494="OUI",I494="OUI",J494="OUI",T494&lt;=$V$1),"OUI",""),"")</f>
        <v/>
      </c>
      <c r="AA494" s="68" t="str">
        <f>+IF(OR(Z494&lt;&gt;"OUI",X494="OUI",R494&lt;&gt;"-"),"OUI","")</f>
        <v>OUI</v>
      </c>
      <c r="AB494" s="69">
        <f>+IF(AA494&lt;&gt;"OUI","-",IF(R494="-",IF(W494&lt;=3,"-",MAX(N494,K494*(1-$T$1))),IF(W494&lt;=3,R494,IF(T494&gt;$V$6,MAX(N494,K494*$T$6),IF(T494&gt;$V$5,MAX(R494,N494,K494*(1-$T$2),K494*(1-$T$5)),IF(T494&gt;$V$4,MAX(R494,N494,K494*(1-$T$2),K494*(1-$T$4)),IF(T494&gt;$V$3,MAX(R494,N494,K494*(1-$T$2),K494*(1-$T$3)),IF(T494&gt;$V$1,MAX(N494,K494*(1-$T$2)),MAX(N494,R494)))))))))</f>
        <v>28.097999999999999</v>
      </c>
      <c r="AC494" s="70">
        <f>+IF(AB494="-","-",IF(ABS(K494-AB494)&lt;0.1,1,-1*(AB494-K494)/K494))</f>
        <v>0.1</v>
      </c>
      <c r="AD494" s="66">
        <f>+IF(AB494&lt;&gt;"-",IF(AB494&lt;K494,(K494-AB494)*C494,AB494*C494),"")</f>
        <v>3.1219999999999999</v>
      </c>
      <c r="AE494" s="68" t="str">
        <f>+IF(AB494&lt;&gt;"-",IF(R494&lt;&gt;"-",IF(Z494&lt;&gt;"OUI","OLD","FAUX"),IF(Z494&lt;&gt;"OUI","NEW","FAUX")),"")</f>
        <v>OLD</v>
      </c>
      <c r="AF494" s="68"/>
      <c r="AG494" s="68"/>
      <c r="AH494" s="53" t="str">
        <f t="shared" si="7"/>
        <v/>
      </c>
    </row>
    <row r="495" spans="1:34" ht="17">
      <c r="A495" s="53" t="s">
        <v>2171</v>
      </c>
      <c r="B495" s="53" t="s">
        <v>2172</v>
      </c>
      <c r="C495" s="54">
        <v>1</v>
      </c>
      <c r="D495" s="55" t="s">
        <v>1493</v>
      </c>
      <c r="E495" s="55"/>
      <c r="F495" s="56" t="s">
        <v>49</v>
      </c>
      <c r="G495" s="56" t="s">
        <v>49</v>
      </c>
      <c r="H495" s="56"/>
      <c r="I495" s="56"/>
      <c r="J495" s="56"/>
      <c r="K495" s="57">
        <v>31.22</v>
      </c>
      <c r="L495" s="58">
        <v>44539</v>
      </c>
      <c r="M495" s="58">
        <v>45572</v>
      </c>
      <c r="N495" s="59"/>
      <c r="O495" s="56"/>
      <c r="P495" s="56"/>
      <c r="Q495" s="56">
        <v>3</v>
      </c>
      <c r="R495" s="60" t="s">
        <v>1139</v>
      </c>
      <c r="S495" s="61">
        <f>O495+P495</f>
        <v>0</v>
      </c>
      <c r="T495" s="62">
        <f>+IF(L495&lt;&gt;"",IF(DAYS360(L495,$A$2)&lt;0,0,IF(AND(MONTH(L495)=MONTH($A$2),YEAR(L495)&lt;YEAR($A$2)),(DAYS360(L495,$A$2)/30)-1,DAYS360(L495,$A$2)/30)),0)</f>
        <v>39.56666666666667</v>
      </c>
      <c r="U495" s="62">
        <f>+IF(M495&lt;&gt;"",IF(DAYS360(M495,$A$2)&lt;0,0,IF(AND(MONTH(M495)=MONTH($A$2),YEAR(M495)&lt;YEAR($A$2)),(DAYS360(M495,$A$2)/30)-1,DAYS360(M495,$A$2)/30)),0)</f>
        <v>5.6333333333333337</v>
      </c>
      <c r="V495" s="63">
        <f>S495/((C495+Q495)/2)</f>
        <v>0</v>
      </c>
      <c r="W495" s="64">
        <f>+IF(V495&gt;0,1/V495,999)</f>
        <v>999</v>
      </c>
      <c r="X495" s="65" t="str">
        <f>+IF(N495&lt;&gt;"",IF(INT(N495)&lt;&gt;INT(K495),"OUI",""),"")</f>
        <v/>
      </c>
      <c r="Y495" s="66">
        <f>+IF(F495="OUI",0,C495*K495)</f>
        <v>31.22</v>
      </c>
      <c r="Z495" s="67" t="str">
        <f>+IF(R495="-",IF(OR(F495="OUI",AND(G495="OUI",T495&lt;=$V$1),H495="OUI",I495="OUI",J495="OUI",T495&lt;=$V$1),"OUI",""),"")</f>
        <v/>
      </c>
      <c r="AA495" s="68" t="str">
        <f>+IF(OR(Z495&lt;&gt;"OUI",X495="OUI",R495&lt;&gt;"-"),"OUI","")</f>
        <v>OUI</v>
      </c>
      <c r="AB495" s="69">
        <f>+IF(AA495&lt;&gt;"OUI","-",IF(R495="-",IF(W495&lt;=3,"-",MAX(N495,K495*(1-$T$1))),IF(W495&lt;=3,R495,IF(T495&gt;$V$6,MAX(N495,K495*$T$6),IF(T495&gt;$V$5,MAX(R495,N495,K495*(1-$T$2),K495*(1-$T$5)),IF(T495&gt;$V$4,MAX(R495,N495,K495*(1-$T$2),K495*(1-$T$4)),IF(T495&gt;$V$3,MAX(R495,N495,K495*(1-$T$2),K495*(1-$T$3)),IF(T495&gt;$V$1,MAX(N495,K495*(1-$T$2)),MAX(N495,R495)))))))))</f>
        <v>28.097999999999999</v>
      </c>
      <c r="AC495" s="70">
        <f>+IF(AB495="-","-",IF(ABS(K495-AB495)&lt;0.1,1,-1*(AB495-K495)/K495))</f>
        <v>0.1</v>
      </c>
      <c r="AD495" s="66">
        <f>+IF(AB495&lt;&gt;"-",IF(AB495&lt;K495,(K495-AB495)*C495,AB495*C495),"")</f>
        <v>3.1219999999999999</v>
      </c>
      <c r="AE495" s="68" t="str">
        <f>+IF(AB495&lt;&gt;"-",IF(R495&lt;&gt;"-",IF(Z495&lt;&gt;"OUI","OLD","FAUX"),IF(Z495&lt;&gt;"OUI","NEW","FAUX")),"")</f>
        <v>NEW</v>
      </c>
      <c r="AF495" s="68"/>
      <c r="AG495" s="68"/>
      <c r="AH495" s="53" t="str">
        <f t="shared" si="7"/>
        <v/>
      </c>
    </row>
    <row r="496" spans="1:34" ht="17">
      <c r="A496" s="53" t="s">
        <v>2385</v>
      </c>
      <c r="B496" s="53" t="s">
        <v>2386</v>
      </c>
      <c r="C496" s="54">
        <v>1</v>
      </c>
      <c r="D496" s="55" t="s">
        <v>116</v>
      </c>
      <c r="E496" s="55"/>
      <c r="F496" s="56" t="s">
        <v>49</v>
      </c>
      <c r="G496" s="56" t="s">
        <v>49</v>
      </c>
      <c r="H496" s="56"/>
      <c r="I496" s="56"/>
      <c r="J496" s="56"/>
      <c r="K496" s="57">
        <v>31.19</v>
      </c>
      <c r="L496" s="58">
        <v>45488</v>
      </c>
      <c r="M496" s="58">
        <v>45524</v>
      </c>
      <c r="N496" s="59"/>
      <c r="O496" s="56"/>
      <c r="P496" s="56"/>
      <c r="Q496" s="56">
        <v>2</v>
      </c>
      <c r="R496" s="60" t="s">
        <v>1139</v>
      </c>
      <c r="S496" s="61">
        <f>O496+P496</f>
        <v>0</v>
      </c>
      <c r="T496" s="62">
        <f>+IF(L496&lt;&gt;"",IF(DAYS360(L496,$A$2)&lt;0,0,IF(AND(MONTH(L496)=MONTH($A$2),YEAR(L496)&lt;YEAR($A$2)),(DAYS360(L496,$A$2)/30)-1,DAYS360(L496,$A$2)/30)),0)</f>
        <v>8.3666666666666671</v>
      </c>
      <c r="U496" s="62">
        <f>+IF(M496&lt;&gt;"",IF(DAYS360(M496,$A$2)&lt;0,0,IF(AND(MONTH(M496)=MONTH($A$2),YEAR(M496)&lt;YEAR($A$2)),(DAYS360(M496,$A$2)/30)-1,DAYS360(M496,$A$2)/30)),0)</f>
        <v>7.2</v>
      </c>
      <c r="V496" s="63">
        <f>S496/((C496+Q496)/2)</f>
        <v>0</v>
      </c>
      <c r="W496" s="64">
        <f>+IF(V496&gt;0,1/V496,999)</f>
        <v>999</v>
      </c>
      <c r="X496" s="65" t="str">
        <f>+IF(N496&lt;&gt;"",IF(INT(N496)&lt;&gt;INT(K496),"OUI",""),"")</f>
        <v/>
      </c>
      <c r="Y496" s="66">
        <f>+IF(F496="OUI",0,C496*K496)</f>
        <v>31.19</v>
      </c>
      <c r="Z496" s="67" t="str">
        <f>+IF(R496="-",IF(OR(F496="OUI",AND(G496="OUI",T496&lt;=$V$1),H496="OUI",I496="OUI",J496="OUI",T496&lt;=$V$1),"OUI",""),"")</f>
        <v>OUI</v>
      </c>
      <c r="AA496" s="68" t="str">
        <f>+IF(OR(Z496&lt;&gt;"OUI",X496="OUI",R496&lt;&gt;"-"),"OUI","")</f>
        <v/>
      </c>
      <c r="AB496" s="69" t="str">
        <f>+IF(AA496&lt;&gt;"OUI","-",IF(R496="-",IF(W496&lt;=3,"-",MAX(N496,K496*(1-$T$1))),IF(W496&lt;=3,R496,IF(T496&gt;$V$6,MAX(N496,K496*$T$6),IF(T496&gt;$V$5,MAX(R496,N496,K496*(1-$T$2),K496*(1-$T$5)),IF(T496&gt;$V$4,MAX(R496,N496,K496*(1-$T$2),K496*(1-$T$4)),IF(T496&gt;$V$3,MAX(R496,N496,K496*(1-$T$2),K496*(1-$T$3)),IF(T496&gt;$V$1,MAX(N496,K496*(1-$T$2)),MAX(N496,R496)))))))))</f>
        <v>-</v>
      </c>
      <c r="AC496" s="70" t="str">
        <f>+IF(AB496="-","-",IF(ABS(K496-AB496)&lt;0.1,1,-1*(AB496-K496)/K496))</f>
        <v>-</v>
      </c>
      <c r="AD496" s="66" t="str">
        <f>+IF(AB496&lt;&gt;"-",IF(AB496&lt;K496,(K496-AB496)*C496,AB496*C496),"")</f>
        <v/>
      </c>
      <c r="AE496" s="68" t="str">
        <f>+IF(AB496&lt;&gt;"-",IF(R496&lt;&gt;"-",IF(Z496&lt;&gt;"OUI","OLD","FAUX"),IF(Z496&lt;&gt;"OUI","NEW","FAUX")),"")</f>
        <v/>
      </c>
      <c r="AF496" s="68"/>
      <c r="AG496" s="68"/>
      <c r="AH496" s="53" t="str">
        <f t="shared" si="7"/>
        <v/>
      </c>
    </row>
    <row r="497" spans="1:34" ht="17">
      <c r="A497" s="53" t="s">
        <v>2501</v>
      </c>
      <c r="B497" s="53" t="s">
        <v>2502</v>
      </c>
      <c r="C497" s="54">
        <v>1</v>
      </c>
      <c r="D497" s="55" t="s">
        <v>219</v>
      </c>
      <c r="E497" s="55"/>
      <c r="F497" s="56" t="s">
        <v>49</v>
      </c>
      <c r="G497" s="56" t="s">
        <v>49</v>
      </c>
      <c r="H497" s="56"/>
      <c r="I497" s="56"/>
      <c r="J497" s="56"/>
      <c r="K497" s="57">
        <v>31.12</v>
      </c>
      <c r="L497" s="58">
        <v>45630</v>
      </c>
      <c r="M497" s="58">
        <v>45733</v>
      </c>
      <c r="N497" s="59"/>
      <c r="O497" s="56">
        <v>3</v>
      </c>
      <c r="P497" s="56"/>
      <c r="Q497" s="56">
        <v>4</v>
      </c>
      <c r="R497" s="60" t="s">
        <v>1139</v>
      </c>
      <c r="S497" s="61">
        <f>O497+P497</f>
        <v>3</v>
      </c>
      <c r="T497" s="62">
        <f>+IF(L497&lt;&gt;"",IF(DAYS360(L497,$A$2)&lt;0,0,IF(AND(MONTH(L497)=MONTH($A$2),YEAR(L497)&lt;YEAR($A$2)),(DAYS360(L497,$A$2)/30)-1,DAYS360(L497,$A$2)/30)),0)</f>
        <v>3.7333333333333334</v>
      </c>
      <c r="U497" s="62">
        <f>+IF(M497&lt;&gt;"",IF(DAYS360(M497,$A$2)&lt;0,0,IF(AND(MONTH(M497)=MONTH($A$2),YEAR(M497)&lt;YEAR($A$2)),(DAYS360(M497,$A$2)/30)-1,DAYS360(M497,$A$2)/30)),0)</f>
        <v>0.3</v>
      </c>
      <c r="V497" s="63">
        <f>S497/((C497+Q497)/2)</f>
        <v>1.2</v>
      </c>
      <c r="W497" s="64">
        <f>+IF(V497&gt;0,1/V497,999)</f>
        <v>0.83333333333333337</v>
      </c>
      <c r="X497" s="65" t="str">
        <f>+IF(N497&lt;&gt;"",IF(INT(N497)&lt;&gt;INT(K497),"OUI",""),"")</f>
        <v/>
      </c>
      <c r="Y497" s="66">
        <f>+IF(F497="OUI",0,C497*K497)</f>
        <v>31.12</v>
      </c>
      <c r="Z497" s="67" t="str">
        <f>+IF(R497="-",IF(OR(F497="OUI",AND(G497="OUI",T497&lt;=$V$1),H497="OUI",I497="OUI",J497="OUI",T497&lt;=$V$1),"OUI",""),"")</f>
        <v>OUI</v>
      </c>
      <c r="AA497" s="68" t="str">
        <f>+IF(OR(Z497&lt;&gt;"OUI",X497="OUI",R497&lt;&gt;"-"),"OUI","")</f>
        <v/>
      </c>
      <c r="AB497" s="69" t="str">
        <f>+IF(AA497&lt;&gt;"OUI","-",IF(R497="-",IF(W497&lt;=3,"-",MAX(N497,K497*(1-$T$1))),IF(W497&lt;=3,R497,IF(T497&gt;$V$6,MAX(N497,K497*$T$6),IF(T497&gt;$V$5,MAX(R497,N497,K497*(1-$T$2),K497*(1-$T$5)),IF(T497&gt;$V$4,MAX(R497,N497,K497*(1-$T$2),K497*(1-$T$4)),IF(T497&gt;$V$3,MAX(R497,N497,K497*(1-$T$2),K497*(1-$T$3)),IF(T497&gt;$V$1,MAX(N497,K497*(1-$T$2)),MAX(N497,R497)))))))))</f>
        <v>-</v>
      </c>
      <c r="AC497" s="70" t="str">
        <f>+IF(AB497="-","-",IF(ABS(K497-AB497)&lt;0.1,1,-1*(AB497-K497)/K497))</f>
        <v>-</v>
      </c>
      <c r="AD497" s="66" t="str">
        <f>+IF(AB497&lt;&gt;"-",IF(AB497&lt;K497,(K497-AB497)*C497,AB497*C497),"")</f>
        <v/>
      </c>
      <c r="AE497" s="68" t="str">
        <f>+IF(AB497&lt;&gt;"-",IF(R497&lt;&gt;"-",IF(Z497&lt;&gt;"OUI","OLD","FAUX"),IF(Z497&lt;&gt;"OUI","NEW","FAUX")),"")</f>
        <v/>
      </c>
      <c r="AF497" s="68"/>
      <c r="AG497" s="68"/>
      <c r="AH497" s="53" t="str">
        <f t="shared" si="7"/>
        <v/>
      </c>
    </row>
    <row r="498" spans="1:34" ht="17">
      <c r="A498" s="53" t="s">
        <v>168</v>
      </c>
      <c r="B498" s="53" t="s">
        <v>169</v>
      </c>
      <c r="C498" s="54">
        <v>3</v>
      </c>
      <c r="D498" s="55" t="s">
        <v>170</v>
      </c>
      <c r="E498" s="55" t="s">
        <v>81</v>
      </c>
      <c r="F498" s="56" t="s">
        <v>49</v>
      </c>
      <c r="G498" s="56" t="s">
        <v>49</v>
      </c>
      <c r="H498" s="56"/>
      <c r="I498" s="56"/>
      <c r="J498" s="56" t="s">
        <v>49</v>
      </c>
      <c r="K498" s="57">
        <v>31.092300000000002</v>
      </c>
      <c r="L498" s="58">
        <v>43118</v>
      </c>
      <c r="M498" s="58">
        <v>44524</v>
      </c>
      <c r="N498" s="59"/>
      <c r="O498" s="56"/>
      <c r="P498" s="56"/>
      <c r="Q498" s="56">
        <v>3</v>
      </c>
      <c r="R498" s="60">
        <v>31.092300000000002</v>
      </c>
      <c r="S498" s="61">
        <f>O498+P498</f>
        <v>0</v>
      </c>
      <c r="T498" s="62">
        <f>+IF(L498&lt;&gt;"",IF(DAYS360(L498,$A$2)&lt;0,0,IF(AND(MONTH(L498)=MONTH($A$2),YEAR(L498)&lt;YEAR($A$2)),(DAYS360(L498,$A$2)/30)-1,DAYS360(L498,$A$2)/30)),0)</f>
        <v>86.266666666666666</v>
      </c>
      <c r="U498" s="62">
        <f>+IF(M498&lt;&gt;"",IF(DAYS360(M498,$A$2)&lt;0,0,IF(AND(MONTH(M498)=MONTH($A$2),YEAR(M498)&lt;YEAR($A$2)),(DAYS360(M498,$A$2)/30)-1,DAYS360(M498,$A$2)/30)),0)</f>
        <v>40.06666666666667</v>
      </c>
      <c r="V498" s="63">
        <f>S498/((C498+Q498)/2)</f>
        <v>0</v>
      </c>
      <c r="W498" s="64">
        <f>+IF(V498&gt;0,1/V498,999)</f>
        <v>999</v>
      </c>
      <c r="X498" s="65" t="str">
        <f>+IF(N498&lt;&gt;"",IF(INT(N498)&lt;&gt;INT(K498),"OUI",""),"")</f>
        <v/>
      </c>
      <c r="Y498" s="66">
        <f>+IF(F498="OUI",0,C498*K498)</f>
        <v>93.276900000000012</v>
      </c>
      <c r="Z498" s="67" t="str">
        <f>+IF(R498="-",IF(OR(F498="OUI",AND(G498="OUI",T498&lt;=$V$1),H498="OUI",I498="OUI",J498="OUI",T498&lt;=$V$1),"OUI",""),"")</f>
        <v/>
      </c>
      <c r="AA498" s="68" t="str">
        <f>+IF(OR(Z498&lt;&gt;"OUI",X498="OUI",R498&lt;&gt;"-"),"OUI","")</f>
        <v>OUI</v>
      </c>
      <c r="AB498" s="69">
        <f>+IF(AA498&lt;&gt;"OUI","-",IF(R498="-",IF(W498&lt;=3,"-",MAX(N498,K498*(1-$T$1))),IF(W498&lt;=3,R498,IF(T498&gt;$V$6,MAX(N498,K498*$T$6),IF(T498&gt;$V$5,MAX(R498,N498,K498*(1-$T$2),K498*(1-$T$5)),IF(T498&gt;$V$4,MAX(R498,N498,K498*(1-$T$2),K498*(1-$T$4)),IF(T498&gt;$V$3,MAX(R498,N498,K498*(1-$T$2),K498*(1-$T$3)),IF(T498&gt;$V$1,MAX(N498,K498*(1-$T$2)),MAX(N498,R498)))))))))</f>
        <v>31.092300000000002</v>
      </c>
      <c r="AC498" s="70">
        <f>+IF(AB498="-","-",IF(ABS(K498-AB498)&lt;0.1,1,-1*(AB498-K498)/K498))</f>
        <v>1</v>
      </c>
      <c r="AD498" s="66">
        <f>+IF(AB498&lt;&gt;"-",IF(AB498&lt;K498,(K498-AB498)*C498,AB498*C498),"")</f>
        <v>93.276900000000012</v>
      </c>
      <c r="AE498" s="68" t="str">
        <f>+IF(AB498&lt;&gt;"-",IF(R498&lt;&gt;"-",IF(Z498&lt;&gt;"OUI","OLD","FAUX"),IF(Z498&lt;&gt;"OUI","NEW","FAUX")),"")</f>
        <v>OLD</v>
      </c>
      <c r="AF498" s="68"/>
      <c r="AG498" s="68"/>
      <c r="AH498" s="53" t="str">
        <f t="shared" si="7"/>
        <v/>
      </c>
    </row>
    <row r="499" spans="1:34" ht="17">
      <c r="A499" s="53" t="s">
        <v>2535</v>
      </c>
      <c r="B499" s="53" t="s">
        <v>2536</v>
      </c>
      <c r="C499" s="54">
        <v>8</v>
      </c>
      <c r="D499" s="55" t="s">
        <v>745</v>
      </c>
      <c r="E499" s="55"/>
      <c r="F499" s="56" t="s">
        <v>49</v>
      </c>
      <c r="G499" s="56" t="s">
        <v>49</v>
      </c>
      <c r="H499" s="56"/>
      <c r="I499" s="56"/>
      <c r="J499" s="56"/>
      <c r="K499" s="57">
        <v>31.07</v>
      </c>
      <c r="L499" s="58">
        <v>45545</v>
      </c>
      <c r="M499" s="58">
        <v>45636</v>
      </c>
      <c r="N499" s="59"/>
      <c r="O499" s="56"/>
      <c r="P499" s="56"/>
      <c r="Q499" s="56">
        <v>8</v>
      </c>
      <c r="R499" s="60" t="s">
        <v>1139</v>
      </c>
      <c r="S499" s="61">
        <f>O499+P499</f>
        <v>0</v>
      </c>
      <c r="T499" s="62">
        <f>+IF(L499&lt;&gt;"",IF(DAYS360(L499,$A$2)&lt;0,0,IF(AND(MONTH(L499)=MONTH($A$2),YEAR(L499)&lt;YEAR($A$2)),(DAYS360(L499,$A$2)/30)-1,DAYS360(L499,$A$2)/30)),0)</f>
        <v>6.5333333333333332</v>
      </c>
      <c r="U499" s="62">
        <f>+IF(M499&lt;&gt;"",IF(DAYS360(M499,$A$2)&lt;0,0,IF(AND(MONTH(M499)=MONTH($A$2),YEAR(M499)&lt;YEAR($A$2)),(DAYS360(M499,$A$2)/30)-1,DAYS360(M499,$A$2)/30)),0)</f>
        <v>3.5333333333333332</v>
      </c>
      <c r="V499" s="63">
        <f>S499/((C499+Q499)/2)</f>
        <v>0</v>
      </c>
      <c r="W499" s="64">
        <f>+IF(V499&gt;0,1/V499,999)</f>
        <v>999</v>
      </c>
      <c r="X499" s="65" t="str">
        <f>+IF(N499&lt;&gt;"",IF(INT(N499)&lt;&gt;INT(K499),"OUI",""),"")</f>
        <v/>
      </c>
      <c r="Y499" s="66">
        <f>+IF(F499="OUI",0,C499*K499)</f>
        <v>248.56</v>
      </c>
      <c r="Z499" s="67" t="str">
        <f>+IF(R499="-",IF(OR(F499="OUI",AND(G499="OUI",T499&lt;=$V$1),H499="OUI",I499="OUI",J499="OUI",T499&lt;=$V$1),"OUI",""),"")</f>
        <v>OUI</v>
      </c>
      <c r="AA499" s="68" t="str">
        <f>+IF(OR(Z499&lt;&gt;"OUI",X499="OUI",R499&lt;&gt;"-"),"OUI","")</f>
        <v/>
      </c>
      <c r="AB499" s="69" t="str">
        <f>+IF(AA499&lt;&gt;"OUI","-",IF(R499="-",IF(W499&lt;=3,"-",MAX(N499,K499*(1-$T$1))),IF(W499&lt;=3,R499,IF(T499&gt;$V$6,MAX(N499,K499*$T$6),IF(T499&gt;$V$5,MAX(R499,N499,K499*(1-$T$2),K499*(1-$T$5)),IF(T499&gt;$V$4,MAX(R499,N499,K499*(1-$T$2),K499*(1-$T$4)),IF(T499&gt;$V$3,MAX(R499,N499,K499*(1-$T$2),K499*(1-$T$3)),IF(T499&gt;$V$1,MAX(N499,K499*(1-$T$2)),MAX(N499,R499)))))))))</f>
        <v>-</v>
      </c>
      <c r="AC499" s="70" t="str">
        <f>+IF(AB499="-","-",IF(ABS(K499-AB499)&lt;0.1,1,-1*(AB499-K499)/K499))</f>
        <v>-</v>
      </c>
      <c r="AD499" s="66" t="str">
        <f>+IF(AB499&lt;&gt;"-",IF(AB499&lt;K499,(K499-AB499)*C499,AB499*C499),"")</f>
        <v/>
      </c>
      <c r="AE499" s="68" t="str">
        <f>+IF(AB499&lt;&gt;"-",IF(R499&lt;&gt;"-",IF(Z499&lt;&gt;"OUI","OLD","FAUX"),IF(Z499&lt;&gt;"OUI","NEW","FAUX")),"")</f>
        <v/>
      </c>
      <c r="AF499" s="68"/>
      <c r="AG499" s="68"/>
      <c r="AH499" s="53" t="str">
        <f t="shared" si="7"/>
        <v/>
      </c>
    </row>
    <row r="500" spans="1:34" ht="17">
      <c r="A500" s="53" t="s">
        <v>2642</v>
      </c>
      <c r="B500" s="53" t="s">
        <v>2643</v>
      </c>
      <c r="C500" s="54">
        <v>4</v>
      </c>
      <c r="D500" s="55" t="s">
        <v>47</v>
      </c>
      <c r="E500" s="55" t="s">
        <v>48</v>
      </c>
      <c r="F500" s="56" t="s">
        <v>49</v>
      </c>
      <c r="G500" s="56" t="s">
        <v>49</v>
      </c>
      <c r="H500" s="56"/>
      <c r="I500" s="56"/>
      <c r="J500" s="56" t="s">
        <v>49</v>
      </c>
      <c r="K500" s="57">
        <v>31.027999999999999</v>
      </c>
      <c r="L500" s="58">
        <v>45692</v>
      </c>
      <c r="M500" s="58">
        <v>45733</v>
      </c>
      <c r="N500" s="59"/>
      <c r="O500" s="56">
        <v>21</v>
      </c>
      <c r="P500" s="56"/>
      <c r="Q500" s="56">
        <v>12</v>
      </c>
      <c r="R500" s="60" t="s">
        <v>1139</v>
      </c>
      <c r="S500" s="61">
        <f>O500+P500</f>
        <v>21</v>
      </c>
      <c r="T500" s="62">
        <f>+IF(L500&lt;&gt;"",IF(DAYS360(L500,$A$2)&lt;0,0,IF(AND(MONTH(L500)=MONTH($A$2),YEAR(L500)&lt;YEAR($A$2)),(DAYS360(L500,$A$2)/30)-1,DAYS360(L500,$A$2)/30)),0)</f>
        <v>1.7333333333333334</v>
      </c>
      <c r="U500" s="62">
        <f>+IF(M500&lt;&gt;"",IF(DAYS360(M500,$A$2)&lt;0,0,IF(AND(MONTH(M500)=MONTH($A$2),YEAR(M500)&lt;YEAR($A$2)),(DAYS360(M500,$A$2)/30)-1,DAYS360(M500,$A$2)/30)),0)</f>
        <v>0.3</v>
      </c>
      <c r="V500" s="63">
        <f>S500/((C500+Q500)/2)</f>
        <v>2.625</v>
      </c>
      <c r="W500" s="64">
        <f>+IF(V500&gt;0,1/V500,999)</f>
        <v>0.38095238095238093</v>
      </c>
      <c r="X500" s="65" t="str">
        <f>+IF(N500&lt;&gt;"",IF(INT(N500)&lt;&gt;INT(K500),"OUI",""),"")</f>
        <v/>
      </c>
      <c r="Y500" s="66">
        <f>+IF(F500="OUI",0,C500*K500)</f>
        <v>124.11199999999999</v>
      </c>
      <c r="Z500" s="67" t="str">
        <f>+IF(R500="-",IF(OR(F500="OUI",AND(G500="OUI",T500&lt;=$V$1),H500="OUI",I500="OUI",J500="OUI",T500&lt;=$V$1),"OUI",""),"")</f>
        <v>OUI</v>
      </c>
      <c r="AA500" s="68" t="str">
        <f>+IF(OR(Z500&lt;&gt;"OUI",X500="OUI",R500&lt;&gt;"-"),"OUI","")</f>
        <v/>
      </c>
      <c r="AB500" s="69" t="str">
        <f>+IF(AA500&lt;&gt;"OUI","-",IF(R500="-",IF(W500&lt;=3,"-",MAX(N500,K500*(1-$T$1))),IF(W500&lt;=3,R500,IF(T500&gt;$V$6,MAX(N500,K500*$T$6),IF(T500&gt;$V$5,MAX(R500,N500,K500*(1-$T$2),K500*(1-$T$5)),IF(T500&gt;$V$4,MAX(R500,N500,K500*(1-$T$2),K500*(1-$T$4)),IF(T500&gt;$V$3,MAX(R500,N500,K500*(1-$T$2),K500*(1-$T$3)),IF(T500&gt;$V$1,MAX(N500,K500*(1-$T$2)),MAX(N500,R500)))))))))</f>
        <v>-</v>
      </c>
      <c r="AC500" s="70" t="str">
        <f>+IF(AB500="-","-",IF(ABS(K500-AB500)&lt;0.1,1,-1*(AB500-K500)/K500))</f>
        <v>-</v>
      </c>
      <c r="AD500" s="66" t="str">
        <f>+IF(AB500&lt;&gt;"-",IF(AB500&lt;K500,(K500-AB500)*C500,AB500*C500),"")</f>
        <v/>
      </c>
      <c r="AE500" s="68" t="str">
        <f>+IF(AB500&lt;&gt;"-",IF(R500&lt;&gt;"-",IF(Z500&lt;&gt;"OUI","OLD","FAUX"),IF(Z500&lt;&gt;"OUI","NEW","FAUX")),"")</f>
        <v/>
      </c>
      <c r="AF500" s="68"/>
      <c r="AG500" s="68"/>
      <c r="AH500" s="53" t="str">
        <f t="shared" si="7"/>
        <v/>
      </c>
    </row>
    <row r="501" spans="1:34" ht="17">
      <c r="A501" s="53" t="s">
        <v>2644</v>
      </c>
      <c r="B501" s="53" t="s">
        <v>2645</v>
      </c>
      <c r="C501" s="54">
        <v>8</v>
      </c>
      <c r="D501" s="55" t="s">
        <v>47</v>
      </c>
      <c r="E501" s="55" t="s">
        <v>48</v>
      </c>
      <c r="F501" s="56" t="s">
        <v>49</v>
      </c>
      <c r="G501" s="56" t="s">
        <v>49</v>
      </c>
      <c r="H501" s="56"/>
      <c r="I501" s="56"/>
      <c r="J501" s="56" t="s">
        <v>49</v>
      </c>
      <c r="K501" s="57">
        <v>30.9268</v>
      </c>
      <c r="L501" s="58">
        <v>45670</v>
      </c>
      <c r="M501" s="58">
        <v>45705</v>
      </c>
      <c r="N501" s="59"/>
      <c r="O501" s="56">
        <v>3</v>
      </c>
      <c r="P501" s="56"/>
      <c r="Q501" s="56">
        <v>1</v>
      </c>
      <c r="R501" s="60" t="s">
        <v>1139</v>
      </c>
      <c r="S501" s="61">
        <f>O501+P501</f>
        <v>3</v>
      </c>
      <c r="T501" s="62">
        <f>+IF(L501&lt;&gt;"",IF(DAYS360(L501,$A$2)&lt;0,0,IF(AND(MONTH(L501)=MONTH($A$2),YEAR(L501)&lt;YEAR($A$2)),(DAYS360(L501,$A$2)/30)-1,DAYS360(L501,$A$2)/30)),0)</f>
        <v>2.4333333333333331</v>
      </c>
      <c r="U501" s="62">
        <f>+IF(M501&lt;&gt;"",IF(DAYS360(M501,$A$2)&lt;0,0,IF(AND(MONTH(M501)=MONTH($A$2),YEAR(M501)&lt;YEAR($A$2)),(DAYS360(M501,$A$2)/30)-1,DAYS360(M501,$A$2)/30)),0)</f>
        <v>1.3</v>
      </c>
      <c r="V501" s="63">
        <f>S501/((C501+Q501)/2)</f>
        <v>0.66666666666666663</v>
      </c>
      <c r="W501" s="64">
        <f>+IF(V501&gt;0,1/V501,999)</f>
        <v>1.5</v>
      </c>
      <c r="X501" s="65" t="str">
        <f>+IF(N501&lt;&gt;"",IF(INT(N501)&lt;&gt;INT(K501),"OUI",""),"")</f>
        <v/>
      </c>
      <c r="Y501" s="66">
        <f>+IF(F501="OUI",0,C501*K501)</f>
        <v>247.4144</v>
      </c>
      <c r="Z501" s="67" t="str">
        <f>+IF(R501="-",IF(OR(F501="OUI",AND(G501="OUI",T501&lt;=$V$1),H501="OUI",I501="OUI",J501="OUI",T501&lt;=$V$1),"OUI",""),"")</f>
        <v>OUI</v>
      </c>
      <c r="AA501" s="68" t="str">
        <f>+IF(OR(Z501&lt;&gt;"OUI",X501="OUI",R501&lt;&gt;"-"),"OUI","")</f>
        <v/>
      </c>
      <c r="AB501" s="69" t="str">
        <f>+IF(AA501&lt;&gt;"OUI","-",IF(R501="-",IF(W501&lt;=3,"-",MAX(N501,K501*(1-$T$1))),IF(W501&lt;=3,R501,IF(T501&gt;$V$6,MAX(N501,K501*$T$6),IF(T501&gt;$V$5,MAX(R501,N501,K501*(1-$T$2),K501*(1-$T$5)),IF(T501&gt;$V$4,MAX(R501,N501,K501*(1-$T$2),K501*(1-$T$4)),IF(T501&gt;$V$3,MAX(R501,N501,K501*(1-$T$2),K501*(1-$T$3)),IF(T501&gt;$V$1,MAX(N501,K501*(1-$T$2)),MAX(N501,R501)))))))))</f>
        <v>-</v>
      </c>
      <c r="AC501" s="70" t="str">
        <f>+IF(AB501="-","-",IF(ABS(K501-AB501)&lt;0.1,1,-1*(AB501-K501)/K501))</f>
        <v>-</v>
      </c>
      <c r="AD501" s="66" t="str">
        <f>+IF(AB501&lt;&gt;"-",IF(AB501&lt;K501,(K501-AB501)*C501,AB501*C501),"")</f>
        <v/>
      </c>
      <c r="AE501" s="68" t="str">
        <f>+IF(AB501&lt;&gt;"-",IF(R501&lt;&gt;"-",IF(Z501&lt;&gt;"OUI","OLD","FAUX"),IF(Z501&lt;&gt;"OUI","NEW","FAUX")),"")</f>
        <v/>
      </c>
      <c r="AF501" s="68"/>
      <c r="AG501" s="68"/>
      <c r="AH501" s="53" t="str">
        <f t="shared" si="7"/>
        <v/>
      </c>
    </row>
    <row r="502" spans="1:34" ht="17">
      <c r="A502" s="53" t="s">
        <v>1379</v>
      </c>
      <c r="B502" s="53" t="s">
        <v>1380</v>
      </c>
      <c r="C502" s="54">
        <v>69</v>
      </c>
      <c r="D502" s="55" t="s">
        <v>80</v>
      </c>
      <c r="E502" s="55"/>
      <c r="F502" s="56" t="s">
        <v>49</v>
      </c>
      <c r="G502" s="56" t="s">
        <v>49</v>
      </c>
      <c r="H502" s="56"/>
      <c r="I502" s="56"/>
      <c r="J502" s="56"/>
      <c r="K502" s="57">
        <v>30.894300000000001</v>
      </c>
      <c r="L502" s="58">
        <v>44729</v>
      </c>
      <c r="M502" s="58">
        <v>45688</v>
      </c>
      <c r="N502" s="59"/>
      <c r="O502" s="56">
        <v>1</v>
      </c>
      <c r="P502" s="56"/>
      <c r="Q502" s="56">
        <v>70</v>
      </c>
      <c r="R502" s="60">
        <v>27.804870000000001</v>
      </c>
      <c r="S502" s="61">
        <f>O502+P502</f>
        <v>1</v>
      </c>
      <c r="T502" s="62">
        <f>+IF(L502&lt;&gt;"",IF(DAYS360(L502,$A$2)&lt;0,0,IF(AND(MONTH(L502)=MONTH($A$2),YEAR(L502)&lt;YEAR($A$2)),(DAYS360(L502,$A$2)/30)-1,DAYS360(L502,$A$2)/30)),0)</f>
        <v>33.299999999999997</v>
      </c>
      <c r="U502" s="62">
        <f>+IF(M502&lt;&gt;"",IF(DAYS360(M502,$A$2)&lt;0,0,IF(AND(MONTH(M502)=MONTH($A$2),YEAR(M502)&lt;YEAR($A$2)),(DAYS360(M502,$A$2)/30)-1,DAYS360(M502,$A$2)/30)),0)</f>
        <v>1.8666666666666667</v>
      </c>
      <c r="V502" s="63">
        <f>S502/((C502+Q502)/2)</f>
        <v>1.4388489208633094E-2</v>
      </c>
      <c r="W502" s="64">
        <f>+IF(V502&gt;0,1/V502,999)</f>
        <v>69.5</v>
      </c>
      <c r="X502" s="65" t="str">
        <f>+IF(N502&lt;&gt;"",IF(INT(N502)&lt;&gt;INT(K502),"OUI",""),"")</f>
        <v/>
      </c>
      <c r="Y502" s="66">
        <f>+IF(F502="OUI",0,C502*K502)</f>
        <v>2131.7067000000002</v>
      </c>
      <c r="Z502" s="67" t="str">
        <f>+IF(R502="-",IF(OR(F502="OUI",AND(G502="OUI",T502&lt;=$V$1),H502="OUI",I502="OUI",J502="OUI",T502&lt;=$V$1),"OUI",""),"")</f>
        <v/>
      </c>
      <c r="AA502" s="68" t="str">
        <f>+IF(OR(Z502&lt;&gt;"OUI",X502="OUI",R502&lt;&gt;"-"),"OUI","")</f>
        <v>OUI</v>
      </c>
      <c r="AB502" s="69">
        <f>+IF(AA502&lt;&gt;"OUI","-",IF(R502="-",IF(W502&lt;=3,"-",MAX(N502,K502*(1-$T$1))),IF(W502&lt;=3,R502,IF(T502&gt;$V$6,MAX(N502,K502*$T$6),IF(T502&gt;$V$5,MAX(R502,N502,K502*(1-$T$2),K502*(1-$T$5)),IF(T502&gt;$V$4,MAX(R502,N502,K502*(1-$T$2),K502*(1-$T$4)),IF(T502&gt;$V$3,MAX(R502,N502,K502*(1-$T$2),K502*(1-$T$3)),IF(T502&gt;$V$1,MAX(N502,K502*(1-$T$2)),MAX(N502,R502)))))))))</f>
        <v>27.804870000000001</v>
      </c>
      <c r="AC502" s="70">
        <f>+IF(AB502="-","-",IF(ABS(K502-AB502)&lt;0.1,1,-1*(AB502-K502)/K502))</f>
        <v>0.1</v>
      </c>
      <c r="AD502" s="66">
        <f>+IF(AB502&lt;&gt;"-",IF(AB502&lt;K502,(K502-AB502)*C502,AB502*C502),"")</f>
        <v>213.17067</v>
      </c>
      <c r="AE502" s="68" t="str">
        <f>+IF(AB502&lt;&gt;"-",IF(R502&lt;&gt;"-",IF(Z502&lt;&gt;"OUI","OLD","FAUX"),IF(Z502&lt;&gt;"OUI","NEW","FAUX")),"")</f>
        <v>OLD</v>
      </c>
      <c r="AF502" s="68"/>
      <c r="AG502" s="68"/>
      <c r="AH502" s="53" t="str">
        <f t="shared" si="7"/>
        <v/>
      </c>
    </row>
    <row r="503" spans="1:34" ht="17">
      <c r="A503" s="53" t="s">
        <v>82</v>
      </c>
      <c r="B503" s="53" t="s">
        <v>83</v>
      </c>
      <c r="C503" s="54">
        <v>24</v>
      </c>
      <c r="D503" s="55" t="s">
        <v>84</v>
      </c>
      <c r="E503" s="55" t="s">
        <v>85</v>
      </c>
      <c r="F503" s="56" t="s">
        <v>49</v>
      </c>
      <c r="G503" s="56" t="s">
        <v>49</v>
      </c>
      <c r="H503" s="56"/>
      <c r="I503" s="56"/>
      <c r="J503" s="56" t="s">
        <v>49</v>
      </c>
      <c r="K503" s="57">
        <v>30.6998</v>
      </c>
      <c r="L503" s="58">
        <v>43819</v>
      </c>
      <c r="M503" s="58">
        <v>45688</v>
      </c>
      <c r="N503" s="59"/>
      <c r="O503" s="56">
        <v>1</v>
      </c>
      <c r="P503" s="56"/>
      <c r="Q503" s="56">
        <v>29</v>
      </c>
      <c r="R503" s="60">
        <v>27.629819999999999</v>
      </c>
      <c r="S503" s="61">
        <f>O503+P503</f>
        <v>1</v>
      </c>
      <c r="T503" s="62">
        <f>+IF(L503&lt;&gt;"",IF(DAYS360(L503,$A$2)&lt;0,0,IF(AND(MONTH(L503)=MONTH($A$2),YEAR(L503)&lt;YEAR($A$2)),(DAYS360(L503,$A$2)/30)-1,DAYS360(L503,$A$2)/30)),0)</f>
        <v>63.2</v>
      </c>
      <c r="U503" s="62">
        <f>+IF(M503&lt;&gt;"",IF(DAYS360(M503,$A$2)&lt;0,0,IF(AND(MONTH(M503)=MONTH($A$2),YEAR(M503)&lt;YEAR($A$2)),(DAYS360(M503,$A$2)/30)-1,DAYS360(M503,$A$2)/30)),0)</f>
        <v>1.8666666666666667</v>
      </c>
      <c r="V503" s="63">
        <f>S503/((C503+Q503)/2)</f>
        <v>3.7735849056603772E-2</v>
      </c>
      <c r="W503" s="64">
        <f>+IF(V503&gt;0,1/V503,999)</f>
        <v>26.5</v>
      </c>
      <c r="X503" s="65" t="str">
        <f>+IF(N503&lt;&gt;"",IF(INT(N503)&lt;&gt;INT(K503),"OUI",""),"")</f>
        <v/>
      </c>
      <c r="Y503" s="66">
        <f>+IF(F503="OUI",0,C503*K503)</f>
        <v>736.79520000000002</v>
      </c>
      <c r="Z503" s="67" t="str">
        <f>+IF(R503="-",IF(OR(F503="OUI",AND(G503="OUI",T503&lt;=$V$1),H503="OUI",I503="OUI",J503="OUI",T503&lt;=$V$1),"OUI",""),"")</f>
        <v/>
      </c>
      <c r="AA503" s="68" t="str">
        <f>+IF(OR(Z503&lt;&gt;"OUI",X503="OUI",R503&lt;&gt;"-"),"OUI","")</f>
        <v>OUI</v>
      </c>
      <c r="AB503" s="69">
        <f>+IF(AA503&lt;&gt;"OUI","-",IF(R503="-",IF(W503&lt;=3,"-",MAX(N503,K503*(1-$T$1))),IF(W503&lt;=3,R503,IF(T503&gt;$V$6,MAX(N503,K503*$T$6),IF(T503&gt;$V$5,MAX(R503,N503,K503*(1-$T$2),K503*(1-$T$5)),IF(T503&gt;$V$4,MAX(R503,N503,K503*(1-$T$2),K503*(1-$T$4)),IF(T503&gt;$V$3,MAX(R503,N503,K503*(1-$T$2),K503*(1-$T$3)),IF(T503&gt;$V$1,MAX(N503,K503*(1-$T$2)),MAX(N503,R503)))))))))</f>
        <v>30.6998</v>
      </c>
      <c r="AC503" s="70">
        <f>+IF(AB503="-","-",IF(ABS(K503-AB503)&lt;0.1,1,-1*(AB503-K503)/K503))</f>
        <v>1</v>
      </c>
      <c r="AD503" s="66">
        <f>+IF(AB503&lt;&gt;"-",IF(AB503&lt;K503,(K503-AB503)*C503,AB503*C503),"")</f>
        <v>736.79520000000002</v>
      </c>
      <c r="AE503" s="68" t="str">
        <f>+IF(AB503&lt;&gt;"-",IF(R503&lt;&gt;"-",IF(Z503&lt;&gt;"OUI","OLD","FAUX"),IF(Z503&lt;&gt;"OUI","NEW","FAUX")),"")</f>
        <v>OLD</v>
      </c>
      <c r="AF503" s="68"/>
      <c r="AG503" s="68"/>
      <c r="AH503" s="53" t="str">
        <f t="shared" si="7"/>
        <v/>
      </c>
    </row>
    <row r="504" spans="1:34" ht="17">
      <c r="A504" s="53" t="s">
        <v>3582</v>
      </c>
      <c r="B504" s="53" t="s">
        <v>3583</v>
      </c>
      <c r="C504" s="54">
        <v>1</v>
      </c>
      <c r="D504" s="55"/>
      <c r="E504" s="55" t="s">
        <v>976</v>
      </c>
      <c r="F504" s="56"/>
      <c r="G504" s="56"/>
      <c r="H504" s="56"/>
      <c r="I504" s="56"/>
      <c r="J504" s="56" t="s">
        <v>49</v>
      </c>
      <c r="K504" s="57">
        <v>30.5</v>
      </c>
      <c r="L504" s="58">
        <v>45672</v>
      </c>
      <c r="M504" s="58">
        <v>45686</v>
      </c>
      <c r="N504" s="59"/>
      <c r="O504" s="56">
        <v>1</v>
      </c>
      <c r="P504" s="56"/>
      <c r="Q504" s="56"/>
      <c r="R504" s="60" t="s">
        <v>1139</v>
      </c>
      <c r="S504" s="61">
        <f>O504+P504</f>
        <v>1</v>
      </c>
      <c r="T504" s="62">
        <f>+IF(L504&lt;&gt;"",IF(DAYS360(L504,$A$2)&lt;0,0,IF(AND(MONTH(L504)=MONTH($A$2),YEAR(L504)&lt;YEAR($A$2)),(DAYS360(L504,$A$2)/30)-1,DAYS360(L504,$A$2)/30)),0)</f>
        <v>2.3666666666666667</v>
      </c>
      <c r="U504" s="62">
        <f>+IF(M504&lt;&gt;"",IF(DAYS360(M504,$A$2)&lt;0,0,IF(AND(MONTH(M504)=MONTH($A$2),YEAR(M504)&lt;YEAR($A$2)),(DAYS360(M504,$A$2)/30)-1,DAYS360(M504,$A$2)/30)),0)</f>
        <v>1.9</v>
      </c>
      <c r="V504" s="63">
        <f>S504/((C504+Q504)/2)</f>
        <v>2</v>
      </c>
      <c r="W504" s="64">
        <f>+IF(V504&gt;0,1/V504,999)</f>
        <v>0.5</v>
      </c>
      <c r="X504" s="65" t="str">
        <f>+IF(N504&lt;&gt;"",IF(INT(N504)&lt;&gt;INT(K504),"OUI",""),"")</f>
        <v/>
      </c>
      <c r="Y504" s="66">
        <f>+IF(F504="OUI",0,C504*K504)</f>
        <v>30.5</v>
      </c>
      <c r="Z504" s="67" t="str">
        <f>+IF(R504="-",IF(OR(F504="OUI",AND(G504="OUI",T504&lt;=$V$1),H504="OUI",I504="OUI",J504="OUI",T504&lt;=$V$1),"OUI",""),"")</f>
        <v>OUI</v>
      </c>
      <c r="AA504" s="68" t="str">
        <f>+IF(OR(Z504&lt;&gt;"OUI",X504="OUI",R504&lt;&gt;"-"),"OUI","")</f>
        <v/>
      </c>
      <c r="AB504" s="69" t="str">
        <f>+IF(AA504&lt;&gt;"OUI","-",IF(R504="-",IF(W504&lt;=3,"-",MAX(N504,K504*(1-$T$1))),IF(W504&lt;=3,R504,IF(T504&gt;$V$6,MAX(N504,K504*$T$6),IF(T504&gt;$V$5,MAX(R504,N504,K504*(1-$T$2),K504*(1-$T$5)),IF(T504&gt;$V$4,MAX(R504,N504,K504*(1-$T$2),K504*(1-$T$4)),IF(T504&gt;$V$3,MAX(R504,N504,K504*(1-$T$2),K504*(1-$T$3)),IF(T504&gt;$V$1,MAX(N504,K504*(1-$T$2)),MAX(N504,R504)))))))))</f>
        <v>-</v>
      </c>
      <c r="AC504" s="70" t="str">
        <f>+IF(AB504="-","-",IF(ABS(K504-AB504)&lt;0.1,1,-1*(AB504-K504)/K504))</f>
        <v>-</v>
      </c>
      <c r="AD504" s="66" t="str">
        <f>+IF(AB504&lt;&gt;"-",IF(AB504&lt;K504,(K504-AB504)*C504,AB504*C504),"")</f>
        <v/>
      </c>
      <c r="AE504" s="68" t="str">
        <f>+IF(AB504&lt;&gt;"-",IF(R504&lt;&gt;"-",IF(Z504&lt;&gt;"OUI","OLD","FAUX"),IF(Z504&lt;&gt;"OUI","NEW","FAUX")),"")</f>
        <v/>
      </c>
      <c r="AF504" s="68"/>
      <c r="AG504" s="68"/>
      <c r="AH504" s="53" t="str">
        <f t="shared" si="7"/>
        <v/>
      </c>
    </row>
    <row r="505" spans="1:34">
      <c r="A505" s="53" t="s">
        <v>3279</v>
      </c>
      <c r="B505" s="53" t="s">
        <v>3280</v>
      </c>
      <c r="C505" s="54">
        <v>1</v>
      </c>
      <c r="D505" s="55"/>
      <c r="E505" s="55"/>
      <c r="F505" s="56" t="s">
        <v>49</v>
      </c>
      <c r="G505" s="56" t="s">
        <v>49</v>
      </c>
      <c r="H505" s="56"/>
      <c r="I505" s="56"/>
      <c r="J505" s="56"/>
      <c r="K505" s="57">
        <v>30.4</v>
      </c>
      <c r="L505" s="58">
        <v>45476</v>
      </c>
      <c r="M505" s="58">
        <v>45478</v>
      </c>
      <c r="N505" s="59"/>
      <c r="O505" s="56"/>
      <c r="P505" s="56"/>
      <c r="Q505" s="56">
        <v>1</v>
      </c>
      <c r="R505" s="60" t="s">
        <v>1139</v>
      </c>
      <c r="S505" s="61">
        <f>O505+P505</f>
        <v>0</v>
      </c>
      <c r="T505" s="62">
        <f>+IF(L505&lt;&gt;"",IF(DAYS360(L505,$A$2)&lt;0,0,IF(AND(MONTH(L505)=MONTH($A$2),YEAR(L505)&lt;YEAR($A$2)),(DAYS360(L505,$A$2)/30)-1,DAYS360(L505,$A$2)/30)),0)</f>
        <v>8.7666666666666675</v>
      </c>
      <c r="U505" s="62">
        <f>+IF(M505&lt;&gt;"",IF(DAYS360(M505,$A$2)&lt;0,0,IF(AND(MONTH(M505)=MONTH($A$2),YEAR(M505)&lt;YEAR($A$2)),(DAYS360(M505,$A$2)/30)-1,DAYS360(M505,$A$2)/30)),0)</f>
        <v>8.6999999999999993</v>
      </c>
      <c r="V505" s="63">
        <f>S505/((C505+Q505)/2)</f>
        <v>0</v>
      </c>
      <c r="W505" s="64">
        <f>+IF(V505&gt;0,1/V505,999)</f>
        <v>999</v>
      </c>
      <c r="X505" s="65" t="str">
        <f>+IF(N505&lt;&gt;"",IF(INT(N505)&lt;&gt;INT(K505),"OUI",""),"")</f>
        <v/>
      </c>
      <c r="Y505" s="66">
        <f>+IF(F505="OUI",0,C505*K505)</f>
        <v>30.4</v>
      </c>
      <c r="Z505" s="67" t="str">
        <f>+IF(R505="-",IF(OR(F505="OUI",AND(G505="OUI",T505&lt;=$V$1),H505="OUI",I505="OUI",J505="OUI",T505&lt;=$V$1),"OUI",""),"")</f>
        <v>OUI</v>
      </c>
      <c r="AA505" s="68" t="str">
        <f>+IF(OR(Z505&lt;&gt;"OUI",X505="OUI",R505&lt;&gt;"-"),"OUI","")</f>
        <v/>
      </c>
      <c r="AB505" s="69" t="str">
        <f>+IF(AA505&lt;&gt;"OUI","-",IF(R505="-",IF(W505&lt;=3,"-",MAX(N505,K505*(1-$T$1))),IF(W505&lt;=3,R505,IF(T505&gt;$V$6,MAX(N505,K505*$T$6),IF(T505&gt;$V$5,MAX(R505,N505,K505*(1-$T$2),K505*(1-$T$5)),IF(T505&gt;$V$4,MAX(R505,N505,K505*(1-$T$2),K505*(1-$T$4)),IF(T505&gt;$V$3,MAX(R505,N505,K505*(1-$T$2),K505*(1-$T$3)),IF(T505&gt;$V$1,MAX(N505,K505*(1-$T$2)),MAX(N505,R505)))))))))</f>
        <v>-</v>
      </c>
      <c r="AC505" s="70" t="str">
        <f>+IF(AB505="-","-",IF(ABS(K505-AB505)&lt;0.1,1,-1*(AB505-K505)/K505))</f>
        <v>-</v>
      </c>
      <c r="AD505" s="66" t="str">
        <f>+IF(AB505&lt;&gt;"-",IF(AB505&lt;K505,(K505-AB505)*C505,AB505*C505),"")</f>
        <v/>
      </c>
      <c r="AE505" s="68" t="str">
        <f>+IF(AB505&lt;&gt;"-",IF(R505&lt;&gt;"-",IF(Z505&lt;&gt;"OUI","OLD","FAUX"),IF(Z505&lt;&gt;"OUI","NEW","FAUX")),"")</f>
        <v/>
      </c>
      <c r="AF505" s="68"/>
      <c r="AG505" s="68"/>
      <c r="AH505" s="53" t="str">
        <f t="shared" si="7"/>
        <v/>
      </c>
    </row>
    <row r="506" spans="1:34" ht="17">
      <c r="A506" s="53" t="s">
        <v>2652</v>
      </c>
      <c r="B506" s="53" t="s">
        <v>2653</v>
      </c>
      <c r="C506" s="54">
        <v>6</v>
      </c>
      <c r="D506" s="55" t="s">
        <v>47</v>
      </c>
      <c r="E506" s="55" t="s">
        <v>48</v>
      </c>
      <c r="F506" s="56" t="s">
        <v>49</v>
      </c>
      <c r="G506" s="56" t="s">
        <v>49</v>
      </c>
      <c r="H506" s="56"/>
      <c r="I506" s="56"/>
      <c r="J506" s="56" t="s">
        <v>49</v>
      </c>
      <c r="K506" s="57">
        <v>30.336600000000001</v>
      </c>
      <c r="L506" s="58">
        <v>45518</v>
      </c>
      <c r="M506" s="58">
        <v>45716</v>
      </c>
      <c r="N506" s="59"/>
      <c r="O506" s="56">
        <v>4</v>
      </c>
      <c r="P506" s="56"/>
      <c r="Q506" s="56">
        <v>11</v>
      </c>
      <c r="R506" s="60" t="s">
        <v>1139</v>
      </c>
      <c r="S506" s="61">
        <f>O506+P506</f>
        <v>4</v>
      </c>
      <c r="T506" s="62">
        <f>+IF(L506&lt;&gt;"",IF(DAYS360(L506,$A$2)&lt;0,0,IF(AND(MONTH(L506)=MONTH($A$2),YEAR(L506)&lt;YEAR($A$2)),(DAYS360(L506,$A$2)/30)-1,DAYS360(L506,$A$2)/30)),0)</f>
        <v>7.4</v>
      </c>
      <c r="U506" s="62">
        <f>+IF(M506&lt;&gt;"",IF(DAYS360(M506,$A$2)&lt;0,0,IF(AND(MONTH(M506)=MONTH($A$2),YEAR(M506)&lt;YEAR($A$2)),(DAYS360(M506,$A$2)/30)-1,DAYS360(M506,$A$2)/30)),0)</f>
        <v>0.8666666666666667</v>
      </c>
      <c r="V506" s="63">
        <f>S506/((C506+Q506)/2)</f>
        <v>0.47058823529411764</v>
      </c>
      <c r="W506" s="64">
        <f>+IF(V506&gt;0,1/V506,999)</f>
        <v>2.125</v>
      </c>
      <c r="X506" s="65" t="str">
        <f>+IF(N506&lt;&gt;"",IF(INT(N506)&lt;&gt;INT(K506),"OUI",""),"")</f>
        <v/>
      </c>
      <c r="Y506" s="66">
        <f>+IF(F506="OUI",0,C506*K506)</f>
        <v>182.0196</v>
      </c>
      <c r="Z506" s="67" t="str">
        <f>+IF(R506="-",IF(OR(F506="OUI",AND(G506="OUI",T506&lt;=$V$1),H506="OUI",I506="OUI",J506="OUI",T506&lt;=$V$1),"OUI",""),"")</f>
        <v>OUI</v>
      </c>
      <c r="AA506" s="68" t="str">
        <f>+IF(OR(Z506&lt;&gt;"OUI",X506="OUI",R506&lt;&gt;"-"),"OUI","")</f>
        <v/>
      </c>
      <c r="AB506" s="69" t="str">
        <f>+IF(AA506&lt;&gt;"OUI","-",IF(R506="-",IF(W506&lt;=3,"-",MAX(N506,K506*(1-$T$1))),IF(W506&lt;=3,R506,IF(T506&gt;$V$6,MAX(N506,K506*$T$6),IF(T506&gt;$V$5,MAX(R506,N506,K506*(1-$T$2),K506*(1-$T$5)),IF(T506&gt;$V$4,MAX(R506,N506,K506*(1-$T$2),K506*(1-$T$4)),IF(T506&gt;$V$3,MAX(R506,N506,K506*(1-$T$2),K506*(1-$T$3)),IF(T506&gt;$V$1,MAX(N506,K506*(1-$T$2)),MAX(N506,R506)))))))))</f>
        <v>-</v>
      </c>
      <c r="AC506" s="70" t="str">
        <f>+IF(AB506="-","-",IF(ABS(K506-AB506)&lt;0.1,1,-1*(AB506-K506)/K506))</f>
        <v>-</v>
      </c>
      <c r="AD506" s="66" t="str">
        <f>+IF(AB506&lt;&gt;"-",IF(AB506&lt;K506,(K506-AB506)*C506,AB506*C506),"")</f>
        <v/>
      </c>
      <c r="AE506" s="68" t="str">
        <f>+IF(AB506&lt;&gt;"-",IF(R506&lt;&gt;"-",IF(Z506&lt;&gt;"OUI","OLD","FAUX"),IF(Z506&lt;&gt;"OUI","NEW","FAUX")),"")</f>
        <v/>
      </c>
      <c r="AF506" s="68"/>
      <c r="AG506" s="68"/>
      <c r="AH506" s="53" t="str">
        <f t="shared" si="7"/>
        <v/>
      </c>
    </row>
    <row r="507" spans="1:34" ht="17">
      <c r="A507" s="53" t="s">
        <v>2455</v>
      </c>
      <c r="B507" s="53" t="s">
        <v>2456</v>
      </c>
      <c r="C507" s="54">
        <v>1</v>
      </c>
      <c r="D507" s="55" t="s">
        <v>797</v>
      </c>
      <c r="E507" s="55" t="s">
        <v>141</v>
      </c>
      <c r="F507" s="56" t="s">
        <v>49</v>
      </c>
      <c r="G507" s="56" t="s">
        <v>49</v>
      </c>
      <c r="H507" s="56"/>
      <c r="I507" s="56"/>
      <c r="J507" s="56" t="s">
        <v>49</v>
      </c>
      <c r="K507" s="57">
        <v>30.25</v>
      </c>
      <c r="L507" s="58">
        <v>45447</v>
      </c>
      <c r="M507" s="58">
        <v>45728</v>
      </c>
      <c r="N507" s="59"/>
      <c r="O507" s="56">
        <v>3</v>
      </c>
      <c r="P507" s="56"/>
      <c r="Q507" s="56">
        <v>4</v>
      </c>
      <c r="R507" s="60" t="s">
        <v>1139</v>
      </c>
      <c r="S507" s="61">
        <f>O507+P507</f>
        <v>3</v>
      </c>
      <c r="T507" s="62">
        <f>+IF(L507&lt;&gt;"",IF(DAYS360(L507,$A$2)&lt;0,0,IF(AND(MONTH(L507)=MONTH($A$2),YEAR(L507)&lt;YEAR($A$2)),(DAYS360(L507,$A$2)/30)-1,DAYS360(L507,$A$2)/30)),0)</f>
        <v>9.7333333333333325</v>
      </c>
      <c r="U507" s="62">
        <f>+IF(M507&lt;&gt;"",IF(DAYS360(M507,$A$2)&lt;0,0,IF(AND(MONTH(M507)=MONTH($A$2),YEAR(M507)&lt;YEAR($A$2)),(DAYS360(M507,$A$2)/30)-1,DAYS360(M507,$A$2)/30)),0)</f>
        <v>0.46666666666666667</v>
      </c>
      <c r="V507" s="63">
        <f>S507/((C507+Q507)/2)</f>
        <v>1.2</v>
      </c>
      <c r="W507" s="64">
        <f>+IF(V507&gt;0,1/V507,999)</f>
        <v>0.83333333333333337</v>
      </c>
      <c r="X507" s="65" t="str">
        <f>+IF(N507&lt;&gt;"",IF(INT(N507)&lt;&gt;INT(K507),"OUI",""),"")</f>
        <v/>
      </c>
      <c r="Y507" s="66">
        <f>+IF(F507="OUI",0,C507*K507)</f>
        <v>30.25</v>
      </c>
      <c r="Z507" s="67" t="str">
        <f>+IF(R507="-",IF(OR(F507="OUI",AND(G507="OUI",T507&lt;=$V$1),H507="OUI",I507="OUI",J507="OUI",T507&lt;=$V$1),"OUI",""),"")</f>
        <v>OUI</v>
      </c>
      <c r="AA507" s="68" t="str">
        <f>+IF(OR(Z507&lt;&gt;"OUI",X507="OUI",R507&lt;&gt;"-"),"OUI","")</f>
        <v/>
      </c>
      <c r="AB507" s="69" t="str">
        <f>+IF(AA507&lt;&gt;"OUI","-",IF(R507="-",IF(W507&lt;=3,"-",MAX(N507,K507*(1-$T$1))),IF(W507&lt;=3,R507,IF(T507&gt;$V$6,MAX(N507,K507*$T$6),IF(T507&gt;$V$5,MAX(R507,N507,K507*(1-$T$2),K507*(1-$T$5)),IF(T507&gt;$V$4,MAX(R507,N507,K507*(1-$T$2),K507*(1-$T$4)),IF(T507&gt;$V$3,MAX(R507,N507,K507*(1-$T$2),K507*(1-$T$3)),IF(T507&gt;$V$1,MAX(N507,K507*(1-$T$2)),MAX(N507,R507)))))))))</f>
        <v>-</v>
      </c>
      <c r="AC507" s="70" t="str">
        <f>+IF(AB507="-","-",IF(ABS(K507-AB507)&lt;0.1,1,-1*(AB507-K507)/K507))</f>
        <v>-</v>
      </c>
      <c r="AD507" s="66" t="str">
        <f>+IF(AB507&lt;&gt;"-",IF(AB507&lt;K507,(K507-AB507)*C507,AB507*C507),"")</f>
        <v/>
      </c>
      <c r="AE507" s="68" t="str">
        <f>+IF(AB507&lt;&gt;"-",IF(R507&lt;&gt;"-",IF(Z507&lt;&gt;"OUI","OLD","FAUX"),IF(Z507&lt;&gt;"OUI","NEW","FAUX")),"")</f>
        <v/>
      </c>
      <c r="AF507" s="68"/>
      <c r="AG507" s="68"/>
      <c r="AH507" s="53" t="str">
        <f t="shared" si="7"/>
        <v/>
      </c>
    </row>
    <row r="508" spans="1:34" ht="17">
      <c r="A508" s="53" t="s">
        <v>2992</v>
      </c>
      <c r="B508" s="53" t="s">
        <v>2993</v>
      </c>
      <c r="C508" s="54">
        <v>5</v>
      </c>
      <c r="D508" s="55" t="s">
        <v>791</v>
      </c>
      <c r="E508" s="55" t="s">
        <v>678</v>
      </c>
      <c r="F508" s="56" t="s">
        <v>49</v>
      </c>
      <c r="G508" s="56" t="s">
        <v>49</v>
      </c>
      <c r="H508" s="56"/>
      <c r="I508" s="56"/>
      <c r="J508" s="56" t="s">
        <v>49</v>
      </c>
      <c r="K508" s="57">
        <v>29.9</v>
      </c>
      <c r="L508" s="58">
        <v>45719</v>
      </c>
      <c r="M508" s="58">
        <v>45733</v>
      </c>
      <c r="N508" s="59"/>
      <c r="O508" s="56">
        <v>32</v>
      </c>
      <c r="P508" s="56"/>
      <c r="Q508" s="56">
        <v>14</v>
      </c>
      <c r="R508" s="60" t="s">
        <v>1139</v>
      </c>
      <c r="S508" s="61">
        <f>O508+P508</f>
        <v>32</v>
      </c>
      <c r="T508" s="62">
        <f>+IF(L508&lt;&gt;"",IF(DAYS360(L508,$A$2)&lt;0,0,IF(AND(MONTH(L508)=MONTH($A$2),YEAR(L508)&lt;YEAR($A$2)),(DAYS360(L508,$A$2)/30)-1,DAYS360(L508,$A$2)/30)),0)</f>
        <v>0.76666666666666672</v>
      </c>
      <c r="U508" s="62">
        <f>+IF(M508&lt;&gt;"",IF(DAYS360(M508,$A$2)&lt;0,0,IF(AND(MONTH(M508)=MONTH($A$2),YEAR(M508)&lt;YEAR($A$2)),(DAYS360(M508,$A$2)/30)-1,DAYS360(M508,$A$2)/30)),0)</f>
        <v>0.3</v>
      </c>
      <c r="V508" s="63">
        <f>S508/((C508+Q508)/2)</f>
        <v>3.3684210526315788</v>
      </c>
      <c r="W508" s="64">
        <f>+IF(V508&gt;0,1/V508,999)</f>
        <v>0.296875</v>
      </c>
      <c r="X508" s="65" t="str">
        <f>+IF(N508&lt;&gt;"",IF(INT(N508)&lt;&gt;INT(K508),"OUI",""),"")</f>
        <v/>
      </c>
      <c r="Y508" s="66">
        <f>+IF(F508="OUI",0,C508*K508)</f>
        <v>149.5</v>
      </c>
      <c r="Z508" s="67" t="str">
        <f>+IF(R508="-",IF(OR(F508="OUI",AND(G508="OUI",T508&lt;=$V$1),H508="OUI",I508="OUI",J508="OUI",T508&lt;=$V$1),"OUI",""),"")</f>
        <v>OUI</v>
      </c>
      <c r="AA508" s="68" t="str">
        <f>+IF(OR(Z508&lt;&gt;"OUI",X508="OUI",R508&lt;&gt;"-"),"OUI","")</f>
        <v/>
      </c>
      <c r="AB508" s="69" t="str">
        <f>+IF(AA508&lt;&gt;"OUI","-",IF(R508="-",IF(W508&lt;=3,"-",MAX(N508,K508*(1-$T$1))),IF(W508&lt;=3,R508,IF(T508&gt;$V$6,MAX(N508,K508*$T$6),IF(T508&gt;$V$5,MAX(R508,N508,K508*(1-$T$2),K508*(1-$T$5)),IF(T508&gt;$V$4,MAX(R508,N508,K508*(1-$T$2),K508*(1-$T$4)),IF(T508&gt;$V$3,MAX(R508,N508,K508*(1-$T$2),K508*(1-$T$3)),IF(T508&gt;$V$1,MAX(N508,K508*(1-$T$2)),MAX(N508,R508)))))))))</f>
        <v>-</v>
      </c>
      <c r="AC508" s="70" t="str">
        <f>+IF(AB508="-","-",IF(ABS(K508-AB508)&lt;0.1,1,-1*(AB508-K508)/K508))</f>
        <v>-</v>
      </c>
      <c r="AD508" s="66" t="str">
        <f>+IF(AB508&lt;&gt;"-",IF(AB508&lt;K508,(K508-AB508)*C508,AB508*C508),"")</f>
        <v/>
      </c>
      <c r="AE508" s="68" t="str">
        <f>+IF(AB508&lt;&gt;"-",IF(R508&lt;&gt;"-",IF(Z508&lt;&gt;"OUI","OLD","FAUX"),IF(Z508&lt;&gt;"OUI","NEW","FAUX")),"")</f>
        <v/>
      </c>
      <c r="AF508" s="68"/>
      <c r="AG508" s="68"/>
      <c r="AH508" s="53" t="str">
        <f t="shared" si="7"/>
        <v/>
      </c>
    </row>
    <row r="509" spans="1:34" ht="17">
      <c r="A509" s="53" t="s">
        <v>2081</v>
      </c>
      <c r="B509" s="53" t="s">
        <v>2082</v>
      </c>
      <c r="C509" s="54">
        <v>9</v>
      </c>
      <c r="D509" s="55" t="s">
        <v>2083</v>
      </c>
      <c r="E509" s="55"/>
      <c r="F509" s="56" t="s">
        <v>49</v>
      </c>
      <c r="G509" s="56" t="s">
        <v>49</v>
      </c>
      <c r="H509" s="56"/>
      <c r="I509" s="56"/>
      <c r="J509" s="56"/>
      <c r="K509" s="57">
        <v>29.89</v>
      </c>
      <c r="L509" s="58">
        <v>44728</v>
      </c>
      <c r="M509" s="58">
        <v>45691</v>
      </c>
      <c r="N509" s="59"/>
      <c r="O509" s="56">
        <v>1</v>
      </c>
      <c r="P509" s="56"/>
      <c r="Q509" s="56">
        <v>10</v>
      </c>
      <c r="R509" s="60" t="s">
        <v>1139</v>
      </c>
      <c r="S509" s="61">
        <f>O509+P509</f>
        <v>1</v>
      </c>
      <c r="T509" s="62">
        <f>+IF(L509&lt;&gt;"",IF(DAYS360(L509,$A$2)&lt;0,0,IF(AND(MONTH(L509)=MONTH($A$2),YEAR(L509)&lt;YEAR($A$2)),(DAYS360(L509,$A$2)/30)-1,DAYS360(L509,$A$2)/30)),0)</f>
        <v>33.333333333333336</v>
      </c>
      <c r="U509" s="62">
        <f>+IF(M509&lt;&gt;"",IF(DAYS360(M509,$A$2)&lt;0,0,IF(AND(MONTH(M509)=MONTH($A$2),YEAR(M509)&lt;YEAR($A$2)),(DAYS360(M509,$A$2)/30)-1,DAYS360(M509,$A$2)/30)),0)</f>
        <v>1.7666666666666666</v>
      </c>
      <c r="V509" s="63">
        <f>S509/((C509+Q509)/2)</f>
        <v>0.10526315789473684</v>
      </c>
      <c r="W509" s="64">
        <f>+IF(V509&gt;0,1/V509,999)</f>
        <v>9.5</v>
      </c>
      <c r="X509" s="65" t="str">
        <f>+IF(N509&lt;&gt;"",IF(INT(N509)&lt;&gt;INT(K509),"OUI",""),"")</f>
        <v/>
      </c>
      <c r="Y509" s="66">
        <f>+IF(F509="OUI",0,C509*K509)</f>
        <v>269.01</v>
      </c>
      <c r="Z509" s="67" t="str">
        <f>+IF(R509="-",IF(OR(F509="OUI",AND(G509="OUI",T509&lt;=$V$1),H509="OUI",I509="OUI",J509="OUI",T509&lt;=$V$1),"OUI",""),"")</f>
        <v/>
      </c>
      <c r="AA509" s="68" t="str">
        <f>+IF(OR(Z509&lt;&gt;"OUI",X509="OUI",R509&lt;&gt;"-"),"OUI","")</f>
        <v>OUI</v>
      </c>
      <c r="AB509" s="69">
        <f>+IF(AA509&lt;&gt;"OUI","-",IF(R509="-",IF(W509&lt;=3,"-",MAX(N509,K509*(1-$T$1))),IF(W509&lt;=3,R509,IF(T509&gt;$V$6,MAX(N509,K509*$T$6),IF(T509&gt;$V$5,MAX(R509,N509,K509*(1-$T$2),K509*(1-$T$5)),IF(T509&gt;$V$4,MAX(R509,N509,K509*(1-$T$2),K509*(1-$T$4)),IF(T509&gt;$V$3,MAX(R509,N509,K509*(1-$T$2),K509*(1-$T$3)),IF(T509&gt;$V$1,MAX(N509,K509*(1-$T$2)),MAX(N509,R509)))))))))</f>
        <v>26.901</v>
      </c>
      <c r="AC509" s="70">
        <f>+IF(AB509="-","-",IF(ABS(K509-AB509)&lt;0.1,1,-1*(AB509-K509)/K509))</f>
        <v>0.10000000000000002</v>
      </c>
      <c r="AD509" s="66">
        <f>+IF(AB509&lt;&gt;"-",IF(AB509&lt;K509,(K509-AB509)*C509,AB509*C509),"")</f>
        <v>26.901000000000007</v>
      </c>
      <c r="AE509" s="68" t="str">
        <f>+IF(AB509&lt;&gt;"-",IF(R509&lt;&gt;"-",IF(Z509&lt;&gt;"OUI","OLD","FAUX"),IF(Z509&lt;&gt;"OUI","NEW","FAUX")),"")</f>
        <v>NEW</v>
      </c>
      <c r="AF509" s="68"/>
      <c r="AG509" s="68"/>
      <c r="AH509" s="53" t="str">
        <f t="shared" si="7"/>
        <v/>
      </c>
    </row>
    <row r="510" spans="1:34" ht="17">
      <c r="A510" s="53" t="s">
        <v>3252</v>
      </c>
      <c r="B510" s="53" t="s">
        <v>3253</v>
      </c>
      <c r="C510" s="54">
        <v>7</v>
      </c>
      <c r="D510" s="55" t="s">
        <v>736</v>
      </c>
      <c r="E510" s="55" t="s">
        <v>737</v>
      </c>
      <c r="F510" s="56" t="s">
        <v>49</v>
      </c>
      <c r="G510" s="56" t="s">
        <v>49</v>
      </c>
      <c r="H510" s="56"/>
      <c r="I510" s="56"/>
      <c r="J510" s="56" t="s">
        <v>49</v>
      </c>
      <c r="K510" s="57">
        <v>29.75</v>
      </c>
      <c r="L510" s="58">
        <v>44700</v>
      </c>
      <c r="M510" s="58">
        <v>45726</v>
      </c>
      <c r="N510" s="59"/>
      <c r="O510" s="56">
        <v>8</v>
      </c>
      <c r="P510" s="56"/>
      <c r="Q510" s="56">
        <v>15</v>
      </c>
      <c r="R510" s="60" t="s">
        <v>1139</v>
      </c>
      <c r="S510" s="61">
        <f>O510+P510</f>
        <v>8</v>
      </c>
      <c r="T510" s="62">
        <f>+IF(L510&lt;&gt;"",IF(DAYS360(L510,$A$2)&lt;0,0,IF(AND(MONTH(L510)=MONTH($A$2),YEAR(L510)&lt;YEAR($A$2)),(DAYS360(L510,$A$2)/30)-1,DAYS360(L510,$A$2)/30)),0)</f>
        <v>34.233333333333334</v>
      </c>
      <c r="U510" s="62">
        <f>+IF(M510&lt;&gt;"",IF(DAYS360(M510,$A$2)&lt;0,0,IF(AND(MONTH(M510)=MONTH($A$2),YEAR(M510)&lt;YEAR($A$2)),(DAYS360(M510,$A$2)/30)-1,DAYS360(M510,$A$2)/30)),0)</f>
        <v>0.53333333333333333</v>
      </c>
      <c r="V510" s="63">
        <f>S510/((C510+Q510)/2)</f>
        <v>0.72727272727272729</v>
      </c>
      <c r="W510" s="64">
        <f>+IF(V510&gt;0,1/V510,999)</f>
        <v>1.375</v>
      </c>
      <c r="X510" s="65" t="str">
        <f>+IF(N510&lt;&gt;"",IF(INT(N510)&lt;&gt;INT(K510),"OUI",""),"")</f>
        <v/>
      </c>
      <c r="Y510" s="66">
        <f>+IF(F510="OUI",0,C510*K510)</f>
        <v>208.25</v>
      </c>
      <c r="Z510" s="67" t="str">
        <f>+IF(R510="-",IF(OR(F510="OUI",AND(G510="OUI",T510&lt;=$V$1),H510="OUI",I510="OUI",J510="OUI",T510&lt;=$V$1),"OUI",""),"")</f>
        <v/>
      </c>
      <c r="AA510" s="68" t="str">
        <f>+IF(OR(Z510&lt;&gt;"OUI",X510="OUI",R510&lt;&gt;"-"),"OUI","")</f>
        <v>OUI</v>
      </c>
      <c r="AB510" s="69" t="str">
        <f>+IF(AA510&lt;&gt;"OUI","-",IF(R510="-",IF(W510&lt;=3,"-",MAX(N510,K510*(1-$T$1))),IF(W510&lt;=3,R510,IF(T510&gt;$V$6,MAX(N510,K510*$T$6),IF(T510&gt;$V$5,MAX(R510,N510,K510*(1-$T$2),K510*(1-$T$5)),IF(T510&gt;$V$4,MAX(R510,N510,K510*(1-$T$2),K510*(1-$T$4)),IF(T510&gt;$V$3,MAX(R510,N510,K510*(1-$T$2),K510*(1-$T$3)),IF(T510&gt;$V$1,MAX(N510,K510*(1-$T$2)),MAX(N510,R510)))))))))</f>
        <v>-</v>
      </c>
      <c r="AC510" s="70" t="str">
        <f>+IF(AB510="-","-",IF(ABS(K510-AB510)&lt;0.1,1,-1*(AB510-K510)/K510))</f>
        <v>-</v>
      </c>
      <c r="AD510" s="66" t="str">
        <f>+IF(AB510&lt;&gt;"-",IF(AB510&lt;K510,(K510-AB510)*C510,AB510*C510),"")</f>
        <v/>
      </c>
      <c r="AE510" s="68" t="str">
        <f>+IF(AB510&lt;&gt;"-",IF(R510&lt;&gt;"-",IF(Z510&lt;&gt;"OUI","OLD","FAUX"),IF(Z510&lt;&gt;"OUI","NEW","FAUX")),"")</f>
        <v/>
      </c>
      <c r="AF510" s="68"/>
      <c r="AG510" s="68"/>
      <c r="AH510" s="53" t="str">
        <f t="shared" si="7"/>
        <v/>
      </c>
    </row>
    <row r="511" spans="1:34" ht="17">
      <c r="A511" s="53" t="s">
        <v>1054</v>
      </c>
      <c r="B511" s="53" t="s">
        <v>1055</v>
      </c>
      <c r="C511" s="54">
        <v>1</v>
      </c>
      <c r="D511" s="55"/>
      <c r="E511" s="55" t="s">
        <v>973</v>
      </c>
      <c r="F511" s="56" t="s">
        <v>49</v>
      </c>
      <c r="G511" s="56" t="s">
        <v>49</v>
      </c>
      <c r="H511" s="56"/>
      <c r="I511" s="56"/>
      <c r="J511" s="56" t="s">
        <v>49</v>
      </c>
      <c r="K511" s="57">
        <v>29.73</v>
      </c>
      <c r="L511" s="58">
        <v>44540</v>
      </c>
      <c r="M511" s="58">
        <v>44652</v>
      </c>
      <c r="N511" s="59"/>
      <c r="O511" s="56"/>
      <c r="P511" s="56"/>
      <c r="Q511" s="56">
        <v>1</v>
      </c>
      <c r="R511" s="60">
        <v>26.757000000000001</v>
      </c>
      <c r="S511" s="61">
        <f>O511+P511</f>
        <v>0</v>
      </c>
      <c r="T511" s="62">
        <f>+IF(L511&lt;&gt;"",IF(DAYS360(L511,$A$2)&lt;0,0,IF(AND(MONTH(L511)=MONTH($A$2),YEAR(L511)&lt;YEAR($A$2)),(DAYS360(L511,$A$2)/30)-1,DAYS360(L511,$A$2)/30)),0)</f>
        <v>39.533333333333331</v>
      </c>
      <c r="U511" s="62">
        <f>+IF(M511&lt;&gt;"",IF(DAYS360(M511,$A$2)&lt;0,0,IF(AND(MONTH(M511)=MONTH($A$2),YEAR(M511)&lt;YEAR($A$2)),(DAYS360(M511,$A$2)/30)-1,DAYS360(M511,$A$2)/30)),0)</f>
        <v>35.833333333333336</v>
      </c>
      <c r="V511" s="63">
        <f>S511/((C511+Q511)/2)</f>
        <v>0</v>
      </c>
      <c r="W511" s="64">
        <f>+IF(V511&gt;0,1/V511,999)</f>
        <v>999</v>
      </c>
      <c r="X511" s="65" t="str">
        <f>+IF(N511&lt;&gt;"",IF(INT(N511)&lt;&gt;INT(K511),"OUI",""),"")</f>
        <v/>
      </c>
      <c r="Y511" s="66">
        <f>+IF(F511="OUI",0,C511*K511)</f>
        <v>29.73</v>
      </c>
      <c r="Z511" s="67" t="str">
        <f>+IF(R511="-",IF(OR(F511="OUI",AND(G511="OUI",T511&lt;=$V$1),H511="OUI",I511="OUI",J511="OUI",T511&lt;=$V$1),"OUI",""),"")</f>
        <v/>
      </c>
      <c r="AA511" s="68" t="str">
        <f>+IF(OR(Z511&lt;&gt;"OUI",X511="OUI",R511&lt;&gt;"-"),"OUI","")</f>
        <v>OUI</v>
      </c>
      <c r="AB511" s="69">
        <f>+IF(AA511&lt;&gt;"OUI","-",IF(R511="-",IF(W511&lt;=3,"-",MAX(N511,K511*(1-$T$1))),IF(W511&lt;=3,R511,IF(T511&gt;$V$6,MAX(N511,K511*$T$6),IF(T511&gt;$V$5,MAX(R511,N511,K511*(1-$T$2),K511*(1-$T$5)),IF(T511&gt;$V$4,MAX(R511,N511,K511*(1-$T$2),K511*(1-$T$4)),IF(T511&gt;$V$3,MAX(R511,N511,K511*(1-$T$2),K511*(1-$T$3)),IF(T511&gt;$V$1,MAX(N511,K511*(1-$T$2)),MAX(N511,R511)))))))))</f>
        <v>26.757000000000001</v>
      </c>
      <c r="AC511" s="70">
        <f>+IF(AB511="-","-",IF(ABS(K511-AB511)&lt;0.1,1,-1*(AB511-K511)/K511))</f>
        <v>9.9999999999999964E-2</v>
      </c>
      <c r="AD511" s="66">
        <f>+IF(AB511&lt;&gt;"-",IF(AB511&lt;K511,(K511-AB511)*C511,AB511*C511),"")</f>
        <v>2.972999999999999</v>
      </c>
      <c r="AE511" s="68" t="str">
        <f>+IF(AB511&lt;&gt;"-",IF(R511&lt;&gt;"-",IF(Z511&lt;&gt;"OUI","OLD","FAUX"),IF(Z511&lt;&gt;"OUI","NEW","FAUX")),"")</f>
        <v>OLD</v>
      </c>
      <c r="AF511" s="68"/>
      <c r="AG511" s="68"/>
      <c r="AH511" s="53" t="str">
        <f t="shared" si="7"/>
        <v/>
      </c>
    </row>
    <row r="512" spans="1:34" ht="17">
      <c r="A512" s="53" t="s">
        <v>2666</v>
      </c>
      <c r="B512" s="53" t="s">
        <v>2667</v>
      </c>
      <c r="C512" s="54">
        <v>7</v>
      </c>
      <c r="D512" s="55" t="s">
        <v>47</v>
      </c>
      <c r="E512" s="55"/>
      <c r="F512" s="56" t="s">
        <v>49</v>
      </c>
      <c r="G512" s="56" t="s">
        <v>49</v>
      </c>
      <c r="H512" s="56"/>
      <c r="I512" s="56"/>
      <c r="J512" s="56"/>
      <c r="K512" s="57">
        <v>29.699300000000001</v>
      </c>
      <c r="L512" s="58">
        <v>45446</v>
      </c>
      <c r="M512" s="58">
        <v>45722</v>
      </c>
      <c r="N512" s="59"/>
      <c r="O512" s="56">
        <v>4</v>
      </c>
      <c r="P512" s="56"/>
      <c r="Q512" s="56">
        <v>14</v>
      </c>
      <c r="R512" s="60" t="s">
        <v>1139</v>
      </c>
      <c r="S512" s="61">
        <f>O512+P512</f>
        <v>4</v>
      </c>
      <c r="T512" s="62">
        <f>+IF(L512&lt;&gt;"",IF(DAYS360(L512,$A$2)&lt;0,0,IF(AND(MONTH(L512)=MONTH($A$2),YEAR(L512)&lt;YEAR($A$2)),(DAYS360(L512,$A$2)/30)-1,DAYS360(L512,$A$2)/30)),0)</f>
        <v>9.7666666666666675</v>
      </c>
      <c r="U512" s="62">
        <f>+IF(M512&lt;&gt;"",IF(DAYS360(M512,$A$2)&lt;0,0,IF(AND(MONTH(M512)=MONTH($A$2),YEAR(M512)&lt;YEAR($A$2)),(DAYS360(M512,$A$2)/30)-1,DAYS360(M512,$A$2)/30)),0)</f>
        <v>0.66666666666666663</v>
      </c>
      <c r="V512" s="63">
        <f>S512/((C512+Q512)/2)</f>
        <v>0.38095238095238093</v>
      </c>
      <c r="W512" s="64">
        <f>+IF(V512&gt;0,1/V512,999)</f>
        <v>2.625</v>
      </c>
      <c r="X512" s="65" t="str">
        <f>+IF(N512&lt;&gt;"",IF(INT(N512)&lt;&gt;INT(K512),"OUI",""),"")</f>
        <v/>
      </c>
      <c r="Y512" s="66">
        <f>+IF(F512="OUI",0,C512*K512)</f>
        <v>207.89510000000001</v>
      </c>
      <c r="Z512" s="67" t="str">
        <f>+IF(R512="-",IF(OR(F512="OUI",AND(G512="OUI",T512&lt;=$V$1),H512="OUI",I512="OUI",J512="OUI",T512&lt;=$V$1),"OUI",""),"")</f>
        <v>OUI</v>
      </c>
      <c r="AA512" s="68" t="str">
        <f>+IF(OR(Z512&lt;&gt;"OUI",X512="OUI",R512&lt;&gt;"-"),"OUI","")</f>
        <v/>
      </c>
      <c r="AB512" s="69" t="str">
        <f>+IF(AA512&lt;&gt;"OUI","-",IF(R512="-",IF(W512&lt;=3,"-",MAX(N512,K512*(1-$T$1))),IF(W512&lt;=3,R512,IF(T512&gt;$V$6,MAX(N512,K512*$T$6),IF(T512&gt;$V$5,MAX(R512,N512,K512*(1-$T$2),K512*(1-$T$5)),IF(T512&gt;$V$4,MAX(R512,N512,K512*(1-$T$2),K512*(1-$T$4)),IF(T512&gt;$V$3,MAX(R512,N512,K512*(1-$T$2),K512*(1-$T$3)),IF(T512&gt;$V$1,MAX(N512,K512*(1-$T$2)),MAX(N512,R512)))))))))</f>
        <v>-</v>
      </c>
      <c r="AC512" s="70" t="str">
        <f>+IF(AB512="-","-",IF(ABS(K512-AB512)&lt;0.1,1,-1*(AB512-K512)/K512))</f>
        <v>-</v>
      </c>
      <c r="AD512" s="66" t="str">
        <f>+IF(AB512&lt;&gt;"-",IF(AB512&lt;K512,(K512-AB512)*C512,AB512*C512),"")</f>
        <v/>
      </c>
      <c r="AE512" s="68" t="str">
        <f>+IF(AB512&lt;&gt;"-",IF(R512&lt;&gt;"-",IF(Z512&lt;&gt;"OUI","OLD","FAUX"),IF(Z512&lt;&gt;"OUI","NEW","FAUX")),"")</f>
        <v/>
      </c>
      <c r="AF512" s="68"/>
      <c r="AG512" s="68"/>
      <c r="AH512" s="53" t="str">
        <f t="shared" si="7"/>
        <v/>
      </c>
    </row>
    <row r="513" spans="1:34" ht="17">
      <c r="A513" s="53" t="s">
        <v>3372</v>
      </c>
      <c r="B513" s="53" t="s">
        <v>3373</v>
      </c>
      <c r="C513" s="54">
        <v>1</v>
      </c>
      <c r="D513" s="55" t="s">
        <v>80</v>
      </c>
      <c r="E513" s="55"/>
      <c r="F513" s="56" t="s">
        <v>49</v>
      </c>
      <c r="G513" s="56" t="s">
        <v>49</v>
      </c>
      <c r="H513" s="56"/>
      <c r="I513" s="56"/>
      <c r="J513" s="56"/>
      <c r="K513" s="57">
        <v>29.6</v>
      </c>
      <c r="L513" s="58">
        <v>45398</v>
      </c>
      <c r="M513" s="58"/>
      <c r="N513" s="59"/>
      <c r="O513" s="56"/>
      <c r="P513" s="56"/>
      <c r="Q513" s="56">
        <v>1</v>
      </c>
      <c r="R513" s="60" t="s">
        <v>1139</v>
      </c>
      <c r="S513" s="61">
        <f>O513+P513</f>
        <v>0</v>
      </c>
      <c r="T513" s="62">
        <f>+IF(L513&lt;&gt;"",IF(DAYS360(L513,$A$2)&lt;0,0,IF(AND(MONTH(L513)=MONTH($A$2),YEAR(L513)&lt;YEAR($A$2)),(DAYS360(L513,$A$2)/30)-1,DAYS360(L513,$A$2)/30)),0)</f>
        <v>11.333333333333334</v>
      </c>
      <c r="U513" s="62">
        <f>+IF(M513&lt;&gt;"",IF(DAYS360(M513,$A$2)&lt;0,0,IF(AND(MONTH(M513)=MONTH($A$2),YEAR(M513)&lt;YEAR($A$2)),(DAYS360(M513,$A$2)/30)-1,DAYS360(M513,$A$2)/30)),0)</f>
        <v>0</v>
      </c>
      <c r="V513" s="63">
        <f>S513/((C513+Q513)/2)</f>
        <v>0</v>
      </c>
      <c r="W513" s="64">
        <f>+IF(V513&gt;0,1/V513,999)</f>
        <v>999</v>
      </c>
      <c r="X513" s="65" t="str">
        <f>+IF(N513&lt;&gt;"",IF(INT(N513)&lt;&gt;INT(K513),"OUI",""),"")</f>
        <v/>
      </c>
      <c r="Y513" s="66">
        <f>+IF(F513="OUI",0,C513*K513)</f>
        <v>29.6</v>
      </c>
      <c r="Z513" s="67" t="str">
        <f>+IF(R513="-",IF(OR(F513="OUI",AND(G513="OUI",T513&lt;=$V$1),H513="OUI",I513="OUI",J513="OUI",T513&lt;=$V$1),"OUI",""),"")</f>
        <v>OUI</v>
      </c>
      <c r="AA513" s="68" t="str">
        <f>+IF(OR(Z513&lt;&gt;"OUI",X513="OUI",R513&lt;&gt;"-"),"OUI","")</f>
        <v/>
      </c>
      <c r="AB513" s="69" t="str">
        <f>+IF(AA513&lt;&gt;"OUI","-",IF(R513="-",IF(W513&lt;=3,"-",MAX(N513,K513*(1-$T$1))),IF(W513&lt;=3,R513,IF(T513&gt;$V$6,MAX(N513,K513*$T$6),IF(T513&gt;$V$5,MAX(R513,N513,K513*(1-$T$2),K513*(1-$T$5)),IF(T513&gt;$V$4,MAX(R513,N513,K513*(1-$T$2),K513*(1-$T$4)),IF(T513&gt;$V$3,MAX(R513,N513,K513*(1-$T$2),K513*(1-$T$3)),IF(T513&gt;$V$1,MAX(N513,K513*(1-$T$2)),MAX(N513,R513)))))))))</f>
        <v>-</v>
      </c>
      <c r="AC513" s="70" t="str">
        <f>+IF(AB513="-","-",IF(ABS(K513-AB513)&lt;0.1,1,-1*(AB513-K513)/K513))</f>
        <v>-</v>
      </c>
      <c r="AD513" s="66" t="str">
        <f>+IF(AB513&lt;&gt;"-",IF(AB513&lt;K513,(K513-AB513)*C513,AB513*C513),"")</f>
        <v/>
      </c>
      <c r="AE513" s="68" t="str">
        <f>+IF(AB513&lt;&gt;"-",IF(R513&lt;&gt;"-",IF(Z513&lt;&gt;"OUI","OLD","FAUX"),IF(Z513&lt;&gt;"OUI","NEW","FAUX")),"")</f>
        <v/>
      </c>
      <c r="AF513" s="68"/>
      <c r="AG513" s="68"/>
      <c r="AH513" s="53" t="str">
        <f t="shared" si="7"/>
        <v/>
      </c>
    </row>
    <row r="514" spans="1:34" ht="17">
      <c r="A514" s="53" t="s">
        <v>2119</v>
      </c>
      <c r="B514" s="53" t="s">
        <v>2120</v>
      </c>
      <c r="C514" s="54">
        <v>6</v>
      </c>
      <c r="D514" s="55" t="s">
        <v>1255</v>
      </c>
      <c r="E514" s="55" t="s">
        <v>792</v>
      </c>
      <c r="F514" s="56" t="s">
        <v>49</v>
      </c>
      <c r="G514" s="56" t="s">
        <v>49</v>
      </c>
      <c r="H514" s="56"/>
      <c r="I514" s="56"/>
      <c r="J514" s="56" t="s">
        <v>49</v>
      </c>
      <c r="K514" s="57">
        <v>29.566199999999998</v>
      </c>
      <c r="L514" s="58">
        <v>45282</v>
      </c>
      <c r="M514" s="58">
        <v>45688</v>
      </c>
      <c r="N514" s="59"/>
      <c r="O514" s="56">
        <v>1</v>
      </c>
      <c r="P514" s="56"/>
      <c r="Q514" s="56">
        <v>7</v>
      </c>
      <c r="R514" s="60" t="s">
        <v>1139</v>
      </c>
      <c r="S514" s="61">
        <f>O514+P514</f>
        <v>1</v>
      </c>
      <c r="T514" s="62">
        <f>+IF(L514&lt;&gt;"",IF(DAYS360(L514,$A$2)&lt;0,0,IF(AND(MONTH(L514)=MONTH($A$2),YEAR(L514)&lt;YEAR($A$2)),(DAYS360(L514,$A$2)/30)-1,DAYS360(L514,$A$2)/30)),0)</f>
        <v>15.133333333333333</v>
      </c>
      <c r="U514" s="62">
        <f>+IF(M514&lt;&gt;"",IF(DAYS360(M514,$A$2)&lt;0,0,IF(AND(MONTH(M514)=MONTH($A$2),YEAR(M514)&lt;YEAR($A$2)),(DAYS360(M514,$A$2)/30)-1,DAYS360(M514,$A$2)/30)),0)</f>
        <v>1.8666666666666667</v>
      </c>
      <c r="V514" s="63">
        <f>S514/((C514+Q514)/2)</f>
        <v>0.15384615384615385</v>
      </c>
      <c r="W514" s="64">
        <f>+IF(V514&gt;0,1/V514,999)</f>
        <v>6.5</v>
      </c>
      <c r="X514" s="65" t="str">
        <f>+IF(N514&lt;&gt;"",IF(INT(N514)&lt;&gt;INT(K514),"OUI",""),"")</f>
        <v/>
      </c>
      <c r="Y514" s="66">
        <f>+IF(F514="OUI",0,C514*K514)</f>
        <v>177.3972</v>
      </c>
      <c r="Z514" s="67" t="str">
        <f>+IF(R514="-",IF(OR(F514="OUI",AND(G514="OUI",T514&lt;=$V$1),H514="OUI",I514="OUI",J514="OUI",T514&lt;=$V$1),"OUI",""),"")</f>
        <v/>
      </c>
      <c r="AA514" s="68" t="str">
        <f>+IF(OR(Z514&lt;&gt;"OUI",X514="OUI",R514&lt;&gt;"-"),"OUI","")</f>
        <v>OUI</v>
      </c>
      <c r="AB514" s="69">
        <f>+IF(AA514&lt;&gt;"OUI","-",IF(R514="-",IF(W514&lt;=3,"-",MAX(N514,K514*(1-$T$1))),IF(W514&lt;=3,R514,IF(T514&gt;$V$6,MAX(N514,K514*$T$6),IF(T514&gt;$V$5,MAX(R514,N514,K514*(1-$T$2),K514*(1-$T$5)),IF(T514&gt;$V$4,MAX(R514,N514,K514*(1-$T$2),K514*(1-$T$4)),IF(T514&gt;$V$3,MAX(R514,N514,K514*(1-$T$2),K514*(1-$T$3)),IF(T514&gt;$V$1,MAX(N514,K514*(1-$T$2)),MAX(N514,R514)))))))))</f>
        <v>26.609579999999998</v>
      </c>
      <c r="AC514" s="70">
        <f>+IF(AB514="-","-",IF(ABS(K514-AB514)&lt;0.1,1,-1*(AB514-K514)/K514))</f>
        <v>0.10000000000000003</v>
      </c>
      <c r="AD514" s="66">
        <f>+IF(AB514&lt;&gt;"-",IF(AB514&lt;K514,(K514-AB514)*C514,AB514*C514),"")</f>
        <v>17.739720000000005</v>
      </c>
      <c r="AE514" s="68" t="str">
        <f>+IF(AB514&lt;&gt;"-",IF(R514&lt;&gt;"-",IF(Z514&lt;&gt;"OUI","OLD","FAUX"),IF(Z514&lt;&gt;"OUI","NEW","FAUX")),"")</f>
        <v>NEW</v>
      </c>
      <c r="AF514" s="68"/>
      <c r="AG514" s="68"/>
      <c r="AH514" s="53" t="str">
        <f t="shared" si="7"/>
        <v/>
      </c>
    </row>
    <row r="515" spans="1:34" ht="17">
      <c r="A515" s="53" t="s">
        <v>1533</v>
      </c>
      <c r="B515" s="53" t="s">
        <v>1534</v>
      </c>
      <c r="C515" s="54">
        <v>8</v>
      </c>
      <c r="D515" s="55" t="s">
        <v>170</v>
      </c>
      <c r="E515" s="55" t="s">
        <v>81</v>
      </c>
      <c r="F515" s="56" t="s">
        <v>49</v>
      </c>
      <c r="G515" s="56" t="s">
        <v>49</v>
      </c>
      <c r="H515" s="56"/>
      <c r="I515" s="56"/>
      <c r="J515" s="56" t="s">
        <v>49</v>
      </c>
      <c r="K515" s="57">
        <v>29.538399999999999</v>
      </c>
      <c r="L515" s="58">
        <v>44365</v>
      </c>
      <c r="M515" s="58">
        <v>44778</v>
      </c>
      <c r="N515" s="59"/>
      <c r="O515" s="56"/>
      <c r="P515" s="56"/>
      <c r="Q515" s="56">
        <v>8</v>
      </c>
      <c r="R515" s="60">
        <v>26.58456</v>
      </c>
      <c r="S515" s="61">
        <f>O515+P515</f>
        <v>0</v>
      </c>
      <c r="T515" s="62">
        <f>+IF(L515&lt;&gt;"",IF(DAYS360(L515,$A$2)&lt;0,0,IF(AND(MONTH(L515)=MONTH($A$2),YEAR(L515)&lt;YEAR($A$2)),(DAYS360(L515,$A$2)/30)-1,DAYS360(L515,$A$2)/30)),0)</f>
        <v>45.266666666666666</v>
      </c>
      <c r="U515" s="62">
        <f>+IF(M515&lt;&gt;"",IF(DAYS360(M515,$A$2)&lt;0,0,IF(AND(MONTH(M515)=MONTH($A$2),YEAR(M515)&lt;YEAR($A$2)),(DAYS360(M515,$A$2)/30)-1,DAYS360(M515,$A$2)/30)),0)</f>
        <v>31.7</v>
      </c>
      <c r="V515" s="63">
        <f>S515/((C515+Q515)/2)</f>
        <v>0</v>
      </c>
      <c r="W515" s="64">
        <f>+IF(V515&gt;0,1/V515,999)</f>
        <v>999</v>
      </c>
      <c r="X515" s="65" t="str">
        <f>+IF(N515&lt;&gt;"",IF(INT(N515)&lt;&gt;INT(K515),"OUI",""),"")</f>
        <v/>
      </c>
      <c r="Y515" s="66">
        <f>+IF(F515="OUI",0,C515*K515)</f>
        <v>236.30719999999999</v>
      </c>
      <c r="Z515" s="67" t="str">
        <f>+IF(R515="-",IF(OR(F515="OUI",AND(G515="OUI",T515&lt;=$V$1),H515="OUI",I515="OUI",J515="OUI",T515&lt;=$V$1),"OUI",""),"")</f>
        <v/>
      </c>
      <c r="AA515" s="68" t="str">
        <f>+IF(OR(Z515&lt;&gt;"OUI",X515="OUI",R515&lt;&gt;"-"),"OUI","")</f>
        <v>OUI</v>
      </c>
      <c r="AB515" s="69">
        <f>+IF(AA515&lt;&gt;"OUI","-",IF(R515="-",IF(W515&lt;=3,"-",MAX(N515,K515*(1-$T$1))),IF(W515&lt;=3,R515,IF(T515&gt;$V$6,MAX(N515,K515*$T$6),IF(T515&gt;$V$5,MAX(R515,N515,K515*(1-$T$2),K515*(1-$T$5)),IF(T515&gt;$V$4,MAX(R515,N515,K515*(1-$T$2),K515*(1-$T$4)),IF(T515&gt;$V$3,MAX(R515,N515,K515*(1-$T$2),K515*(1-$T$3)),IF(T515&gt;$V$1,MAX(N515,K515*(1-$T$2)),MAX(N515,R515)))))))))</f>
        <v>26.58456</v>
      </c>
      <c r="AC515" s="70">
        <f>+IF(AB515="-","-",IF(ABS(K515-AB515)&lt;0.1,1,-1*(AB515-K515)/K515))</f>
        <v>9.9999999999999992E-2</v>
      </c>
      <c r="AD515" s="66">
        <f>+IF(AB515&lt;&gt;"-",IF(AB515&lt;K515,(K515-AB515)*C515,AB515*C515),"")</f>
        <v>23.630719999999997</v>
      </c>
      <c r="AE515" s="68" t="str">
        <f>+IF(AB515&lt;&gt;"-",IF(R515&lt;&gt;"-",IF(Z515&lt;&gt;"OUI","OLD","FAUX"),IF(Z515&lt;&gt;"OUI","NEW","FAUX")),"")</f>
        <v>OLD</v>
      </c>
      <c r="AF515" s="68"/>
      <c r="AG515" s="68"/>
      <c r="AH515" s="53" t="str">
        <f t="shared" si="7"/>
        <v/>
      </c>
    </row>
    <row r="516" spans="1:34" ht="17">
      <c r="A516" s="53" t="s">
        <v>3343</v>
      </c>
      <c r="B516" s="53" t="s">
        <v>3344</v>
      </c>
      <c r="C516" s="54">
        <v>3</v>
      </c>
      <c r="D516" s="55" t="s">
        <v>80</v>
      </c>
      <c r="E516" s="55" t="s">
        <v>97</v>
      </c>
      <c r="F516" s="56" t="s">
        <v>49</v>
      </c>
      <c r="G516" s="56" t="s">
        <v>49</v>
      </c>
      <c r="H516" s="56"/>
      <c r="I516" s="56"/>
      <c r="J516" s="56" t="s">
        <v>98</v>
      </c>
      <c r="K516" s="57">
        <v>29.41</v>
      </c>
      <c r="L516" s="58">
        <v>45524</v>
      </c>
      <c r="M516" s="58">
        <v>45509</v>
      </c>
      <c r="N516" s="59"/>
      <c r="O516" s="56"/>
      <c r="P516" s="56"/>
      <c r="Q516" s="56">
        <v>3</v>
      </c>
      <c r="R516" s="60" t="s">
        <v>1139</v>
      </c>
      <c r="S516" s="61">
        <f>O516+P516</f>
        <v>0</v>
      </c>
      <c r="T516" s="62">
        <f>+IF(L516&lt;&gt;"",IF(DAYS360(L516,$A$2)&lt;0,0,IF(AND(MONTH(L516)=MONTH($A$2),YEAR(L516)&lt;YEAR($A$2)),(DAYS360(L516,$A$2)/30)-1,DAYS360(L516,$A$2)/30)),0)</f>
        <v>7.2</v>
      </c>
      <c r="U516" s="62">
        <f>+IF(M516&lt;&gt;"",IF(DAYS360(M516,$A$2)&lt;0,0,IF(AND(MONTH(M516)=MONTH($A$2),YEAR(M516)&lt;YEAR($A$2)),(DAYS360(M516,$A$2)/30)-1,DAYS360(M516,$A$2)/30)),0)</f>
        <v>7.7</v>
      </c>
      <c r="V516" s="63">
        <f>S516/((C516+Q516)/2)</f>
        <v>0</v>
      </c>
      <c r="W516" s="64">
        <f>+IF(V516&gt;0,1/V516,999)</f>
        <v>999</v>
      </c>
      <c r="X516" s="65" t="str">
        <f>+IF(N516&lt;&gt;"",IF(INT(N516)&lt;&gt;INT(K516),"OUI",""),"")</f>
        <v/>
      </c>
      <c r="Y516" s="66">
        <f>+IF(F516="OUI",0,C516*K516)</f>
        <v>88.23</v>
      </c>
      <c r="Z516" s="67" t="str">
        <f>+IF(R516="-",IF(OR(F516="OUI",AND(G516="OUI",T516&lt;=$V$1),H516="OUI",I516="OUI",J516="OUI",T516&lt;=$V$1),"OUI",""),"")</f>
        <v>OUI</v>
      </c>
      <c r="AA516" s="68" t="str">
        <f>+IF(OR(Z516&lt;&gt;"OUI",X516="OUI",R516&lt;&gt;"-"),"OUI","")</f>
        <v/>
      </c>
      <c r="AB516" s="69" t="str">
        <f>+IF(AA516&lt;&gt;"OUI","-",IF(R516="-",IF(W516&lt;=3,"-",MAX(N516,K516*(1-$T$1))),IF(W516&lt;=3,R516,IF(T516&gt;$V$6,MAX(N516,K516*$T$6),IF(T516&gt;$V$5,MAX(R516,N516,K516*(1-$T$2),K516*(1-$T$5)),IF(T516&gt;$V$4,MAX(R516,N516,K516*(1-$T$2),K516*(1-$T$4)),IF(T516&gt;$V$3,MAX(R516,N516,K516*(1-$T$2),K516*(1-$T$3)),IF(T516&gt;$V$1,MAX(N516,K516*(1-$T$2)),MAX(N516,R516)))))))))</f>
        <v>-</v>
      </c>
      <c r="AC516" s="70" t="str">
        <f>+IF(AB516="-","-",IF(ABS(K516-AB516)&lt;0.1,1,-1*(AB516-K516)/K516))</f>
        <v>-</v>
      </c>
      <c r="AD516" s="66" t="str">
        <f>+IF(AB516&lt;&gt;"-",IF(AB516&lt;K516,(K516-AB516)*C516,AB516*C516),"")</f>
        <v/>
      </c>
      <c r="AE516" s="68" t="str">
        <f>+IF(AB516&lt;&gt;"-",IF(R516&lt;&gt;"-",IF(Z516&lt;&gt;"OUI","OLD","FAUX"),IF(Z516&lt;&gt;"OUI","NEW","FAUX")),"")</f>
        <v/>
      </c>
      <c r="AF516" s="68"/>
      <c r="AG516" s="68"/>
      <c r="AH516" s="53" t="str">
        <f t="shared" si="7"/>
        <v/>
      </c>
    </row>
    <row r="517" spans="1:34" ht="17">
      <c r="A517" s="53" t="s">
        <v>908</v>
      </c>
      <c r="B517" s="53" t="s">
        <v>909</v>
      </c>
      <c r="C517" s="54">
        <v>3</v>
      </c>
      <c r="D517" s="55" t="s">
        <v>80</v>
      </c>
      <c r="E517" s="55" t="s">
        <v>81</v>
      </c>
      <c r="F517" s="56" t="s">
        <v>49</v>
      </c>
      <c r="G517" s="56" t="s">
        <v>49</v>
      </c>
      <c r="H517" s="56"/>
      <c r="I517" s="56"/>
      <c r="J517" s="56" t="s">
        <v>49</v>
      </c>
      <c r="K517" s="57">
        <v>29.399699999999999</v>
      </c>
      <c r="L517" s="58">
        <v>44264</v>
      </c>
      <c r="M517" s="58">
        <v>44237</v>
      </c>
      <c r="N517" s="59"/>
      <c r="O517" s="56"/>
      <c r="P517" s="56"/>
      <c r="Q517" s="56">
        <v>3</v>
      </c>
      <c r="R517" s="60">
        <v>26.45973</v>
      </c>
      <c r="S517" s="61">
        <f>O517+P517</f>
        <v>0</v>
      </c>
      <c r="T517" s="62">
        <f>+IF(L517&lt;&gt;"",IF(DAYS360(L517,$A$2)&lt;0,0,IF(AND(MONTH(L517)=MONTH($A$2),YEAR(L517)&lt;YEAR($A$2)),(DAYS360(L517,$A$2)/30)-1,DAYS360(L517,$A$2)/30)),0)</f>
        <v>47.56666666666667</v>
      </c>
      <c r="U517" s="62">
        <f>+IF(M517&lt;&gt;"",IF(DAYS360(M517,$A$2)&lt;0,0,IF(AND(MONTH(M517)=MONTH($A$2),YEAR(M517)&lt;YEAR($A$2)),(DAYS360(M517,$A$2)/30)-1,DAYS360(M517,$A$2)/30)),0)</f>
        <v>49.533333333333331</v>
      </c>
      <c r="V517" s="63">
        <f>S517/((C517+Q517)/2)</f>
        <v>0</v>
      </c>
      <c r="W517" s="64">
        <f>+IF(V517&gt;0,1/V517,999)</f>
        <v>999</v>
      </c>
      <c r="X517" s="65" t="str">
        <f>+IF(N517&lt;&gt;"",IF(INT(N517)&lt;&gt;INT(K517),"OUI",""),"")</f>
        <v/>
      </c>
      <c r="Y517" s="66">
        <f>+IF(F517="OUI",0,C517*K517)</f>
        <v>88.199100000000001</v>
      </c>
      <c r="Z517" s="67" t="str">
        <f>+IF(R517="-",IF(OR(F517="OUI",AND(G517="OUI",T517&lt;=$V$1),H517="OUI",I517="OUI",J517="OUI",T517&lt;=$V$1),"OUI",""),"")</f>
        <v/>
      </c>
      <c r="AA517" s="68" t="str">
        <f>+IF(OR(Z517&lt;&gt;"OUI",X517="OUI",R517&lt;&gt;"-"),"OUI","")</f>
        <v>OUI</v>
      </c>
      <c r="AB517" s="69">
        <f>+IF(AA517&lt;&gt;"OUI","-",IF(R517="-",IF(W517&lt;=3,"-",MAX(N517,K517*(1-$T$1))),IF(W517&lt;=3,R517,IF(T517&gt;$V$6,MAX(N517,K517*$T$6),IF(T517&gt;$V$5,MAX(R517,N517,K517*(1-$T$2),K517*(1-$T$5)),IF(T517&gt;$V$4,MAX(R517,N517,K517*(1-$T$2),K517*(1-$T$4)),IF(T517&gt;$V$3,MAX(R517,N517,K517*(1-$T$2),K517*(1-$T$3)),IF(T517&gt;$V$1,MAX(N517,K517*(1-$T$2)),MAX(N517,R517)))))))))</f>
        <v>26.45973</v>
      </c>
      <c r="AC517" s="70">
        <f>+IF(AB517="-","-",IF(ABS(K517-AB517)&lt;0.1,1,-1*(AB517-K517)/K517))</f>
        <v>9.9999999999999964E-2</v>
      </c>
      <c r="AD517" s="66">
        <f>+IF(AB517&lt;&gt;"-",IF(AB517&lt;K517,(K517-AB517)*C517,AB517*C517),"")</f>
        <v>8.8199099999999966</v>
      </c>
      <c r="AE517" s="68" t="str">
        <f>+IF(AB517&lt;&gt;"-",IF(R517&lt;&gt;"-",IF(Z517&lt;&gt;"OUI","OLD","FAUX"),IF(Z517&lt;&gt;"OUI","NEW","FAUX")),"")</f>
        <v>OLD</v>
      </c>
      <c r="AF517" s="68"/>
      <c r="AG517" s="68"/>
      <c r="AH517" s="53" t="str">
        <f t="shared" si="7"/>
        <v/>
      </c>
    </row>
    <row r="518" spans="1:34" ht="17">
      <c r="A518" s="53" t="s">
        <v>650</v>
      </c>
      <c r="B518" s="53" t="s">
        <v>651</v>
      </c>
      <c r="C518" s="54">
        <v>417</v>
      </c>
      <c r="D518" s="55" t="s">
        <v>47</v>
      </c>
      <c r="E518" s="55"/>
      <c r="F518" s="56" t="s">
        <v>49</v>
      </c>
      <c r="G518" s="56" t="s">
        <v>49</v>
      </c>
      <c r="H518" s="56"/>
      <c r="I518" s="56"/>
      <c r="J518" s="56"/>
      <c r="K518" s="57">
        <v>29.375399999999999</v>
      </c>
      <c r="L518" s="58">
        <v>45069</v>
      </c>
      <c r="M518" s="58">
        <v>45684</v>
      </c>
      <c r="N518" s="59"/>
      <c r="O518" s="56">
        <v>2</v>
      </c>
      <c r="P518" s="56"/>
      <c r="Q518" s="56">
        <v>421</v>
      </c>
      <c r="R518" s="60">
        <v>26.437860000000001</v>
      </c>
      <c r="S518" s="61">
        <f>O518+P518</f>
        <v>2</v>
      </c>
      <c r="T518" s="62">
        <f>+IF(L518&lt;&gt;"",IF(DAYS360(L518,$A$2)&lt;0,0,IF(AND(MONTH(L518)=MONTH($A$2),YEAR(L518)&lt;YEAR($A$2)),(DAYS360(L518,$A$2)/30)-1,DAYS360(L518,$A$2)/30)),0)</f>
        <v>22.1</v>
      </c>
      <c r="U518" s="62">
        <f>+IF(M518&lt;&gt;"",IF(DAYS360(M518,$A$2)&lt;0,0,IF(AND(MONTH(M518)=MONTH($A$2),YEAR(M518)&lt;YEAR($A$2)),(DAYS360(M518,$A$2)/30)-1,DAYS360(M518,$A$2)/30)),0)</f>
        <v>1.9666666666666666</v>
      </c>
      <c r="V518" s="63">
        <f>S518/((C518+Q518)/2)</f>
        <v>4.7732696897374704E-3</v>
      </c>
      <c r="W518" s="64">
        <f>+IF(V518&gt;0,1/V518,999)</f>
        <v>209.5</v>
      </c>
      <c r="X518" s="65" t="str">
        <f>+IF(N518&lt;&gt;"",IF(INT(N518)&lt;&gt;INT(K518),"OUI",""),"")</f>
        <v/>
      </c>
      <c r="Y518" s="66">
        <f>+IF(F518="OUI",0,C518*K518)</f>
        <v>12249.541799999999</v>
      </c>
      <c r="Z518" s="67" t="str">
        <f>+IF(R518="-",IF(OR(F518="OUI",AND(G518="OUI",T518&lt;=$V$1),H518="OUI",I518="OUI",J518="OUI",T518&lt;=$V$1),"OUI",""),"")</f>
        <v/>
      </c>
      <c r="AA518" s="68" t="str">
        <f>+IF(OR(Z518&lt;&gt;"OUI",X518="OUI",R518&lt;&gt;"-"),"OUI","")</f>
        <v>OUI</v>
      </c>
      <c r="AB518" s="69">
        <f>+IF(AA518&lt;&gt;"OUI","-",IF(R518="-",IF(W518&lt;=3,"-",MAX(N518,K518*(1-$T$1))),IF(W518&lt;=3,R518,IF(T518&gt;$V$6,MAX(N518,K518*$T$6),IF(T518&gt;$V$5,MAX(R518,N518,K518*(1-$T$2),K518*(1-$T$5)),IF(T518&gt;$V$4,MAX(R518,N518,K518*(1-$T$2),K518*(1-$T$4)),IF(T518&gt;$V$3,MAX(R518,N518,K518*(1-$T$2),K518*(1-$T$3)),IF(T518&gt;$V$1,MAX(N518,K518*(1-$T$2)),MAX(N518,R518)))))))))</f>
        <v>26.437860000000001</v>
      </c>
      <c r="AC518" s="70">
        <f>+IF(AB518="-","-",IF(ABS(K518-AB518)&lt;0.1,1,-1*(AB518-K518)/K518))</f>
        <v>9.999999999999995E-2</v>
      </c>
      <c r="AD518" s="66">
        <f>+IF(AB518&lt;&gt;"-",IF(AB518&lt;K518,(K518-AB518)*C518,AB518*C518),"")</f>
        <v>1224.9541799999993</v>
      </c>
      <c r="AE518" s="68" t="str">
        <f>+IF(AB518&lt;&gt;"-",IF(R518&lt;&gt;"-",IF(Z518&lt;&gt;"OUI","OLD","FAUX"),IF(Z518&lt;&gt;"OUI","NEW","FAUX")),"")</f>
        <v>OLD</v>
      </c>
      <c r="AF518" s="68"/>
      <c r="AG518" s="68"/>
      <c r="AH518" s="53" t="str">
        <f t="shared" si="7"/>
        <v/>
      </c>
    </row>
    <row r="519" spans="1:34" ht="17">
      <c r="A519" s="53" t="s">
        <v>2429</v>
      </c>
      <c r="B519" s="53" t="s">
        <v>2430</v>
      </c>
      <c r="C519" s="54">
        <v>2</v>
      </c>
      <c r="D519" s="55" t="s">
        <v>1473</v>
      </c>
      <c r="E519" s="55"/>
      <c r="F519" s="56" t="s">
        <v>49</v>
      </c>
      <c r="G519" s="56" t="s">
        <v>49</v>
      </c>
      <c r="H519" s="56"/>
      <c r="I519" s="56"/>
      <c r="J519" s="56"/>
      <c r="K519" s="57">
        <v>29.341000000000001</v>
      </c>
      <c r="L519" s="58">
        <v>45631</v>
      </c>
      <c r="M519" s="58">
        <v>45708</v>
      </c>
      <c r="N519" s="59"/>
      <c r="O519" s="56">
        <v>6</v>
      </c>
      <c r="P519" s="56"/>
      <c r="Q519" s="56">
        <v>8</v>
      </c>
      <c r="R519" s="60" t="s">
        <v>1139</v>
      </c>
      <c r="S519" s="61">
        <f>O519+P519</f>
        <v>6</v>
      </c>
      <c r="T519" s="62">
        <f>+IF(L519&lt;&gt;"",IF(DAYS360(L519,$A$2)&lt;0,0,IF(AND(MONTH(L519)=MONTH($A$2),YEAR(L519)&lt;YEAR($A$2)),(DAYS360(L519,$A$2)/30)-1,DAYS360(L519,$A$2)/30)),0)</f>
        <v>3.7</v>
      </c>
      <c r="U519" s="62">
        <f>+IF(M519&lt;&gt;"",IF(DAYS360(M519,$A$2)&lt;0,0,IF(AND(MONTH(M519)=MONTH($A$2),YEAR(M519)&lt;YEAR($A$2)),(DAYS360(M519,$A$2)/30)-1,DAYS360(M519,$A$2)/30)),0)</f>
        <v>1.2</v>
      </c>
      <c r="V519" s="63">
        <f>S519/((C519+Q519)/2)</f>
        <v>1.2</v>
      </c>
      <c r="W519" s="64">
        <f>+IF(V519&gt;0,1/V519,999)</f>
        <v>0.83333333333333337</v>
      </c>
      <c r="X519" s="65" t="str">
        <f>+IF(N519&lt;&gt;"",IF(INT(N519)&lt;&gt;INT(K519),"OUI",""),"")</f>
        <v/>
      </c>
      <c r="Y519" s="66">
        <f>+IF(F519="OUI",0,C519*K519)</f>
        <v>58.682000000000002</v>
      </c>
      <c r="Z519" s="67" t="str">
        <f>+IF(R519="-",IF(OR(F519="OUI",AND(G519="OUI",T519&lt;=$V$1),H519="OUI",I519="OUI",J519="OUI",T519&lt;=$V$1),"OUI",""),"")</f>
        <v>OUI</v>
      </c>
      <c r="AA519" s="68" t="str">
        <f>+IF(OR(Z519&lt;&gt;"OUI",X519="OUI",R519&lt;&gt;"-"),"OUI","")</f>
        <v/>
      </c>
      <c r="AB519" s="69" t="str">
        <f>+IF(AA519&lt;&gt;"OUI","-",IF(R519="-",IF(W519&lt;=3,"-",MAX(N519,K519*(1-$T$1))),IF(W519&lt;=3,R519,IF(T519&gt;$V$6,MAX(N519,K519*$T$6),IF(T519&gt;$V$5,MAX(R519,N519,K519*(1-$T$2),K519*(1-$T$5)),IF(T519&gt;$V$4,MAX(R519,N519,K519*(1-$T$2),K519*(1-$T$4)),IF(T519&gt;$V$3,MAX(R519,N519,K519*(1-$T$2),K519*(1-$T$3)),IF(T519&gt;$V$1,MAX(N519,K519*(1-$T$2)),MAX(N519,R519)))))))))</f>
        <v>-</v>
      </c>
      <c r="AC519" s="70" t="str">
        <f>+IF(AB519="-","-",IF(ABS(K519-AB519)&lt;0.1,1,-1*(AB519-K519)/K519))</f>
        <v>-</v>
      </c>
      <c r="AD519" s="66" t="str">
        <f>+IF(AB519&lt;&gt;"-",IF(AB519&lt;K519,(K519-AB519)*C519,AB519*C519),"")</f>
        <v/>
      </c>
      <c r="AE519" s="68" t="str">
        <f>+IF(AB519&lt;&gt;"-",IF(R519&lt;&gt;"-",IF(Z519&lt;&gt;"OUI","OLD","FAUX"),IF(Z519&lt;&gt;"OUI","NEW","FAUX")),"")</f>
        <v/>
      </c>
      <c r="AF519" s="68"/>
      <c r="AG519" s="68"/>
      <c r="AH519" s="53" t="str">
        <f t="shared" si="7"/>
        <v/>
      </c>
    </row>
    <row r="520" spans="1:34" ht="17">
      <c r="A520" s="53" t="s">
        <v>1499</v>
      </c>
      <c r="B520" s="53" t="s">
        <v>1500</v>
      </c>
      <c r="C520" s="54">
        <v>10</v>
      </c>
      <c r="D520" s="55" t="s">
        <v>47</v>
      </c>
      <c r="E520" s="55" t="s">
        <v>48</v>
      </c>
      <c r="F520" s="56" t="s">
        <v>49</v>
      </c>
      <c r="G520" s="56" t="s">
        <v>49</v>
      </c>
      <c r="H520" s="56"/>
      <c r="I520" s="56"/>
      <c r="J520" s="56" t="s">
        <v>49</v>
      </c>
      <c r="K520" s="57">
        <v>29.328299999999999</v>
      </c>
      <c r="L520" s="58">
        <v>44749</v>
      </c>
      <c r="M520" s="58">
        <v>45712</v>
      </c>
      <c r="N520" s="59"/>
      <c r="O520" s="56">
        <v>1</v>
      </c>
      <c r="P520" s="56"/>
      <c r="Q520" s="56">
        <v>11</v>
      </c>
      <c r="R520" s="60">
        <v>26.39547</v>
      </c>
      <c r="S520" s="61">
        <f>O520+P520</f>
        <v>1</v>
      </c>
      <c r="T520" s="62">
        <f>+IF(L520&lt;&gt;"",IF(DAYS360(L520,$A$2)&lt;0,0,IF(AND(MONTH(L520)=MONTH($A$2),YEAR(L520)&lt;YEAR($A$2)),(DAYS360(L520,$A$2)/30)-1,DAYS360(L520,$A$2)/30)),0)</f>
        <v>32.633333333333333</v>
      </c>
      <c r="U520" s="62">
        <f>+IF(M520&lt;&gt;"",IF(DAYS360(M520,$A$2)&lt;0,0,IF(AND(MONTH(M520)=MONTH($A$2),YEAR(M520)&lt;YEAR($A$2)),(DAYS360(M520,$A$2)/30)-1,DAYS360(M520,$A$2)/30)),0)</f>
        <v>1.0666666666666667</v>
      </c>
      <c r="V520" s="63">
        <f>S520/((C520+Q520)/2)</f>
        <v>9.5238095238095233E-2</v>
      </c>
      <c r="W520" s="64">
        <f>+IF(V520&gt;0,1/V520,999)</f>
        <v>10.5</v>
      </c>
      <c r="X520" s="65" t="str">
        <f>+IF(N520&lt;&gt;"",IF(INT(N520)&lt;&gt;INT(K520),"OUI",""),"")</f>
        <v/>
      </c>
      <c r="Y520" s="66">
        <f>+IF(F520="OUI",0,C520*K520)</f>
        <v>293.28300000000002</v>
      </c>
      <c r="Z520" s="67" t="str">
        <f>+IF(R520="-",IF(OR(F520="OUI",AND(G520="OUI",T520&lt;=$V$1),H520="OUI",I520="OUI",J520="OUI",T520&lt;=$V$1),"OUI",""),"")</f>
        <v/>
      </c>
      <c r="AA520" s="68" t="str">
        <f>+IF(OR(Z520&lt;&gt;"OUI",X520="OUI",R520&lt;&gt;"-"),"OUI","")</f>
        <v>OUI</v>
      </c>
      <c r="AB520" s="69">
        <f>+IF(AA520&lt;&gt;"OUI","-",IF(R520="-",IF(W520&lt;=3,"-",MAX(N520,K520*(1-$T$1))),IF(W520&lt;=3,R520,IF(T520&gt;$V$6,MAX(N520,K520*$T$6),IF(T520&gt;$V$5,MAX(R520,N520,K520*(1-$T$2),K520*(1-$T$5)),IF(T520&gt;$V$4,MAX(R520,N520,K520*(1-$T$2),K520*(1-$T$4)),IF(T520&gt;$V$3,MAX(R520,N520,K520*(1-$T$2),K520*(1-$T$3)),IF(T520&gt;$V$1,MAX(N520,K520*(1-$T$2)),MAX(N520,R520)))))))))</f>
        <v>26.39547</v>
      </c>
      <c r="AC520" s="70">
        <f>+IF(AB520="-","-",IF(ABS(K520-AB520)&lt;0.1,1,-1*(AB520-K520)/K520))</f>
        <v>9.9999999999999978E-2</v>
      </c>
      <c r="AD520" s="66">
        <f>+IF(AB520&lt;&gt;"-",IF(AB520&lt;K520,(K520-AB520)*C520,AB520*C520),"")</f>
        <v>29.328299999999992</v>
      </c>
      <c r="AE520" s="68" t="str">
        <f>+IF(AB520&lt;&gt;"-",IF(R520&lt;&gt;"-",IF(Z520&lt;&gt;"OUI","OLD","FAUX"),IF(Z520&lt;&gt;"OUI","NEW","FAUX")),"")</f>
        <v>OLD</v>
      </c>
      <c r="AF520" s="68"/>
      <c r="AG520" s="68"/>
      <c r="AH520" s="53" t="str">
        <f t="shared" si="7"/>
        <v/>
      </c>
    </row>
    <row r="521" spans="1:34" ht="17">
      <c r="A521" s="53" t="s">
        <v>858</v>
      </c>
      <c r="B521" s="53" t="s">
        <v>859</v>
      </c>
      <c r="C521" s="54">
        <v>5</v>
      </c>
      <c r="D521" s="55" t="s">
        <v>860</v>
      </c>
      <c r="E521" s="55"/>
      <c r="F521" s="56" t="s">
        <v>49</v>
      </c>
      <c r="G521" s="56" t="s">
        <v>49</v>
      </c>
      <c r="H521" s="56"/>
      <c r="I521" s="56"/>
      <c r="J521" s="56"/>
      <c r="K521" s="57">
        <v>29.14</v>
      </c>
      <c r="L521" s="58">
        <v>44711</v>
      </c>
      <c r="M521" s="58">
        <v>45049</v>
      </c>
      <c r="N521" s="59"/>
      <c r="O521" s="56"/>
      <c r="P521" s="56"/>
      <c r="Q521" s="56">
        <v>5</v>
      </c>
      <c r="R521" s="60">
        <v>26.226000000000003</v>
      </c>
      <c r="S521" s="61">
        <f>O521+P521</f>
        <v>0</v>
      </c>
      <c r="T521" s="62">
        <f>+IF(L521&lt;&gt;"",IF(DAYS360(L521,$A$2)&lt;0,0,IF(AND(MONTH(L521)=MONTH($A$2),YEAR(L521)&lt;YEAR($A$2)),(DAYS360(L521,$A$2)/30)-1,DAYS360(L521,$A$2)/30)),0)</f>
        <v>33.866666666666667</v>
      </c>
      <c r="U521" s="62">
        <f>+IF(M521&lt;&gt;"",IF(DAYS360(M521,$A$2)&lt;0,0,IF(AND(MONTH(M521)=MONTH($A$2),YEAR(M521)&lt;YEAR($A$2)),(DAYS360(M521,$A$2)/30)-1,DAYS360(M521,$A$2)/30)),0)</f>
        <v>22.766666666666666</v>
      </c>
      <c r="V521" s="63">
        <f>S521/((C521+Q521)/2)</f>
        <v>0</v>
      </c>
      <c r="W521" s="64">
        <f>+IF(V521&gt;0,1/V521,999)</f>
        <v>999</v>
      </c>
      <c r="X521" s="65" t="str">
        <f>+IF(N521&lt;&gt;"",IF(INT(N521)&lt;&gt;INT(K521),"OUI",""),"")</f>
        <v/>
      </c>
      <c r="Y521" s="66">
        <f>+IF(F521="OUI",0,C521*K521)</f>
        <v>145.69999999999999</v>
      </c>
      <c r="Z521" s="67" t="str">
        <f>+IF(R521="-",IF(OR(F521="OUI",AND(G521="OUI",T521&lt;=$V$1),H521="OUI",I521="OUI",J521="OUI",T521&lt;=$V$1),"OUI",""),"")</f>
        <v/>
      </c>
      <c r="AA521" s="68" t="str">
        <f>+IF(OR(Z521&lt;&gt;"OUI",X521="OUI",R521&lt;&gt;"-"),"OUI","")</f>
        <v>OUI</v>
      </c>
      <c r="AB521" s="69">
        <f>+IF(AA521&lt;&gt;"OUI","-",IF(R521="-",IF(W521&lt;=3,"-",MAX(N521,K521*(1-$T$1))),IF(W521&lt;=3,R521,IF(T521&gt;$V$6,MAX(N521,K521*$T$6),IF(T521&gt;$V$5,MAX(R521,N521,K521*(1-$T$2),K521*(1-$T$5)),IF(T521&gt;$V$4,MAX(R521,N521,K521*(1-$T$2),K521*(1-$T$4)),IF(T521&gt;$V$3,MAX(R521,N521,K521*(1-$T$2),K521*(1-$T$3)),IF(T521&gt;$V$1,MAX(N521,K521*(1-$T$2)),MAX(N521,R521)))))))))</f>
        <v>26.226000000000003</v>
      </c>
      <c r="AC521" s="70">
        <f>+IF(AB521="-","-",IF(ABS(K521-AB521)&lt;0.1,1,-1*(AB521-K521)/K521))</f>
        <v>9.9999999999999922E-2</v>
      </c>
      <c r="AD521" s="66">
        <f>+IF(AB521&lt;&gt;"-",IF(AB521&lt;K521,(K521-AB521)*C521,AB521*C521),"")</f>
        <v>14.56999999999999</v>
      </c>
      <c r="AE521" s="68" t="str">
        <f>+IF(AB521&lt;&gt;"-",IF(R521&lt;&gt;"-",IF(Z521&lt;&gt;"OUI","OLD","FAUX"),IF(Z521&lt;&gt;"OUI","NEW","FAUX")),"")</f>
        <v>OLD</v>
      </c>
      <c r="AF521" s="68"/>
      <c r="AG521" s="68"/>
      <c r="AH521" s="53" t="str">
        <f t="shared" si="7"/>
        <v/>
      </c>
    </row>
    <row r="522" spans="1:34" ht="17">
      <c r="A522" s="53" t="s">
        <v>205</v>
      </c>
      <c r="B522" s="53" t="s">
        <v>206</v>
      </c>
      <c r="C522" s="54">
        <v>2</v>
      </c>
      <c r="D522" s="55" t="s">
        <v>207</v>
      </c>
      <c r="E522" s="55" t="s">
        <v>85</v>
      </c>
      <c r="F522" s="56" t="s">
        <v>49</v>
      </c>
      <c r="G522" s="56" t="s">
        <v>49</v>
      </c>
      <c r="H522" s="56"/>
      <c r="I522" s="56"/>
      <c r="J522" s="56" t="s">
        <v>49</v>
      </c>
      <c r="K522" s="57">
        <v>29.139099999999999</v>
      </c>
      <c r="L522" s="58">
        <v>43525</v>
      </c>
      <c r="M522" s="58">
        <v>45600</v>
      </c>
      <c r="N522" s="59"/>
      <c r="O522" s="56"/>
      <c r="P522" s="56"/>
      <c r="Q522" s="56">
        <v>2</v>
      </c>
      <c r="R522" s="60">
        <v>20.397369999999999</v>
      </c>
      <c r="S522" s="61">
        <f>O522+P522</f>
        <v>0</v>
      </c>
      <c r="T522" s="62">
        <f>+IF(L522&lt;&gt;"",IF(DAYS360(L522,$A$2)&lt;0,0,IF(AND(MONTH(L522)=MONTH($A$2),YEAR(L522)&lt;YEAR($A$2)),(DAYS360(L522,$A$2)/30)-1,DAYS360(L522,$A$2)/30)),0)</f>
        <v>71.833333333333329</v>
      </c>
      <c r="U522" s="62">
        <f>+IF(M522&lt;&gt;"",IF(DAYS360(M522,$A$2)&lt;0,0,IF(AND(MONTH(M522)=MONTH($A$2),YEAR(M522)&lt;YEAR($A$2)),(DAYS360(M522,$A$2)/30)-1,DAYS360(M522,$A$2)/30)),0)</f>
        <v>4.7333333333333334</v>
      </c>
      <c r="V522" s="63">
        <f>S522/((C522+Q522)/2)</f>
        <v>0</v>
      </c>
      <c r="W522" s="64">
        <f>+IF(V522&gt;0,1/V522,999)</f>
        <v>999</v>
      </c>
      <c r="X522" s="65" t="str">
        <f>+IF(N522&lt;&gt;"",IF(INT(N522)&lt;&gt;INT(K522),"OUI",""),"")</f>
        <v/>
      </c>
      <c r="Y522" s="66">
        <f>+IF(F522="OUI",0,C522*K522)</f>
        <v>58.278199999999998</v>
      </c>
      <c r="Z522" s="67" t="str">
        <f>+IF(R522="-",IF(OR(F522="OUI",AND(G522="OUI",T522&lt;=$V$1),H522="OUI",I522="OUI",J522="OUI",T522&lt;=$V$1),"OUI",""),"")</f>
        <v/>
      </c>
      <c r="AA522" s="68" t="str">
        <f>+IF(OR(Z522&lt;&gt;"OUI",X522="OUI",R522&lt;&gt;"-"),"OUI","")</f>
        <v>OUI</v>
      </c>
      <c r="AB522" s="69">
        <f>+IF(AA522&lt;&gt;"OUI","-",IF(R522="-",IF(W522&lt;=3,"-",MAX(N522,K522*(1-$T$1))),IF(W522&lt;=3,R522,IF(T522&gt;$V$6,MAX(N522,K522*$T$6),IF(T522&gt;$V$5,MAX(R522,N522,K522*(1-$T$2),K522*(1-$T$5)),IF(T522&gt;$V$4,MAX(R522,N522,K522*(1-$T$2),K522*(1-$T$4)),IF(T522&gt;$V$3,MAX(R522,N522,K522*(1-$T$2),K522*(1-$T$3)),IF(T522&gt;$V$1,MAX(N522,K522*(1-$T$2)),MAX(N522,R522)))))))))</f>
        <v>29.139099999999999</v>
      </c>
      <c r="AC522" s="70">
        <f>+IF(AB522="-","-",IF(ABS(K522-AB522)&lt;0.1,1,-1*(AB522-K522)/K522))</f>
        <v>1</v>
      </c>
      <c r="AD522" s="66">
        <f>+IF(AB522&lt;&gt;"-",IF(AB522&lt;K522,(K522-AB522)*C522,AB522*C522),"")</f>
        <v>58.278199999999998</v>
      </c>
      <c r="AE522" s="68" t="str">
        <f>+IF(AB522&lt;&gt;"-",IF(R522&lt;&gt;"-",IF(Z522&lt;&gt;"OUI","OLD","FAUX"),IF(Z522&lt;&gt;"OUI","NEW","FAUX")),"")</f>
        <v>OLD</v>
      </c>
      <c r="AF522" s="68"/>
      <c r="AG522" s="68"/>
      <c r="AH522" s="53" t="str">
        <f t="shared" si="7"/>
        <v/>
      </c>
    </row>
    <row r="523" spans="1:34" ht="17">
      <c r="A523" s="53" t="s">
        <v>1482</v>
      </c>
      <c r="B523" s="53" t="s">
        <v>1483</v>
      </c>
      <c r="C523" s="54">
        <v>11</v>
      </c>
      <c r="D523" s="55" t="s">
        <v>1484</v>
      </c>
      <c r="E523" s="55" t="s">
        <v>74</v>
      </c>
      <c r="F523" s="56" t="s">
        <v>49</v>
      </c>
      <c r="G523" s="56" t="s">
        <v>49</v>
      </c>
      <c r="H523" s="56"/>
      <c r="I523" s="56"/>
      <c r="J523" s="56" t="s">
        <v>49</v>
      </c>
      <c r="K523" s="57">
        <v>29.13</v>
      </c>
      <c r="L523" s="58">
        <v>43899</v>
      </c>
      <c r="M523" s="58">
        <v>45412</v>
      </c>
      <c r="N523" s="59"/>
      <c r="O523" s="56"/>
      <c r="P523" s="56"/>
      <c r="Q523" s="56">
        <v>11</v>
      </c>
      <c r="R523" s="60">
        <v>26.216999999999999</v>
      </c>
      <c r="S523" s="61">
        <f>O523+P523</f>
        <v>0</v>
      </c>
      <c r="T523" s="62">
        <f>+IF(L523&lt;&gt;"",IF(DAYS360(L523,$A$2)&lt;0,0,IF(AND(MONTH(L523)=MONTH($A$2),YEAR(L523)&lt;YEAR($A$2)),(DAYS360(L523,$A$2)/30)-1,DAYS360(L523,$A$2)/30)),0)</f>
        <v>59.56666666666667</v>
      </c>
      <c r="U523" s="62">
        <f>+IF(M523&lt;&gt;"",IF(DAYS360(M523,$A$2)&lt;0,0,IF(AND(MONTH(M523)=MONTH($A$2),YEAR(M523)&lt;YEAR($A$2)),(DAYS360(M523,$A$2)/30)-1,DAYS360(M523,$A$2)/30)),0)</f>
        <v>10.866666666666667</v>
      </c>
      <c r="V523" s="63">
        <f>S523/((C523+Q523)/2)</f>
        <v>0</v>
      </c>
      <c r="W523" s="64">
        <f>+IF(V523&gt;0,1/V523,999)</f>
        <v>999</v>
      </c>
      <c r="X523" s="65" t="str">
        <f>+IF(N523&lt;&gt;"",IF(INT(N523)&lt;&gt;INT(K523),"OUI",""),"")</f>
        <v/>
      </c>
      <c r="Y523" s="66">
        <f>+IF(F523="OUI",0,C523*K523)</f>
        <v>320.43</v>
      </c>
      <c r="Z523" s="67" t="str">
        <f>+IF(R523="-",IF(OR(F523="OUI",AND(G523="OUI",T523&lt;=$V$1),H523="OUI",I523="OUI",J523="OUI",T523&lt;=$V$1),"OUI",""),"")</f>
        <v/>
      </c>
      <c r="AA523" s="68" t="str">
        <f>+IF(OR(Z523&lt;&gt;"OUI",X523="OUI",R523&lt;&gt;"-"),"OUI","")</f>
        <v>OUI</v>
      </c>
      <c r="AB523" s="69">
        <f>+IF(AA523&lt;&gt;"OUI","-",IF(R523="-",IF(W523&lt;=3,"-",MAX(N523,K523*(1-$T$1))),IF(W523&lt;=3,R523,IF(T523&gt;$V$6,MAX(N523,K523*$T$6),IF(T523&gt;$V$5,MAX(R523,N523,K523*(1-$T$2),K523*(1-$T$5)),IF(T523&gt;$V$4,MAX(R523,N523,K523*(1-$T$2),K523*(1-$T$4)),IF(T523&gt;$V$3,MAX(R523,N523,K523*(1-$T$2),K523*(1-$T$3)),IF(T523&gt;$V$1,MAX(N523,K523*(1-$T$2)),MAX(N523,R523)))))))))</f>
        <v>26.216999999999999</v>
      </c>
      <c r="AC523" s="70">
        <f>+IF(AB523="-","-",IF(ABS(K523-AB523)&lt;0.1,1,-1*(AB523-K523)/K523))</f>
        <v>0.1</v>
      </c>
      <c r="AD523" s="66">
        <f>+IF(AB523&lt;&gt;"-",IF(AB523&lt;K523,(K523-AB523)*C523,AB523*C523),"")</f>
        <v>32.043000000000006</v>
      </c>
      <c r="AE523" s="68" t="str">
        <f>+IF(AB523&lt;&gt;"-",IF(R523&lt;&gt;"-",IF(Z523&lt;&gt;"OUI","OLD","FAUX"),IF(Z523&lt;&gt;"OUI","NEW","FAUX")),"")</f>
        <v>OLD</v>
      </c>
      <c r="AF523" s="68"/>
      <c r="AG523" s="68"/>
      <c r="AH523" s="53" t="str">
        <f t="shared" si="7"/>
        <v/>
      </c>
    </row>
    <row r="524" spans="1:34" ht="17">
      <c r="A524" s="53" t="s">
        <v>669</v>
      </c>
      <c r="B524" s="53" t="s">
        <v>670</v>
      </c>
      <c r="C524" s="54">
        <v>118</v>
      </c>
      <c r="D524" s="55" t="s">
        <v>671</v>
      </c>
      <c r="E524" s="55"/>
      <c r="F524" s="56" t="s">
        <v>49</v>
      </c>
      <c r="G524" s="56" t="s">
        <v>49</v>
      </c>
      <c r="H524" s="56"/>
      <c r="I524" s="56"/>
      <c r="J524" s="56"/>
      <c r="K524" s="57">
        <v>29.029</v>
      </c>
      <c r="L524" s="58">
        <v>44951</v>
      </c>
      <c r="M524" s="58">
        <v>45730</v>
      </c>
      <c r="N524" s="59"/>
      <c r="O524" s="56">
        <v>20</v>
      </c>
      <c r="P524" s="56"/>
      <c r="Q524" s="56">
        <v>140</v>
      </c>
      <c r="R524" s="60">
        <v>26.126100000000001</v>
      </c>
      <c r="S524" s="61">
        <f>O524+P524</f>
        <v>20</v>
      </c>
      <c r="T524" s="62">
        <f>+IF(L524&lt;&gt;"",IF(DAYS360(L524,$A$2)&lt;0,0,IF(AND(MONTH(L524)=MONTH($A$2),YEAR(L524)&lt;YEAR($A$2)),(DAYS360(L524,$A$2)/30)-1,DAYS360(L524,$A$2)/30)),0)</f>
        <v>26.033333333333335</v>
      </c>
      <c r="U524" s="62">
        <f>+IF(M524&lt;&gt;"",IF(DAYS360(M524,$A$2)&lt;0,0,IF(AND(MONTH(M524)=MONTH($A$2),YEAR(M524)&lt;YEAR($A$2)),(DAYS360(M524,$A$2)/30)-1,DAYS360(M524,$A$2)/30)),0)</f>
        <v>0.4</v>
      </c>
      <c r="V524" s="63">
        <f>S524/((C524+Q524)/2)</f>
        <v>0.15503875968992248</v>
      </c>
      <c r="W524" s="64">
        <f>+IF(V524&gt;0,1/V524,999)</f>
        <v>6.45</v>
      </c>
      <c r="X524" s="65" t="str">
        <f>+IF(N524&lt;&gt;"",IF(INT(N524)&lt;&gt;INT(K524),"OUI",""),"")</f>
        <v/>
      </c>
      <c r="Y524" s="66">
        <f>+IF(F524="OUI",0,C524*K524)</f>
        <v>3425.422</v>
      </c>
      <c r="Z524" s="67" t="str">
        <f>+IF(R524="-",IF(OR(F524="OUI",AND(G524="OUI",T524&lt;=$V$1),H524="OUI",I524="OUI",J524="OUI",T524&lt;=$V$1),"OUI",""),"")</f>
        <v/>
      </c>
      <c r="AA524" s="68" t="str">
        <f>+IF(OR(Z524&lt;&gt;"OUI",X524="OUI",R524&lt;&gt;"-"),"OUI","")</f>
        <v>OUI</v>
      </c>
      <c r="AB524" s="69">
        <f>+IF(AA524&lt;&gt;"OUI","-",IF(R524="-",IF(W524&lt;=3,"-",MAX(N524,K524*(1-$T$1))),IF(W524&lt;=3,R524,IF(T524&gt;$V$6,MAX(N524,K524*$T$6),IF(T524&gt;$V$5,MAX(R524,N524,K524*(1-$T$2),K524*(1-$T$5)),IF(T524&gt;$V$4,MAX(R524,N524,K524*(1-$T$2),K524*(1-$T$4)),IF(T524&gt;$V$3,MAX(R524,N524,K524*(1-$T$2),K524*(1-$T$3)),IF(T524&gt;$V$1,MAX(N524,K524*(1-$T$2)),MAX(N524,R524)))))))))</f>
        <v>26.126100000000001</v>
      </c>
      <c r="AC524" s="70">
        <f>+IF(AB524="-","-",IF(ABS(K524-AB524)&lt;0.1,1,-1*(AB524-K524)/K524))</f>
        <v>9.9999999999999964E-2</v>
      </c>
      <c r="AD524" s="66">
        <f>+IF(AB524&lt;&gt;"-",IF(AB524&lt;K524,(K524-AB524)*C524,AB524*C524),"")</f>
        <v>342.54219999999987</v>
      </c>
      <c r="AE524" s="68" t="str">
        <f>+IF(AB524&lt;&gt;"-",IF(R524&lt;&gt;"-",IF(Z524&lt;&gt;"OUI","OLD","FAUX"),IF(Z524&lt;&gt;"OUI","NEW","FAUX")),"")</f>
        <v>OLD</v>
      </c>
      <c r="AF524" s="68"/>
      <c r="AG524" s="68"/>
      <c r="AH524" s="53" t="str">
        <f t="shared" si="7"/>
        <v/>
      </c>
    </row>
    <row r="525" spans="1:34" ht="17">
      <c r="A525" s="53" t="s">
        <v>672</v>
      </c>
      <c r="B525" s="53" t="s">
        <v>673</v>
      </c>
      <c r="C525" s="54">
        <v>113</v>
      </c>
      <c r="D525" s="55" t="s">
        <v>671</v>
      </c>
      <c r="E525" s="55"/>
      <c r="F525" s="56" t="s">
        <v>49</v>
      </c>
      <c r="G525" s="56" t="s">
        <v>49</v>
      </c>
      <c r="H525" s="56"/>
      <c r="I525" s="56"/>
      <c r="J525" s="56"/>
      <c r="K525" s="57">
        <v>29.029</v>
      </c>
      <c r="L525" s="58">
        <v>44951</v>
      </c>
      <c r="M525" s="58">
        <v>45733</v>
      </c>
      <c r="N525" s="59"/>
      <c r="O525" s="56">
        <v>3</v>
      </c>
      <c r="P525" s="56"/>
      <c r="Q525" s="56">
        <v>117</v>
      </c>
      <c r="R525" s="60">
        <v>26.126100000000001</v>
      </c>
      <c r="S525" s="61">
        <f>O525+P525</f>
        <v>3</v>
      </c>
      <c r="T525" s="62">
        <f>+IF(L525&lt;&gt;"",IF(DAYS360(L525,$A$2)&lt;0,0,IF(AND(MONTH(L525)=MONTH($A$2),YEAR(L525)&lt;YEAR($A$2)),(DAYS360(L525,$A$2)/30)-1,DAYS360(L525,$A$2)/30)),0)</f>
        <v>26.033333333333335</v>
      </c>
      <c r="U525" s="62">
        <f>+IF(M525&lt;&gt;"",IF(DAYS360(M525,$A$2)&lt;0,0,IF(AND(MONTH(M525)=MONTH($A$2),YEAR(M525)&lt;YEAR($A$2)),(DAYS360(M525,$A$2)/30)-1,DAYS360(M525,$A$2)/30)),0)</f>
        <v>0.3</v>
      </c>
      <c r="V525" s="63">
        <f>S525/((C525+Q525)/2)</f>
        <v>2.6086956521739129E-2</v>
      </c>
      <c r="W525" s="64">
        <f>+IF(V525&gt;0,1/V525,999)</f>
        <v>38.333333333333336</v>
      </c>
      <c r="X525" s="65" t="str">
        <f>+IF(N525&lt;&gt;"",IF(INT(N525)&lt;&gt;INT(K525),"OUI",""),"")</f>
        <v/>
      </c>
      <c r="Y525" s="66">
        <f>+IF(F525="OUI",0,C525*K525)</f>
        <v>3280.277</v>
      </c>
      <c r="Z525" s="67" t="str">
        <f>+IF(R525="-",IF(OR(F525="OUI",AND(G525="OUI",T525&lt;=$V$1),H525="OUI",I525="OUI",J525="OUI",T525&lt;=$V$1),"OUI",""),"")</f>
        <v/>
      </c>
      <c r="AA525" s="68" t="str">
        <f>+IF(OR(Z525&lt;&gt;"OUI",X525="OUI",R525&lt;&gt;"-"),"OUI","")</f>
        <v>OUI</v>
      </c>
      <c r="AB525" s="69">
        <f>+IF(AA525&lt;&gt;"OUI","-",IF(R525="-",IF(W525&lt;=3,"-",MAX(N525,K525*(1-$T$1))),IF(W525&lt;=3,R525,IF(T525&gt;$V$6,MAX(N525,K525*$T$6),IF(T525&gt;$V$5,MAX(R525,N525,K525*(1-$T$2),K525*(1-$T$5)),IF(T525&gt;$V$4,MAX(R525,N525,K525*(1-$T$2),K525*(1-$T$4)),IF(T525&gt;$V$3,MAX(R525,N525,K525*(1-$T$2),K525*(1-$T$3)),IF(T525&gt;$V$1,MAX(N525,K525*(1-$T$2)),MAX(N525,R525)))))))))</f>
        <v>26.126100000000001</v>
      </c>
      <c r="AC525" s="70">
        <f>+IF(AB525="-","-",IF(ABS(K525-AB525)&lt;0.1,1,-1*(AB525-K525)/K525))</f>
        <v>9.9999999999999964E-2</v>
      </c>
      <c r="AD525" s="66">
        <f>+IF(AB525&lt;&gt;"-",IF(AB525&lt;K525,(K525-AB525)*C525,AB525*C525),"")</f>
        <v>328.02769999999987</v>
      </c>
      <c r="AE525" s="68" t="str">
        <f>+IF(AB525&lt;&gt;"-",IF(R525&lt;&gt;"-",IF(Z525&lt;&gt;"OUI","OLD","FAUX"),IF(Z525&lt;&gt;"OUI","NEW","FAUX")),"")</f>
        <v>OLD</v>
      </c>
      <c r="AF525" s="68"/>
      <c r="AG525" s="68"/>
      <c r="AH525" s="53" t="str">
        <f t="shared" si="7"/>
        <v/>
      </c>
    </row>
    <row r="526" spans="1:34" ht="17">
      <c r="A526" s="53" t="s">
        <v>1262</v>
      </c>
      <c r="B526" s="53" t="s">
        <v>1263</v>
      </c>
      <c r="C526" s="54">
        <v>4</v>
      </c>
      <c r="D526" s="55" t="s">
        <v>219</v>
      </c>
      <c r="E526" s="55" t="s">
        <v>141</v>
      </c>
      <c r="F526" s="56" t="s">
        <v>49</v>
      </c>
      <c r="G526" s="56" t="s">
        <v>49</v>
      </c>
      <c r="H526" s="56"/>
      <c r="I526" s="56"/>
      <c r="J526" s="56" t="s">
        <v>49</v>
      </c>
      <c r="K526" s="57">
        <v>29</v>
      </c>
      <c r="L526" s="58">
        <v>45341</v>
      </c>
      <c r="M526" s="58">
        <v>45610</v>
      </c>
      <c r="N526" s="59"/>
      <c r="O526" s="56"/>
      <c r="P526" s="56"/>
      <c r="Q526" s="56">
        <v>4</v>
      </c>
      <c r="R526" s="60" t="s">
        <v>1139</v>
      </c>
      <c r="S526" s="61">
        <f>O526+P526</f>
        <v>0</v>
      </c>
      <c r="T526" s="62">
        <f>+IF(L526&lt;&gt;"",IF(DAYS360(L526,$A$2)&lt;0,0,IF(AND(MONTH(L526)=MONTH($A$2),YEAR(L526)&lt;YEAR($A$2)),(DAYS360(L526,$A$2)/30)-1,DAYS360(L526,$A$2)/30)),0)</f>
        <v>13.233333333333333</v>
      </c>
      <c r="U526" s="62">
        <f>+IF(M526&lt;&gt;"",IF(DAYS360(M526,$A$2)&lt;0,0,IF(AND(MONTH(M526)=MONTH($A$2),YEAR(M526)&lt;YEAR($A$2)),(DAYS360(M526,$A$2)/30)-1,DAYS360(M526,$A$2)/30)),0)</f>
        <v>4.4000000000000004</v>
      </c>
      <c r="V526" s="63">
        <f>S526/((C526+Q526)/2)</f>
        <v>0</v>
      </c>
      <c r="W526" s="64">
        <f>+IF(V526&gt;0,1/V526,999)</f>
        <v>999</v>
      </c>
      <c r="X526" s="65" t="str">
        <f>+IF(N526&lt;&gt;"",IF(INT(N526)&lt;&gt;INT(K526),"OUI",""),"")</f>
        <v/>
      </c>
      <c r="Y526" s="66">
        <f>+IF(F526="OUI",0,C526*K526)</f>
        <v>116</v>
      </c>
      <c r="Z526" s="67" t="str">
        <f>+IF(R526="-",IF(OR(F526="OUI",AND(G526="OUI",T526&lt;=$V$1),H526="OUI",I526="OUI",J526="OUI",T526&lt;=$V$1),"OUI",""),"")</f>
        <v/>
      </c>
      <c r="AA526" s="68" t="str">
        <f>+IF(OR(Z526&lt;&gt;"OUI",X526="OUI",R526&lt;&gt;"-"),"OUI","")</f>
        <v>OUI</v>
      </c>
      <c r="AB526" s="69">
        <f>+IF(AA526&lt;&gt;"OUI","-",IF(R526="-",IF(W526&lt;=3,"-",MAX(N526,K526*(1-$T$1))),IF(W526&lt;=3,R526,IF(T526&gt;$V$6,MAX(N526,K526*$T$6),IF(T526&gt;$V$5,MAX(R526,N526,K526*(1-$T$2),K526*(1-$T$5)),IF(T526&gt;$V$4,MAX(R526,N526,K526*(1-$T$2),K526*(1-$T$4)),IF(T526&gt;$V$3,MAX(R526,N526,K526*(1-$T$2),K526*(1-$T$3)),IF(T526&gt;$V$1,MAX(N526,K526*(1-$T$2)),MAX(N526,R526)))))))))</f>
        <v>26.1</v>
      </c>
      <c r="AC526" s="70">
        <f>+IF(AB526="-","-",IF(ABS(K526-AB526)&lt;0.1,1,-1*(AB526-K526)/K526))</f>
        <v>9.999999999999995E-2</v>
      </c>
      <c r="AD526" s="66">
        <f>+IF(AB526&lt;&gt;"-",IF(AB526&lt;K526,(K526-AB526)*C526,AB526*C526),"")</f>
        <v>11.599999999999994</v>
      </c>
      <c r="AE526" s="68" t="str">
        <f>+IF(AB526&lt;&gt;"-",IF(R526&lt;&gt;"-",IF(Z526&lt;&gt;"OUI","OLD","FAUX"),IF(Z526&lt;&gt;"OUI","NEW","FAUX")),"")</f>
        <v>NEW</v>
      </c>
      <c r="AF526" s="68"/>
      <c r="AG526" s="68"/>
      <c r="AH526" s="53" t="str">
        <f t="shared" si="7"/>
        <v/>
      </c>
    </row>
    <row r="527" spans="1:34" ht="17">
      <c r="A527" s="53" t="s">
        <v>1884</v>
      </c>
      <c r="B527" s="53" t="s">
        <v>1885</v>
      </c>
      <c r="C527" s="54">
        <v>1</v>
      </c>
      <c r="D527" s="55"/>
      <c r="E527" s="55" t="s">
        <v>1886</v>
      </c>
      <c r="F527" s="56" t="s">
        <v>49</v>
      </c>
      <c r="G527" s="56" t="s">
        <v>49</v>
      </c>
      <c r="H527" s="56"/>
      <c r="I527" s="56"/>
      <c r="J527" s="56" t="s">
        <v>49</v>
      </c>
      <c r="K527" s="57">
        <v>28.92</v>
      </c>
      <c r="L527" s="58">
        <v>45131</v>
      </c>
      <c r="M527" s="58">
        <v>45131</v>
      </c>
      <c r="N527" s="59"/>
      <c r="O527" s="56"/>
      <c r="P527" s="56"/>
      <c r="Q527" s="56">
        <v>1</v>
      </c>
      <c r="R527" s="60">
        <v>26.028000000000002</v>
      </c>
      <c r="S527" s="61">
        <f>O527+P527</f>
        <v>0</v>
      </c>
      <c r="T527" s="62">
        <f>+IF(L527&lt;&gt;"",IF(DAYS360(L527,$A$2)&lt;0,0,IF(AND(MONTH(L527)=MONTH($A$2),YEAR(L527)&lt;YEAR($A$2)),(DAYS360(L527,$A$2)/30)-1,DAYS360(L527,$A$2)/30)),0)</f>
        <v>20.066666666666666</v>
      </c>
      <c r="U527" s="62">
        <f>+IF(M527&lt;&gt;"",IF(DAYS360(M527,$A$2)&lt;0,0,IF(AND(MONTH(M527)=MONTH($A$2),YEAR(M527)&lt;YEAR($A$2)),(DAYS360(M527,$A$2)/30)-1,DAYS360(M527,$A$2)/30)),0)</f>
        <v>20.066666666666666</v>
      </c>
      <c r="V527" s="63">
        <f>S527/((C527+Q527)/2)</f>
        <v>0</v>
      </c>
      <c r="W527" s="64">
        <f>+IF(V527&gt;0,1/V527,999)</f>
        <v>999</v>
      </c>
      <c r="X527" s="65" t="str">
        <f>+IF(N527&lt;&gt;"",IF(INT(N527)&lt;&gt;INT(K527),"OUI",""),"")</f>
        <v/>
      </c>
      <c r="Y527" s="66">
        <f>+IF(F527="OUI",0,C527*K527)</f>
        <v>28.92</v>
      </c>
      <c r="Z527" s="67" t="str">
        <f>+IF(R527="-",IF(OR(F527="OUI",AND(G527="OUI",T527&lt;=$V$1),H527="OUI",I527="OUI",J527="OUI",T527&lt;=$V$1),"OUI",""),"")</f>
        <v/>
      </c>
      <c r="AA527" s="68" t="str">
        <f>+IF(OR(Z527&lt;&gt;"OUI",X527="OUI",R527&lt;&gt;"-"),"OUI","")</f>
        <v>OUI</v>
      </c>
      <c r="AB527" s="69">
        <f>+IF(AA527&lt;&gt;"OUI","-",IF(R527="-",IF(W527&lt;=3,"-",MAX(N527,K527*(1-$T$1))),IF(W527&lt;=3,R527,IF(T527&gt;$V$6,MAX(N527,K527*$T$6),IF(T527&gt;$V$5,MAX(R527,N527,K527*(1-$T$2),K527*(1-$T$5)),IF(T527&gt;$V$4,MAX(R527,N527,K527*(1-$T$2),K527*(1-$T$4)),IF(T527&gt;$V$3,MAX(R527,N527,K527*(1-$T$2),K527*(1-$T$3)),IF(T527&gt;$V$1,MAX(N527,K527*(1-$T$2)),MAX(N527,R527)))))))))</f>
        <v>26.028000000000002</v>
      </c>
      <c r="AC527" s="70">
        <f>+IF(AB527="-","-",IF(ABS(K527-AB527)&lt;0.1,1,-1*(AB527-K527)/K527))</f>
        <v>9.9999999999999978E-2</v>
      </c>
      <c r="AD527" s="66">
        <f>+IF(AB527&lt;&gt;"-",IF(AB527&lt;K527,(K527-AB527)*C527,AB527*C527),"")</f>
        <v>2.8919999999999995</v>
      </c>
      <c r="AE527" s="68" t="str">
        <f>+IF(AB527&lt;&gt;"-",IF(R527&lt;&gt;"-",IF(Z527&lt;&gt;"OUI","OLD","FAUX"),IF(Z527&lt;&gt;"OUI","NEW","FAUX")),"")</f>
        <v>OLD</v>
      </c>
      <c r="AF527" s="68"/>
      <c r="AG527" s="68"/>
      <c r="AH527" s="53" t="str">
        <f t="shared" si="7"/>
        <v/>
      </c>
    </row>
    <row r="528" spans="1:34" ht="17">
      <c r="A528" s="53" t="s">
        <v>2570</v>
      </c>
      <c r="B528" s="53" t="s">
        <v>2571</v>
      </c>
      <c r="C528" s="54">
        <v>1</v>
      </c>
      <c r="D528" s="55" t="s">
        <v>791</v>
      </c>
      <c r="E528" s="55"/>
      <c r="F528" s="56" t="s">
        <v>49</v>
      </c>
      <c r="G528" s="56" t="s">
        <v>49</v>
      </c>
      <c r="H528" s="56"/>
      <c r="I528" s="56"/>
      <c r="J528" s="56"/>
      <c r="K528" s="57">
        <v>28.87</v>
      </c>
      <c r="L528" s="58">
        <v>45600</v>
      </c>
      <c r="M528" s="58">
        <v>45726</v>
      </c>
      <c r="N528" s="59"/>
      <c r="O528" s="56">
        <v>1</v>
      </c>
      <c r="P528" s="56"/>
      <c r="Q528" s="56">
        <v>2</v>
      </c>
      <c r="R528" s="60" t="s">
        <v>1139</v>
      </c>
      <c r="S528" s="61">
        <f>O528+P528</f>
        <v>1</v>
      </c>
      <c r="T528" s="62">
        <f>+IF(L528&lt;&gt;"",IF(DAYS360(L528,$A$2)&lt;0,0,IF(AND(MONTH(L528)=MONTH($A$2),YEAR(L528)&lt;YEAR($A$2)),(DAYS360(L528,$A$2)/30)-1,DAYS360(L528,$A$2)/30)),0)</f>
        <v>4.7333333333333334</v>
      </c>
      <c r="U528" s="62">
        <f>+IF(M528&lt;&gt;"",IF(DAYS360(M528,$A$2)&lt;0,0,IF(AND(MONTH(M528)=MONTH($A$2),YEAR(M528)&lt;YEAR($A$2)),(DAYS360(M528,$A$2)/30)-1,DAYS360(M528,$A$2)/30)),0)</f>
        <v>0.53333333333333333</v>
      </c>
      <c r="V528" s="63">
        <f>S528/((C528+Q528)/2)</f>
        <v>0.66666666666666663</v>
      </c>
      <c r="W528" s="64">
        <f>+IF(V528&gt;0,1/V528,999)</f>
        <v>1.5</v>
      </c>
      <c r="X528" s="65" t="str">
        <f>+IF(N528&lt;&gt;"",IF(INT(N528)&lt;&gt;INT(K528),"OUI",""),"")</f>
        <v/>
      </c>
      <c r="Y528" s="66">
        <f>+IF(F528="OUI",0,C528*K528)</f>
        <v>28.87</v>
      </c>
      <c r="Z528" s="67" t="str">
        <f>+IF(R528="-",IF(OR(F528="OUI",AND(G528="OUI",T528&lt;=$V$1),H528="OUI",I528="OUI",J528="OUI",T528&lt;=$V$1),"OUI",""),"")</f>
        <v>OUI</v>
      </c>
      <c r="AA528" s="68" t="str">
        <f>+IF(OR(Z528&lt;&gt;"OUI",X528="OUI",R528&lt;&gt;"-"),"OUI","")</f>
        <v/>
      </c>
      <c r="AB528" s="69" t="str">
        <f>+IF(AA528&lt;&gt;"OUI","-",IF(R528="-",IF(W528&lt;=3,"-",MAX(N528,K528*(1-$T$1))),IF(W528&lt;=3,R528,IF(T528&gt;$V$6,MAX(N528,K528*$T$6),IF(T528&gt;$V$5,MAX(R528,N528,K528*(1-$T$2),K528*(1-$T$5)),IF(T528&gt;$V$4,MAX(R528,N528,K528*(1-$T$2),K528*(1-$T$4)),IF(T528&gt;$V$3,MAX(R528,N528,K528*(1-$T$2),K528*(1-$T$3)),IF(T528&gt;$V$1,MAX(N528,K528*(1-$T$2)),MAX(N528,R528)))))))))</f>
        <v>-</v>
      </c>
      <c r="AC528" s="70" t="str">
        <f>+IF(AB528="-","-",IF(ABS(K528-AB528)&lt;0.1,1,-1*(AB528-K528)/K528))</f>
        <v>-</v>
      </c>
      <c r="AD528" s="66" t="str">
        <f>+IF(AB528&lt;&gt;"-",IF(AB528&lt;K528,(K528-AB528)*C528,AB528*C528),"")</f>
        <v/>
      </c>
      <c r="AE528" s="68" t="str">
        <f>+IF(AB528&lt;&gt;"-",IF(R528&lt;&gt;"-",IF(Z528&lt;&gt;"OUI","OLD","FAUX"),IF(Z528&lt;&gt;"OUI","NEW","FAUX")),"")</f>
        <v/>
      </c>
      <c r="AF528" s="68"/>
      <c r="AG528" s="68"/>
      <c r="AH528" s="53" t="str">
        <f t="shared" ref="AH528:AH591" si="8">+IF(AND(OR(R528&lt;&gt;"-",AB528&lt;&gt;"-"),T528&lt;=1),"Ne pas déprécier","")</f>
        <v/>
      </c>
    </row>
    <row r="529" spans="1:34" ht="17">
      <c r="A529" s="53" t="s">
        <v>2568</v>
      </c>
      <c r="B529" s="53" t="s">
        <v>2569</v>
      </c>
      <c r="C529" s="54">
        <v>5</v>
      </c>
      <c r="D529" s="55" t="s">
        <v>791</v>
      </c>
      <c r="E529" s="55"/>
      <c r="F529" s="56" t="s">
        <v>49</v>
      </c>
      <c r="G529" s="56" t="s">
        <v>49</v>
      </c>
      <c r="H529" s="56"/>
      <c r="I529" s="56"/>
      <c r="J529" s="56"/>
      <c r="K529" s="57">
        <v>28.83</v>
      </c>
      <c r="L529" s="58">
        <v>45715</v>
      </c>
      <c r="M529" s="58">
        <v>45670</v>
      </c>
      <c r="N529" s="59"/>
      <c r="O529" s="56">
        <v>2</v>
      </c>
      <c r="P529" s="56"/>
      <c r="Q529" s="56">
        <v>3</v>
      </c>
      <c r="R529" s="60" t="s">
        <v>1139</v>
      </c>
      <c r="S529" s="61">
        <f>O529+P529</f>
        <v>2</v>
      </c>
      <c r="T529" s="62">
        <f>+IF(L529&lt;&gt;"",IF(DAYS360(L529,$A$2)&lt;0,0,IF(AND(MONTH(L529)=MONTH($A$2),YEAR(L529)&lt;YEAR($A$2)),(DAYS360(L529,$A$2)/30)-1,DAYS360(L529,$A$2)/30)),0)</f>
        <v>0.96666666666666667</v>
      </c>
      <c r="U529" s="62">
        <f>+IF(M529&lt;&gt;"",IF(DAYS360(M529,$A$2)&lt;0,0,IF(AND(MONTH(M529)=MONTH($A$2),YEAR(M529)&lt;YEAR($A$2)),(DAYS360(M529,$A$2)/30)-1,DAYS360(M529,$A$2)/30)),0)</f>
        <v>2.4333333333333331</v>
      </c>
      <c r="V529" s="63">
        <f>S529/((C529+Q529)/2)</f>
        <v>0.5</v>
      </c>
      <c r="W529" s="64">
        <f>+IF(V529&gt;0,1/V529,999)</f>
        <v>2</v>
      </c>
      <c r="X529" s="65" t="str">
        <f>+IF(N529&lt;&gt;"",IF(INT(N529)&lt;&gt;INT(K529),"OUI",""),"")</f>
        <v/>
      </c>
      <c r="Y529" s="66">
        <f>+IF(F529="OUI",0,C529*K529)</f>
        <v>144.14999999999998</v>
      </c>
      <c r="Z529" s="67" t="str">
        <f>+IF(R529="-",IF(OR(F529="OUI",AND(G529="OUI",T529&lt;=$V$1),H529="OUI",I529="OUI",J529="OUI",T529&lt;=$V$1),"OUI",""),"")</f>
        <v>OUI</v>
      </c>
      <c r="AA529" s="68" t="str">
        <f>+IF(OR(Z529&lt;&gt;"OUI",X529="OUI",R529&lt;&gt;"-"),"OUI","")</f>
        <v/>
      </c>
      <c r="AB529" s="69" t="str">
        <f>+IF(AA529&lt;&gt;"OUI","-",IF(R529="-",IF(W529&lt;=3,"-",MAX(N529,K529*(1-$T$1))),IF(W529&lt;=3,R529,IF(T529&gt;$V$6,MAX(N529,K529*$T$6),IF(T529&gt;$V$5,MAX(R529,N529,K529*(1-$T$2),K529*(1-$T$5)),IF(T529&gt;$V$4,MAX(R529,N529,K529*(1-$T$2),K529*(1-$T$4)),IF(T529&gt;$V$3,MAX(R529,N529,K529*(1-$T$2),K529*(1-$T$3)),IF(T529&gt;$V$1,MAX(N529,K529*(1-$T$2)),MAX(N529,R529)))))))))</f>
        <v>-</v>
      </c>
      <c r="AC529" s="70" t="str">
        <f>+IF(AB529="-","-",IF(ABS(K529-AB529)&lt;0.1,1,-1*(AB529-K529)/K529))</f>
        <v>-</v>
      </c>
      <c r="AD529" s="66" t="str">
        <f>+IF(AB529&lt;&gt;"-",IF(AB529&lt;K529,(K529-AB529)*C529,AB529*C529),"")</f>
        <v/>
      </c>
      <c r="AE529" s="68" t="str">
        <f>+IF(AB529&lt;&gt;"-",IF(R529&lt;&gt;"-",IF(Z529&lt;&gt;"OUI","OLD","FAUX"),IF(Z529&lt;&gt;"OUI","NEW","FAUX")),"")</f>
        <v/>
      </c>
      <c r="AF529" s="68"/>
      <c r="AG529" s="68"/>
      <c r="AH529" s="53" t="str">
        <f t="shared" si="8"/>
        <v/>
      </c>
    </row>
    <row r="530" spans="1:34" ht="17">
      <c r="A530" s="53" t="s">
        <v>2628</v>
      </c>
      <c r="B530" s="53" t="s">
        <v>2629</v>
      </c>
      <c r="C530" s="54">
        <v>2</v>
      </c>
      <c r="D530" s="55" t="s">
        <v>791</v>
      </c>
      <c r="E530" s="55"/>
      <c r="F530" s="56" t="s">
        <v>49</v>
      </c>
      <c r="G530" s="56" t="s">
        <v>49</v>
      </c>
      <c r="H530" s="56"/>
      <c r="I530" s="56"/>
      <c r="J530" s="56"/>
      <c r="K530" s="57">
        <v>28.8</v>
      </c>
      <c r="L530" s="58">
        <v>45628</v>
      </c>
      <c r="M530" s="58">
        <v>45716</v>
      </c>
      <c r="N530" s="59"/>
      <c r="O530" s="56">
        <v>18</v>
      </c>
      <c r="P530" s="56"/>
      <c r="Q530" s="56">
        <v>19</v>
      </c>
      <c r="R530" s="60" t="s">
        <v>1139</v>
      </c>
      <c r="S530" s="61">
        <f>O530+P530</f>
        <v>18</v>
      </c>
      <c r="T530" s="62">
        <f>+IF(L530&lt;&gt;"",IF(DAYS360(L530,$A$2)&lt;0,0,IF(AND(MONTH(L530)=MONTH($A$2),YEAR(L530)&lt;YEAR($A$2)),(DAYS360(L530,$A$2)/30)-1,DAYS360(L530,$A$2)/30)),0)</f>
        <v>3.8</v>
      </c>
      <c r="U530" s="62">
        <f>+IF(M530&lt;&gt;"",IF(DAYS360(M530,$A$2)&lt;0,0,IF(AND(MONTH(M530)=MONTH($A$2),YEAR(M530)&lt;YEAR($A$2)),(DAYS360(M530,$A$2)/30)-1,DAYS360(M530,$A$2)/30)),0)</f>
        <v>0.8666666666666667</v>
      </c>
      <c r="V530" s="63">
        <f>S530/((C530+Q530)/2)</f>
        <v>1.7142857142857142</v>
      </c>
      <c r="W530" s="64">
        <f>+IF(V530&gt;0,1/V530,999)</f>
        <v>0.58333333333333337</v>
      </c>
      <c r="X530" s="65" t="str">
        <f>+IF(N530&lt;&gt;"",IF(INT(N530)&lt;&gt;INT(K530),"OUI",""),"")</f>
        <v/>
      </c>
      <c r="Y530" s="66">
        <f>+IF(F530="OUI",0,C530*K530)</f>
        <v>57.6</v>
      </c>
      <c r="Z530" s="67" t="str">
        <f>+IF(R530="-",IF(OR(F530="OUI",AND(G530="OUI",T530&lt;=$V$1),H530="OUI",I530="OUI",J530="OUI",T530&lt;=$V$1),"OUI",""),"")</f>
        <v>OUI</v>
      </c>
      <c r="AA530" s="68" t="str">
        <f>+IF(OR(Z530&lt;&gt;"OUI",X530="OUI",R530&lt;&gt;"-"),"OUI","")</f>
        <v/>
      </c>
      <c r="AB530" s="69" t="str">
        <f>+IF(AA530&lt;&gt;"OUI","-",IF(R530="-",IF(W530&lt;=3,"-",MAX(N530,K530*(1-$T$1))),IF(W530&lt;=3,R530,IF(T530&gt;$V$6,MAX(N530,K530*$T$6),IF(T530&gt;$V$5,MAX(R530,N530,K530*(1-$T$2),K530*(1-$T$5)),IF(T530&gt;$V$4,MAX(R530,N530,K530*(1-$T$2),K530*(1-$T$4)),IF(T530&gt;$V$3,MAX(R530,N530,K530*(1-$T$2),K530*(1-$T$3)),IF(T530&gt;$V$1,MAX(N530,K530*(1-$T$2)),MAX(N530,R530)))))))))</f>
        <v>-</v>
      </c>
      <c r="AC530" s="70" t="str">
        <f>+IF(AB530="-","-",IF(ABS(K530-AB530)&lt;0.1,1,-1*(AB530-K530)/K530))</f>
        <v>-</v>
      </c>
      <c r="AD530" s="66" t="str">
        <f>+IF(AB530&lt;&gt;"-",IF(AB530&lt;K530,(K530-AB530)*C530,AB530*C530),"")</f>
        <v/>
      </c>
      <c r="AE530" s="68" t="str">
        <f>+IF(AB530&lt;&gt;"-",IF(R530&lt;&gt;"-",IF(Z530&lt;&gt;"OUI","OLD","FAUX"),IF(Z530&lt;&gt;"OUI","NEW","FAUX")),"")</f>
        <v/>
      </c>
      <c r="AF530" s="68"/>
      <c r="AG530" s="68"/>
      <c r="AH530" s="53" t="str">
        <f t="shared" si="8"/>
        <v/>
      </c>
    </row>
    <row r="531" spans="1:34" ht="17">
      <c r="A531" s="53" t="s">
        <v>2630</v>
      </c>
      <c r="B531" s="53" t="s">
        <v>2631</v>
      </c>
      <c r="C531" s="54">
        <v>9</v>
      </c>
      <c r="D531" s="55" t="s">
        <v>791</v>
      </c>
      <c r="E531" s="55"/>
      <c r="F531" s="56" t="s">
        <v>49</v>
      </c>
      <c r="G531" s="56" t="s">
        <v>49</v>
      </c>
      <c r="H531" s="56"/>
      <c r="I531" s="56"/>
      <c r="J531" s="56"/>
      <c r="K531" s="57">
        <v>28.78</v>
      </c>
      <c r="L531" s="58">
        <v>45715</v>
      </c>
      <c r="M531" s="58">
        <v>45730</v>
      </c>
      <c r="N531" s="59"/>
      <c r="O531" s="56">
        <v>9</v>
      </c>
      <c r="P531" s="56"/>
      <c r="Q531" s="56">
        <v>2</v>
      </c>
      <c r="R531" s="60" t="s">
        <v>1139</v>
      </c>
      <c r="S531" s="61">
        <f>O531+P531</f>
        <v>9</v>
      </c>
      <c r="T531" s="62">
        <f>+IF(L531&lt;&gt;"",IF(DAYS360(L531,$A$2)&lt;0,0,IF(AND(MONTH(L531)=MONTH($A$2),YEAR(L531)&lt;YEAR($A$2)),(DAYS360(L531,$A$2)/30)-1,DAYS360(L531,$A$2)/30)),0)</f>
        <v>0.96666666666666667</v>
      </c>
      <c r="U531" s="62">
        <f>+IF(M531&lt;&gt;"",IF(DAYS360(M531,$A$2)&lt;0,0,IF(AND(MONTH(M531)=MONTH($A$2),YEAR(M531)&lt;YEAR($A$2)),(DAYS360(M531,$A$2)/30)-1,DAYS360(M531,$A$2)/30)),0)</f>
        <v>0.4</v>
      </c>
      <c r="V531" s="63">
        <f>S531/((C531+Q531)/2)</f>
        <v>1.6363636363636365</v>
      </c>
      <c r="W531" s="64">
        <f>+IF(V531&gt;0,1/V531,999)</f>
        <v>0.61111111111111105</v>
      </c>
      <c r="X531" s="65" t="str">
        <f>+IF(N531&lt;&gt;"",IF(INT(N531)&lt;&gt;INT(K531),"OUI",""),"")</f>
        <v/>
      </c>
      <c r="Y531" s="66">
        <f>+IF(F531="OUI",0,C531*K531)</f>
        <v>259.02</v>
      </c>
      <c r="Z531" s="67" t="str">
        <f>+IF(R531="-",IF(OR(F531="OUI",AND(G531="OUI",T531&lt;=$V$1),H531="OUI",I531="OUI",J531="OUI",T531&lt;=$V$1),"OUI",""),"")</f>
        <v>OUI</v>
      </c>
      <c r="AA531" s="68" t="str">
        <f>+IF(OR(Z531&lt;&gt;"OUI",X531="OUI",R531&lt;&gt;"-"),"OUI","")</f>
        <v/>
      </c>
      <c r="AB531" s="69" t="str">
        <f>+IF(AA531&lt;&gt;"OUI","-",IF(R531="-",IF(W531&lt;=3,"-",MAX(N531,K531*(1-$T$1))),IF(W531&lt;=3,R531,IF(T531&gt;$V$6,MAX(N531,K531*$T$6),IF(T531&gt;$V$5,MAX(R531,N531,K531*(1-$T$2),K531*(1-$T$5)),IF(T531&gt;$V$4,MAX(R531,N531,K531*(1-$T$2),K531*(1-$T$4)),IF(T531&gt;$V$3,MAX(R531,N531,K531*(1-$T$2),K531*(1-$T$3)),IF(T531&gt;$V$1,MAX(N531,K531*(1-$T$2)),MAX(N531,R531)))))))))</f>
        <v>-</v>
      </c>
      <c r="AC531" s="70" t="str">
        <f>+IF(AB531="-","-",IF(ABS(K531-AB531)&lt;0.1,1,-1*(AB531-K531)/K531))</f>
        <v>-</v>
      </c>
      <c r="AD531" s="66" t="str">
        <f>+IF(AB531&lt;&gt;"-",IF(AB531&lt;K531,(K531-AB531)*C531,AB531*C531),"")</f>
        <v/>
      </c>
      <c r="AE531" s="68" t="str">
        <f>+IF(AB531&lt;&gt;"-",IF(R531&lt;&gt;"-",IF(Z531&lt;&gt;"OUI","OLD","FAUX"),IF(Z531&lt;&gt;"OUI","NEW","FAUX")),"")</f>
        <v/>
      </c>
      <c r="AF531" s="68"/>
      <c r="AG531" s="68"/>
      <c r="AH531" s="53" t="str">
        <f t="shared" si="8"/>
        <v/>
      </c>
    </row>
    <row r="532" spans="1:34" ht="17">
      <c r="A532" s="53" t="s">
        <v>1183</v>
      </c>
      <c r="B532" s="53" t="s">
        <v>1184</v>
      </c>
      <c r="C532" s="54">
        <v>13</v>
      </c>
      <c r="D532" s="55" t="s">
        <v>1185</v>
      </c>
      <c r="E532" s="55"/>
      <c r="F532" s="56" t="s">
        <v>49</v>
      </c>
      <c r="G532" s="56" t="s">
        <v>49</v>
      </c>
      <c r="H532" s="56"/>
      <c r="I532" s="56"/>
      <c r="J532" s="56"/>
      <c r="K532" s="57">
        <v>28.68</v>
      </c>
      <c r="L532" s="58">
        <v>45076</v>
      </c>
      <c r="M532" s="58">
        <v>45453</v>
      </c>
      <c r="N532" s="59"/>
      <c r="O532" s="56"/>
      <c r="P532" s="56"/>
      <c r="Q532" s="56">
        <v>13</v>
      </c>
      <c r="R532" s="60" t="s">
        <v>1139</v>
      </c>
      <c r="S532" s="61">
        <f>O532+P532</f>
        <v>0</v>
      </c>
      <c r="T532" s="62">
        <f>+IF(L532&lt;&gt;"",IF(DAYS360(L532,$A$2)&lt;0,0,IF(AND(MONTH(L532)=MONTH($A$2),YEAR(L532)&lt;YEAR($A$2)),(DAYS360(L532,$A$2)/30)-1,DAYS360(L532,$A$2)/30)),0)</f>
        <v>21.866666666666667</v>
      </c>
      <c r="U532" s="62">
        <f>+IF(M532&lt;&gt;"",IF(DAYS360(M532,$A$2)&lt;0,0,IF(AND(MONTH(M532)=MONTH($A$2),YEAR(M532)&lt;YEAR($A$2)),(DAYS360(M532,$A$2)/30)-1,DAYS360(M532,$A$2)/30)),0)</f>
        <v>9.5333333333333332</v>
      </c>
      <c r="V532" s="63">
        <f>S532/((C532+Q532)/2)</f>
        <v>0</v>
      </c>
      <c r="W532" s="64">
        <f>+IF(V532&gt;0,1/V532,999)</f>
        <v>999</v>
      </c>
      <c r="X532" s="65" t="str">
        <f>+IF(N532&lt;&gt;"",IF(INT(N532)&lt;&gt;INT(K532),"OUI",""),"")</f>
        <v/>
      </c>
      <c r="Y532" s="66">
        <f>+IF(F532="OUI",0,C532*K532)</f>
        <v>372.84</v>
      </c>
      <c r="Z532" s="67" t="str">
        <f>+IF(R532="-",IF(OR(F532="OUI",AND(G532="OUI",T532&lt;=$V$1),H532="OUI",I532="OUI",J532="OUI",T532&lt;=$V$1),"OUI",""),"")</f>
        <v/>
      </c>
      <c r="AA532" s="68" t="str">
        <f>+IF(OR(Z532&lt;&gt;"OUI",X532="OUI",R532&lt;&gt;"-"),"OUI","")</f>
        <v>OUI</v>
      </c>
      <c r="AB532" s="69">
        <f>+IF(AA532&lt;&gt;"OUI","-",IF(R532="-",IF(W532&lt;=3,"-",MAX(N532,K532*(1-$T$1))),IF(W532&lt;=3,R532,IF(T532&gt;$V$6,MAX(N532,K532*$T$6),IF(T532&gt;$V$5,MAX(R532,N532,K532*(1-$T$2),K532*(1-$T$5)),IF(T532&gt;$V$4,MAX(R532,N532,K532*(1-$T$2),K532*(1-$T$4)),IF(T532&gt;$V$3,MAX(R532,N532,K532*(1-$T$2),K532*(1-$T$3)),IF(T532&gt;$V$1,MAX(N532,K532*(1-$T$2)),MAX(N532,R532)))))))))</f>
        <v>25.812000000000001</v>
      </c>
      <c r="AC532" s="70">
        <f>+IF(AB532="-","-",IF(ABS(K532-AB532)&lt;0.1,1,-1*(AB532-K532)/K532))</f>
        <v>9.999999999999995E-2</v>
      </c>
      <c r="AD532" s="66">
        <f>+IF(AB532&lt;&gt;"-",IF(AB532&lt;K532,(K532-AB532)*C532,AB532*C532),"")</f>
        <v>37.283999999999978</v>
      </c>
      <c r="AE532" s="68" t="str">
        <f>+IF(AB532&lt;&gt;"-",IF(R532&lt;&gt;"-",IF(Z532&lt;&gt;"OUI","OLD","FAUX"),IF(Z532&lt;&gt;"OUI","NEW","FAUX")),"")</f>
        <v>NEW</v>
      </c>
      <c r="AF532" s="68"/>
      <c r="AG532" s="68"/>
      <c r="AH532" s="53" t="str">
        <f t="shared" si="8"/>
        <v/>
      </c>
    </row>
    <row r="533" spans="1:34" ht="17">
      <c r="A533" s="53" t="s">
        <v>1614</v>
      </c>
      <c r="B533" s="53" t="s">
        <v>1615</v>
      </c>
      <c r="C533" s="54">
        <v>5</v>
      </c>
      <c r="D533" s="55" t="s">
        <v>623</v>
      </c>
      <c r="E533" s="55" t="s">
        <v>61</v>
      </c>
      <c r="F533" s="56" t="s">
        <v>49</v>
      </c>
      <c r="G533" s="56" t="s">
        <v>49</v>
      </c>
      <c r="H533" s="56"/>
      <c r="I533" s="56"/>
      <c r="J533" s="56" t="s">
        <v>49</v>
      </c>
      <c r="K533" s="57">
        <v>28.64</v>
      </c>
      <c r="L533" s="58">
        <v>45071</v>
      </c>
      <c r="M533" s="58">
        <v>45562</v>
      </c>
      <c r="N533" s="59"/>
      <c r="O533" s="56"/>
      <c r="P533" s="56"/>
      <c r="Q533" s="56">
        <v>5</v>
      </c>
      <c r="R533" s="60">
        <v>25.776</v>
      </c>
      <c r="S533" s="61">
        <f>O533+P533</f>
        <v>0</v>
      </c>
      <c r="T533" s="62">
        <f>+IF(L533&lt;&gt;"",IF(DAYS360(L533,$A$2)&lt;0,0,IF(AND(MONTH(L533)=MONTH($A$2),YEAR(L533)&lt;YEAR($A$2)),(DAYS360(L533,$A$2)/30)-1,DAYS360(L533,$A$2)/30)),0)</f>
        <v>22.033333333333335</v>
      </c>
      <c r="U533" s="62">
        <f>+IF(M533&lt;&gt;"",IF(DAYS360(M533,$A$2)&lt;0,0,IF(AND(MONTH(M533)=MONTH($A$2),YEAR(M533)&lt;YEAR($A$2)),(DAYS360(M533,$A$2)/30)-1,DAYS360(M533,$A$2)/30)),0)</f>
        <v>5.9666666666666668</v>
      </c>
      <c r="V533" s="63">
        <f>S533/((C533+Q533)/2)</f>
        <v>0</v>
      </c>
      <c r="W533" s="64">
        <f>+IF(V533&gt;0,1/V533,999)</f>
        <v>999</v>
      </c>
      <c r="X533" s="65" t="str">
        <f>+IF(N533&lt;&gt;"",IF(INT(N533)&lt;&gt;INT(K533),"OUI",""),"")</f>
        <v/>
      </c>
      <c r="Y533" s="66">
        <f>+IF(F533="OUI",0,C533*K533)</f>
        <v>143.19999999999999</v>
      </c>
      <c r="Z533" s="67" t="str">
        <f>+IF(R533="-",IF(OR(F533="OUI",AND(G533="OUI",T533&lt;=$V$1),H533="OUI",I533="OUI",J533="OUI",T533&lt;=$V$1),"OUI",""),"")</f>
        <v/>
      </c>
      <c r="AA533" s="68" t="str">
        <f>+IF(OR(Z533&lt;&gt;"OUI",X533="OUI",R533&lt;&gt;"-"),"OUI","")</f>
        <v>OUI</v>
      </c>
      <c r="AB533" s="69">
        <f>+IF(AA533&lt;&gt;"OUI","-",IF(R533="-",IF(W533&lt;=3,"-",MAX(N533,K533*(1-$T$1))),IF(W533&lt;=3,R533,IF(T533&gt;$V$6,MAX(N533,K533*$T$6),IF(T533&gt;$V$5,MAX(R533,N533,K533*(1-$T$2),K533*(1-$T$5)),IF(T533&gt;$V$4,MAX(R533,N533,K533*(1-$T$2),K533*(1-$T$4)),IF(T533&gt;$V$3,MAX(R533,N533,K533*(1-$T$2),K533*(1-$T$3)),IF(T533&gt;$V$1,MAX(N533,K533*(1-$T$2)),MAX(N533,R533)))))))))</f>
        <v>25.776</v>
      </c>
      <c r="AC533" s="70">
        <f>+IF(AB533="-","-",IF(ABS(K533-AB533)&lt;0.1,1,-1*(AB533-K533)/K533))</f>
        <v>0.10000000000000002</v>
      </c>
      <c r="AD533" s="66">
        <f>+IF(AB533&lt;&gt;"-",IF(AB533&lt;K533,(K533-AB533)*C533,AB533*C533),"")</f>
        <v>14.320000000000004</v>
      </c>
      <c r="AE533" s="68" t="str">
        <f>+IF(AB533&lt;&gt;"-",IF(R533&lt;&gt;"-",IF(Z533&lt;&gt;"OUI","OLD","FAUX"),IF(Z533&lt;&gt;"OUI","NEW","FAUX")),"")</f>
        <v>OLD</v>
      </c>
      <c r="AF533" s="68"/>
      <c r="AG533" s="68"/>
      <c r="AH533" s="53" t="str">
        <f t="shared" si="8"/>
        <v/>
      </c>
    </row>
    <row r="534" spans="1:34">
      <c r="A534" s="53" t="s">
        <v>2227</v>
      </c>
      <c r="B534" s="53" t="s">
        <v>2228</v>
      </c>
      <c r="C534" s="54">
        <v>1</v>
      </c>
      <c r="D534" s="55"/>
      <c r="E534" s="55"/>
      <c r="F534" s="56" t="s">
        <v>49</v>
      </c>
      <c r="G534" s="56" t="s">
        <v>49</v>
      </c>
      <c r="H534" s="56"/>
      <c r="I534" s="56"/>
      <c r="J534" s="56"/>
      <c r="K534" s="57">
        <v>28.64</v>
      </c>
      <c r="L534" s="58">
        <v>45071</v>
      </c>
      <c r="M534" s="58">
        <v>45344</v>
      </c>
      <c r="N534" s="59"/>
      <c r="O534" s="56"/>
      <c r="P534" s="56"/>
      <c r="Q534" s="56">
        <v>1</v>
      </c>
      <c r="R534" s="60" t="s">
        <v>1139</v>
      </c>
      <c r="S534" s="61">
        <f>O534+P534</f>
        <v>0</v>
      </c>
      <c r="T534" s="62">
        <f>+IF(L534&lt;&gt;"",IF(DAYS360(L534,$A$2)&lt;0,0,IF(AND(MONTH(L534)=MONTH($A$2),YEAR(L534)&lt;YEAR($A$2)),(DAYS360(L534,$A$2)/30)-1,DAYS360(L534,$A$2)/30)),0)</f>
        <v>22.033333333333335</v>
      </c>
      <c r="U534" s="62">
        <f>+IF(M534&lt;&gt;"",IF(DAYS360(M534,$A$2)&lt;0,0,IF(AND(MONTH(M534)=MONTH($A$2),YEAR(M534)&lt;YEAR($A$2)),(DAYS360(M534,$A$2)/30)-1,DAYS360(M534,$A$2)/30)),0)</f>
        <v>13.133333333333333</v>
      </c>
      <c r="V534" s="63">
        <f>S534/((C534+Q534)/2)</f>
        <v>0</v>
      </c>
      <c r="W534" s="64">
        <f>+IF(V534&gt;0,1/V534,999)</f>
        <v>999</v>
      </c>
      <c r="X534" s="65" t="str">
        <f>+IF(N534&lt;&gt;"",IF(INT(N534)&lt;&gt;INT(K534),"OUI",""),"")</f>
        <v/>
      </c>
      <c r="Y534" s="66">
        <f>+IF(F534="OUI",0,C534*K534)</f>
        <v>28.64</v>
      </c>
      <c r="Z534" s="67" t="str">
        <f>+IF(R534="-",IF(OR(F534="OUI",AND(G534="OUI",T534&lt;=$V$1),H534="OUI",I534="OUI",J534="OUI",T534&lt;=$V$1),"OUI",""),"")</f>
        <v/>
      </c>
      <c r="AA534" s="68" t="str">
        <f>+IF(OR(Z534&lt;&gt;"OUI",X534="OUI",R534&lt;&gt;"-"),"OUI","")</f>
        <v>OUI</v>
      </c>
      <c r="AB534" s="69">
        <f>+IF(AA534&lt;&gt;"OUI","-",IF(R534="-",IF(W534&lt;=3,"-",MAX(N534,K534*(1-$T$1))),IF(W534&lt;=3,R534,IF(T534&gt;$V$6,MAX(N534,K534*$T$6),IF(T534&gt;$V$5,MAX(R534,N534,K534*(1-$T$2),K534*(1-$T$5)),IF(T534&gt;$V$4,MAX(R534,N534,K534*(1-$T$2),K534*(1-$T$4)),IF(T534&gt;$V$3,MAX(R534,N534,K534*(1-$T$2),K534*(1-$T$3)),IF(T534&gt;$V$1,MAX(N534,K534*(1-$T$2)),MAX(N534,R534)))))))))</f>
        <v>25.776</v>
      </c>
      <c r="AC534" s="70">
        <f>+IF(AB534="-","-",IF(ABS(K534-AB534)&lt;0.1,1,-1*(AB534-K534)/K534))</f>
        <v>0.10000000000000002</v>
      </c>
      <c r="AD534" s="66">
        <f>+IF(AB534&lt;&gt;"-",IF(AB534&lt;K534,(K534-AB534)*C534,AB534*C534),"")</f>
        <v>2.8640000000000008</v>
      </c>
      <c r="AE534" s="68" t="str">
        <f>+IF(AB534&lt;&gt;"-",IF(R534&lt;&gt;"-",IF(Z534&lt;&gt;"OUI","OLD","FAUX"),IF(Z534&lt;&gt;"OUI","NEW","FAUX")),"")</f>
        <v>NEW</v>
      </c>
      <c r="AF534" s="68"/>
      <c r="AG534" s="68"/>
      <c r="AH534" s="53" t="str">
        <f t="shared" si="8"/>
        <v/>
      </c>
    </row>
    <row r="535" spans="1:34" ht="17">
      <c r="A535" s="53" t="s">
        <v>2600</v>
      </c>
      <c r="B535" s="53" t="s">
        <v>2601</v>
      </c>
      <c r="C535" s="54">
        <v>2</v>
      </c>
      <c r="D535" s="55" t="s">
        <v>448</v>
      </c>
      <c r="E535" s="55"/>
      <c r="F535" s="56" t="s">
        <v>49</v>
      </c>
      <c r="G535" s="56" t="s">
        <v>49</v>
      </c>
      <c r="H535" s="56"/>
      <c r="I535" s="56"/>
      <c r="J535" s="56"/>
      <c r="K535" s="57">
        <v>28.5</v>
      </c>
      <c r="L535" s="58">
        <v>45580</v>
      </c>
      <c r="M535" s="58">
        <v>45687</v>
      </c>
      <c r="N535" s="59"/>
      <c r="O535" s="56">
        <v>2</v>
      </c>
      <c r="P535" s="56"/>
      <c r="Q535" s="56">
        <v>6</v>
      </c>
      <c r="R535" s="60" t="s">
        <v>1139</v>
      </c>
      <c r="S535" s="61">
        <f>O535+P535</f>
        <v>2</v>
      </c>
      <c r="T535" s="62">
        <f>+IF(L535&lt;&gt;"",IF(DAYS360(L535,$A$2)&lt;0,0,IF(AND(MONTH(L535)=MONTH($A$2),YEAR(L535)&lt;YEAR($A$2)),(DAYS360(L535,$A$2)/30)-1,DAYS360(L535,$A$2)/30)),0)</f>
        <v>5.3666666666666663</v>
      </c>
      <c r="U535" s="62">
        <f>+IF(M535&lt;&gt;"",IF(DAYS360(M535,$A$2)&lt;0,0,IF(AND(MONTH(M535)=MONTH($A$2),YEAR(M535)&lt;YEAR($A$2)),(DAYS360(M535,$A$2)/30)-1,DAYS360(M535,$A$2)/30)),0)</f>
        <v>1.8666666666666667</v>
      </c>
      <c r="V535" s="63">
        <f>S535/((C535+Q535)/2)</f>
        <v>0.5</v>
      </c>
      <c r="W535" s="64">
        <f>+IF(V535&gt;0,1/V535,999)</f>
        <v>2</v>
      </c>
      <c r="X535" s="65" t="str">
        <f>+IF(N535&lt;&gt;"",IF(INT(N535)&lt;&gt;INT(K535),"OUI",""),"")</f>
        <v/>
      </c>
      <c r="Y535" s="66">
        <f>+IF(F535="OUI",0,C535*K535)</f>
        <v>57</v>
      </c>
      <c r="Z535" s="67" t="str">
        <f>+IF(R535="-",IF(OR(F535="OUI",AND(G535="OUI",T535&lt;=$V$1),H535="OUI",I535="OUI",J535="OUI",T535&lt;=$V$1),"OUI",""),"")</f>
        <v>OUI</v>
      </c>
      <c r="AA535" s="68" t="str">
        <f>+IF(OR(Z535&lt;&gt;"OUI",X535="OUI",R535&lt;&gt;"-"),"OUI","")</f>
        <v/>
      </c>
      <c r="AB535" s="69" t="str">
        <f>+IF(AA535&lt;&gt;"OUI","-",IF(R535="-",IF(W535&lt;=3,"-",MAX(N535,K535*(1-$T$1))),IF(W535&lt;=3,R535,IF(T535&gt;$V$6,MAX(N535,K535*$T$6),IF(T535&gt;$V$5,MAX(R535,N535,K535*(1-$T$2),K535*(1-$T$5)),IF(T535&gt;$V$4,MAX(R535,N535,K535*(1-$T$2),K535*(1-$T$4)),IF(T535&gt;$V$3,MAX(R535,N535,K535*(1-$T$2),K535*(1-$T$3)),IF(T535&gt;$V$1,MAX(N535,K535*(1-$T$2)),MAX(N535,R535)))))))))</f>
        <v>-</v>
      </c>
      <c r="AC535" s="70" t="str">
        <f>+IF(AB535="-","-",IF(ABS(K535-AB535)&lt;0.1,1,-1*(AB535-K535)/K535))</f>
        <v>-</v>
      </c>
      <c r="AD535" s="66" t="str">
        <f>+IF(AB535&lt;&gt;"-",IF(AB535&lt;K535,(K535-AB535)*C535,AB535*C535),"")</f>
        <v/>
      </c>
      <c r="AE535" s="68" t="str">
        <f>+IF(AB535&lt;&gt;"-",IF(R535&lt;&gt;"-",IF(Z535&lt;&gt;"OUI","OLD","FAUX"),IF(Z535&lt;&gt;"OUI","NEW","FAUX")),"")</f>
        <v/>
      </c>
      <c r="AF535" s="68"/>
      <c r="AG535" s="68"/>
      <c r="AH535" s="53" t="str">
        <f t="shared" si="8"/>
        <v/>
      </c>
    </row>
    <row r="536" spans="1:34" ht="17">
      <c r="A536" s="53" t="s">
        <v>914</v>
      </c>
      <c r="B536" s="53" t="s">
        <v>915</v>
      </c>
      <c r="C536" s="54">
        <v>3</v>
      </c>
      <c r="D536" s="55" t="s">
        <v>797</v>
      </c>
      <c r="E536" s="55" t="s">
        <v>141</v>
      </c>
      <c r="F536" s="56" t="s">
        <v>49</v>
      </c>
      <c r="G536" s="56" t="s">
        <v>49</v>
      </c>
      <c r="H536" s="56"/>
      <c r="I536" s="56"/>
      <c r="J536" s="56" t="s">
        <v>49</v>
      </c>
      <c r="K536" s="57">
        <v>28.5</v>
      </c>
      <c r="L536" s="58">
        <v>44442</v>
      </c>
      <c r="M536" s="58">
        <v>45629</v>
      </c>
      <c r="N536" s="59"/>
      <c r="O536" s="56"/>
      <c r="P536" s="56"/>
      <c r="Q536" s="56">
        <v>3</v>
      </c>
      <c r="R536" s="60">
        <v>25.016666666666666</v>
      </c>
      <c r="S536" s="61">
        <f>O536+P536</f>
        <v>0</v>
      </c>
      <c r="T536" s="62">
        <f>+IF(L536&lt;&gt;"",IF(DAYS360(L536,$A$2)&lt;0,0,IF(AND(MONTH(L536)=MONTH($A$2),YEAR(L536)&lt;YEAR($A$2)),(DAYS360(L536,$A$2)/30)-1,DAYS360(L536,$A$2)/30)),0)</f>
        <v>42.766666666666666</v>
      </c>
      <c r="U536" s="62">
        <f>+IF(M536&lt;&gt;"",IF(DAYS360(M536,$A$2)&lt;0,0,IF(AND(MONTH(M536)=MONTH($A$2),YEAR(M536)&lt;YEAR($A$2)),(DAYS360(M536,$A$2)/30)-1,DAYS360(M536,$A$2)/30)),0)</f>
        <v>3.7666666666666666</v>
      </c>
      <c r="V536" s="63">
        <f>S536/((C536+Q536)/2)</f>
        <v>0</v>
      </c>
      <c r="W536" s="64">
        <f>+IF(V536&gt;0,1/V536,999)</f>
        <v>999</v>
      </c>
      <c r="X536" s="65" t="str">
        <f>+IF(N536&lt;&gt;"",IF(INT(N536)&lt;&gt;INT(K536),"OUI",""),"")</f>
        <v/>
      </c>
      <c r="Y536" s="66">
        <f>+IF(F536="OUI",0,C536*K536)</f>
        <v>85.5</v>
      </c>
      <c r="Z536" s="67" t="str">
        <f>+IF(R536="-",IF(OR(F536="OUI",AND(G536="OUI",T536&lt;=$V$1),H536="OUI",I536="OUI",J536="OUI",T536&lt;=$V$1),"OUI",""),"")</f>
        <v/>
      </c>
      <c r="AA536" s="68" t="str">
        <f>+IF(OR(Z536&lt;&gt;"OUI",X536="OUI",R536&lt;&gt;"-"),"OUI","")</f>
        <v>OUI</v>
      </c>
      <c r="AB536" s="69">
        <f>+IF(AA536&lt;&gt;"OUI","-",IF(R536="-",IF(W536&lt;=3,"-",MAX(N536,K536*(1-$T$1))),IF(W536&lt;=3,R536,IF(T536&gt;$V$6,MAX(N536,K536*$T$6),IF(T536&gt;$V$5,MAX(R536,N536,K536*(1-$T$2),K536*(1-$T$5)),IF(T536&gt;$V$4,MAX(R536,N536,K536*(1-$T$2),K536*(1-$T$4)),IF(T536&gt;$V$3,MAX(R536,N536,K536*(1-$T$2),K536*(1-$T$3)),IF(T536&gt;$V$1,MAX(N536,K536*(1-$T$2)),MAX(N536,R536)))))))))</f>
        <v>25.650000000000002</v>
      </c>
      <c r="AC536" s="70">
        <f>+IF(AB536="-","-",IF(ABS(K536-AB536)&lt;0.1,1,-1*(AB536-K536)/K536))</f>
        <v>9.9999999999999922E-2</v>
      </c>
      <c r="AD536" s="66">
        <f>+IF(AB536&lt;&gt;"-",IF(AB536&lt;K536,(K536-AB536)*C536,AB536*C536),"")</f>
        <v>8.5499999999999936</v>
      </c>
      <c r="AE536" s="68" t="str">
        <f>+IF(AB536&lt;&gt;"-",IF(R536&lt;&gt;"-",IF(Z536&lt;&gt;"OUI","OLD","FAUX"),IF(Z536&lt;&gt;"OUI","NEW","FAUX")),"")</f>
        <v>OLD</v>
      </c>
      <c r="AF536" s="68"/>
      <c r="AG536" s="68"/>
      <c r="AH536" s="53" t="str">
        <f t="shared" si="8"/>
        <v/>
      </c>
    </row>
    <row r="537" spans="1:34" ht="17">
      <c r="A537" s="53" t="s">
        <v>1462</v>
      </c>
      <c r="B537" s="53" t="s">
        <v>1463</v>
      </c>
      <c r="C537" s="54">
        <v>14</v>
      </c>
      <c r="D537" s="55" t="s">
        <v>817</v>
      </c>
      <c r="E537" s="55"/>
      <c r="F537" s="56" t="s">
        <v>49</v>
      </c>
      <c r="G537" s="56" t="s">
        <v>49</v>
      </c>
      <c r="H537" s="56"/>
      <c r="I537" s="56"/>
      <c r="J537" s="56"/>
      <c r="K537" s="57">
        <v>28.143999999999998</v>
      </c>
      <c r="L537" s="58">
        <v>44879</v>
      </c>
      <c r="M537" s="58">
        <v>45554</v>
      </c>
      <c r="N537" s="59"/>
      <c r="O537" s="56"/>
      <c r="P537" s="56"/>
      <c r="Q537" s="56">
        <v>14</v>
      </c>
      <c r="R537" s="60">
        <v>25.329599999999999</v>
      </c>
      <c r="S537" s="61">
        <f>O537+P537</f>
        <v>0</v>
      </c>
      <c r="T537" s="62">
        <f>+IF(L537&lt;&gt;"",IF(DAYS360(L537,$A$2)&lt;0,0,IF(AND(MONTH(L537)=MONTH($A$2),YEAR(L537)&lt;YEAR($A$2)),(DAYS360(L537,$A$2)/30)-1,DAYS360(L537,$A$2)/30)),0)</f>
        <v>28.4</v>
      </c>
      <c r="U537" s="62">
        <f>+IF(M537&lt;&gt;"",IF(DAYS360(M537,$A$2)&lt;0,0,IF(AND(MONTH(M537)=MONTH($A$2),YEAR(M537)&lt;YEAR($A$2)),(DAYS360(M537,$A$2)/30)-1,DAYS360(M537,$A$2)/30)),0)</f>
        <v>6.2333333333333334</v>
      </c>
      <c r="V537" s="63">
        <f>S537/((C537+Q537)/2)</f>
        <v>0</v>
      </c>
      <c r="W537" s="64">
        <f>+IF(V537&gt;0,1/V537,999)</f>
        <v>999</v>
      </c>
      <c r="X537" s="65" t="str">
        <f>+IF(N537&lt;&gt;"",IF(INT(N537)&lt;&gt;INT(K537),"OUI",""),"")</f>
        <v/>
      </c>
      <c r="Y537" s="66">
        <f>+IF(F537="OUI",0,C537*K537)</f>
        <v>394.01599999999996</v>
      </c>
      <c r="Z537" s="67" t="str">
        <f>+IF(R537="-",IF(OR(F537="OUI",AND(G537="OUI",T537&lt;=$V$1),H537="OUI",I537="OUI",J537="OUI",T537&lt;=$V$1),"OUI",""),"")</f>
        <v/>
      </c>
      <c r="AA537" s="68" t="str">
        <f>+IF(OR(Z537&lt;&gt;"OUI",X537="OUI",R537&lt;&gt;"-"),"OUI","")</f>
        <v>OUI</v>
      </c>
      <c r="AB537" s="69">
        <f>+IF(AA537&lt;&gt;"OUI","-",IF(R537="-",IF(W537&lt;=3,"-",MAX(N537,K537*(1-$T$1))),IF(W537&lt;=3,R537,IF(T537&gt;$V$6,MAX(N537,K537*$T$6),IF(T537&gt;$V$5,MAX(R537,N537,K537*(1-$T$2),K537*(1-$T$5)),IF(T537&gt;$V$4,MAX(R537,N537,K537*(1-$T$2),K537*(1-$T$4)),IF(T537&gt;$V$3,MAX(R537,N537,K537*(1-$T$2),K537*(1-$T$3)),IF(T537&gt;$V$1,MAX(N537,K537*(1-$T$2)),MAX(N537,R537)))))))))</f>
        <v>25.329599999999999</v>
      </c>
      <c r="AC537" s="70">
        <f>+IF(AB537="-","-",IF(ABS(K537-AB537)&lt;0.1,1,-1*(AB537-K537)/K537))</f>
        <v>9.9999999999999978E-2</v>
      </c>
      <c r="AD537" s="66">
        <f>+IF(AB537&lt;&gt;"-",IF(AB537&lt;K537,(K537-AB537)*C537,AB537*C537),"")</f>
        <v>39.401599999999988</v>
      </c>
      <c r="AE537" s="68" t="str">
        <f>+IF(AB537&lt;&gt;"-",IF(R537&lt;&gt;"-",IF(Z537&lt;&gt;"OUI","OLD","FAUX"),IF(Z537&lt;&gt;"OUI","NEW","FAUX")),"")</f>
        <v>OLD</v>
      </c>
      <c r="AF537" s="68"/>
      <c r="AG537" s="68"/>
      <c r="AH537" s="53" t="str">
        <f t="shared" si="8"/>
        <v/>
      </c>
    </row>
    <row r="538" spans="1:34" ht="17">
      <c r="A538" s="53" t="s">
        <v>1288</v>
      </c>
      <c r="B538" s="53" t="s">
        <v>1289</v>
      </c>
      <c r="C538" s="54">
        <v>3</v>
      </c>
      <c r="D538" s="55" t="s">
        <v>294</v>
      </c>
      <c r="E538" s="55" t="s">
        <v>432</v>
      </c>
      <c r="F538" s="56" t="s">
        <v>49</v>
      </c>
      <c r="G538" s="56" t="s">
        <v>49</v>
      </c>
      <c r="H538" s="56"/>
      <c r="I538" s="56"/>
      <c r="J538" s="56" t="s">
        <v>49</v>
      </c>
      <c r="K538" s="57">
        <v>28.04</v>
      </c>
      <c r="L538" s="58">
        <v>44874</v>
      </c>
      <c r="M538" s="58">
        <v>45483</v>
      </c>
      <c r="N538" s="59"/>
      <c r="O538" s="56"/>
      <c r="P538" s="56"/>
      <c r="Q538" s="56">
        <v>3</v>
      </c>
      <c r="R538" s="60" t="s">
        <v>1139</v>
      </c>
      <c r="S538" s="61">
        <f>O538+P538</f>
        <v>0</v>
      </c>
      <c r="T538" s="62">
        <f>+IF(L538&lt;&gt;"",IF(DAYS360(L538,$A$2)&lt;0,0,IF(AND(MONTH(L538)=MONTH($A$2),YEAR(L538)&lt;YEAR($A$2)),(DAYS360(L538,$A$2)/30)-1,DAYS360(L538,$A$2)/30)),0)</f>
        <v>28.566666666666666</v>
      </c>
      <c r="U538" s="62">
        <f>+IF(M538&lt;&gt;"",IF(DAYS360(M538,$A$2)&lt;0,0,IF(AND(MONTH(M538)=MONTH($A$2),YEAR(M538)&lt;YEAR($A$2)),(DAYS360(M538,$A$2)/30)-1,DAYS360(M538,$A$2)/30)),0)</f>
        <v>8.5333333333333332</v>
      </c>
      <c r="V538" s="63">
        <f>S538/((C538+Q538)/2)</f>
        <v>0</v>
      </c>
      <c r="W538" s="64">
        <f>+IF(V538&gt;0,1/V538,999)</f>
        <v>999</v>
      </c>
      <c r="X538" s="65" t="str">
        <f>+IF(N538&lt;&gt;"",IF(INT(N538)&lt;&gt;INT(K538),"OUI",""),"")</f>
        <v/>
      </c>
      <c r="Y538" s="66">
        <f>+IF(F538="OUI",0,C538*K538)</f>
        <v>84.12</v>
      </c>
      <c r="Z538" s="67" t="str">
        <f>+IF(R538="-",IF(OR(F538="OUI",AND(G538="OUI",T538&lt;=$V$1),H538="OUI",I538="OUI",J538="OUI",T538&lt;=$V$1),"OUI",""),"")</f>
        <v/>
      </c>
      <c r="AA538" s="68" t="str">
        <f>+IF(OR(Z538&lt;&gt;"OUI",X538="OUI",R538&lt;&gt;"-"),"OUI","")</f>
        <v>OUI</v>
      </c>
      <c r="AB538" s="69">
        <f>+IF(AA538&lt;&gt;"OUI","-",IF(R538="-",IF(W538&lt;=3,"-",MAX(N538,K538*(1-$T$1))),IF(W538&lt;=3,R538,IF(T538&gt;$V$6,MAX(N538,K538*$T$6),IF(T538&gt;$V$5,MAX(R538,N538,K538*(1-$T$2),K538*(1-$T$5)),IF(T538&gt;$V$4,MAX(R538,N538,K538*(1-$T$2),K538*(1-$T$4)),IF(T538&gt;$V$3,MAX(R538,N538,K538*(1-$T$2),K538*(1-$T$3)),IF(T538&gt;$V$1,MAX(N538,K538*(1-$T$2)),MAX(N538,R538)))))))))</f>
        <v>25.236000000000001</v>
      </c>
      <c r="AC538" s="70">
        <f>+IF(AB538="-","-",IF(ABS(K538-AB538)&lt;0.1,1,-1*(AB538-K538)/K538))</f>
        <v>9.999999999999995E-2</v>
      </c>
      <c r="AD538" s="66">
        <f>+IF(AB538&lt;&gt;"-",IF(AB538&lt;K538,(K538-AB538)*C538,AB538*C538),"")</f>
        <v>8.4119999999999955</v>
      </c>
      <c r="AE538" s="68" t="str">
        <f>+IF(AB538&lt;&gt;"-",IF(R538&lt;&gt;"-",IF(Z538&lt;&gt;"OUI","OLD","FAUX"),IF(Z538&lt;&gt;"OUI","NEW","FAUX")),"")</f>
        <v>NEW</v>
      </c>
      <c r="AF538" s="68"/>
      <c r="AG538" s="68"/>
      <c r="AH538" s="53" t="str">
        <f t="shared" si="8"/>
        <v/>
      </c>
    </row>
    <row r="539" spans="1:34" ht="17">
      <c r="A539" s="53" t="s">
        <v>3244</v>
      </c>
      <c r="B539" s="53" t="s">
        <v>3245</v>
      </c>
      <c r="C539" s="54">
        <v>6</v>
      </c>
      <c r="D539" s="55" t="s">
        <v>80</v>
      </c>
      <c r="E539" s="55" t="s">
        <v>737</v>
      </c>
      <c r="F539" s="56"/>
      <c r="G539" s="56"/>
      <c r="H539" s="56"/>
      <c r="I539" s="56"/>
      <c r="J539" s="56" t="s">
        <v>49</v>
      </c>
      <c r="K539" s="57">
        <v>28</v>
      </c>
      <c r="L539" s="58">
        <v>45660</v>
      </c>
      <c r="M539" s="58">
        <v>45721</v>
      </c>
      <c r="N539" s="59"/>
      <c r="O539" s="56">
        <v>4</v>
      </c>
      <c r="P539" s="56"/>
      <c r="Q539" s="56"/>
      <c r="R539" s="60" t="s">
        <v>1139</v>
      </c>
      <c r="S539" s="61">
        <f>O539+P539</f>
        <v>4</v>
      </c>
      <c r="T539" s="62">
        <f>+IF(L539&lt;&gt;"",IF(DAYS360(L539,$A$2)&lt;0,0,IF(AND(MONTH(L539)=MONTH($A$2),YEAR(L539)&lt;YEAR($A$2)),(DAYS360(L539,$A$2)/30)-1,DAYS360(L539,$A$2)/30)),0)</f>
        <v>2.7666666666666666</v>
      </c>
      <c r="U539" s="62">
        <f>+IF(M539&lt;&gt;"",IF(DAYS360(M539,$A$2)&lt;0,0,IF(AND(MONTH(M539)=MONTH($A$2),YEAR(M539)&lt;YEAR($A$2)),(DAYS360(M539,$A$2)/30)-1,DAYS360(M539,$A$2)/30)),0)</f>
        <v>0.7</v>
      </c>
      <c r="V539" s="63">
        <f>S539/((C539+Q539)/2)</f>
        <v>1.3333333333333333</v>
      </c>
      <c r="W539" s="64">
        <f>+IF(V539&gt;0,1/V539,999)</f>
        <v>0.75</v>
      </c>
      <c r="X539" s="65" t="str">
        <f>+IF(N539&lt;&gt;"",IF(INT(N539)&lt;&gt;INT(K539),"OUI",""),"")</f>
        <v/>
      </c>
      <c r="Y539" s="66">
        <f>+IF(F539="OUI",0,C539*K539)</f>
        <v>168</v>
      </c>
      <c r="Z539" s="67" t="str">
        <f>+IF(R539="-",IF(OR(F539="OUI",AND(G539="OUI",T539&lt;=$V$1),H539="OUI",I539="OUI",J539="OUI",T539&lt;=$V$1),"OUI",""),"")</f>
        <v>OUI</v>
      </c>
      <c r="AA539" s="68" t="str">
        <f>+IF(OR(Z539&lt;&gt;"OUI",X539="OUI",R539&lt;&gt;"-"),"OUI","")</f>
        <v/>
      </c>
      <c r="AB539" s="69" t="str">
        <f>+IF(AA539&lt;&gt;"OUI","-",IF(R539="-",IF(W539&lt;=3,"-",MAX(N539,K539*(1-$T$1))),IF(W539&lt;=3,R539,IF(T539&gt;$V$6,MAX(N539,K539*$T$6),IF(T539&gt;$V$5,MAX(R539,N539,K539*(1-$T$2),K539*(1-$T$5)),IF(T539&gt;$V$4,MAX(R539,N539,K539*(1-$T$2),K539*(1-$T$4)),IF(T539&gt;$V$3,MAX(R539,N539,K539*(1-$T$2),K539*(1-$T$3)),IF(T539&gt;$V$1,MAX(N539,K539*(1-$T$2)),MAX(N539,R539)))))))))</f>
        <v>-</v>
      </c>
      <c r="AC539" s="70" t="str">
        <f>+IF(AB539="-","-",IF(ABS(K539-AB539)&lt;0.1,1,-1*(AB539-K539)/K539))</f>
        <v>-</v>
      </c>
      <c r="AD539" s="66" t="str">
        <f>+IF(AB539&lt;&gt;"-",IF(AB539&lt;K539,(K539-AB539)*C539,AB539*C539),"")</f>
        <v/>
      </c>
      <c r="AE539" s="68" t="str">
        <f>+IF(AB539&lt;&gt;"-",IF(R539&lt;&gt;"-",IF(Z539&lt;&gt;"OUI","OLD","FAUX"),IF(Z539&lt;&gt;"OUI","NEW","FAUX")),"")</f>
        <v/>
      </c>
      <c r="AF539" s="68"/>
      <c r="AG539" s="68"/>
      <c r="AH539" s="53" t="str">
        <f t="shared" si="8"/>
        <v/>
      </c>
    </row>
    <row r="540" spans="1:34" ht="17">
      <c r="A540" s="53" t="s">
        <v>2088</v>
      </c>
      <c r="B540" s="53" t="s">
        <v>2089</v>
      </c>
      <c r="C540" s="54">
        <v>9</v>
      </c>
      <c r="D540" s="55"/>
      <c r="E540" s="55" t="s">
        <v>1372</v>
      </c>
      <c r="F540" s="56" t="s">
        <v>49</v>
      </c>
      <c r="G540" s="56" t="s">
        <v>49</v>
      </c>
      <c r="H540" s="56"/>
      <c r="I540" s="56"/>
      <c r="J540" s="56" t="s">
        <v>49</v>
      </c>
      <c r="K540" s="57">
        <v>27.91</v>
      </c>
      <c r="L540" s="58">
        <v>45306</v>
      </c>
      <c r="M540" s="58">
        <v>45526</v>
      </c>
      <c r="N540" s="59"/>
      <c r="O540" s="56"/>
      <c r="P540" s="56"/>
      <c r="Q540" s="56">
        <v>9</v>
      </c>
      <c r="R540" s="60" t="s">
        <v>1139</v>
      </c>
      <c r="S540" s="61">
        <f>O540+P540</f>
        <v>0</v>
      </c>
      <c r="T540" s="62">
        <f>+IF(L540&lt;&gt;"",IF(DAYS360(L540,$A$2)&lt;0,0,IF(AND(MONTH(L540)=MONTH($A$2),YEAR(L540)&lt;YEAR($A$2)),(DAYS360(L540,$A$2)/30)-1,DAYS360(L540,$A$2)/30)),0)</f>
        <v>14.366666666666667</v>
      </c>
      <c r="U540" s="62">
        <f>+IF(M540&lt;&gt;"",IF(DAYS360(M540,$A$2)&lt;0,0,IF(AND(MONTH(M540)=MONTH($A$2),YEAR(M540)&lt;YEAR($A$2)),(DAYS360(M540,$A$2)/30)-1,DAYS360(M540,$A$2)/30)),0)</f>
        <v>7.1333333333333337</v>
      </c>
      <c r="V540" s="63">
        <f>S540/((C540+Q540)/2)</f>
        <v>0</v>
      </c>
      <c r="W540" s="64">
        <f>+IF(V540&gt;0,1/V540,999)</f>
        <v>999</v>
      </c>
      <c r="X540" s="65" t="str">
        <f>+IF(N540&lt;&gt;"",IF(INT(N540)&lt;&gt;INT(K540),"OUI",""),"")</f>
        <v/>
      </c>
      <c r="Y540" s="66">
        <f>+IF(F540="OUI",0,C540*K540)</f>
        <v>251.19</v>
      </c>
      <c r="Z540" s="67" t="str">
        <f>+IF(R540="-",IF(OR(F540="OUI",AND(G540="OUI",T540&lt;=$V$1),H540="OUI",I540="OUI",J540="OUI",T540&lt;=$V$1),"OUI",""),"")</f>
        <v/>
      </c>
      <c r="AA540" s="68" t="str">
        <f>+IF(OR(Z540&lt;&gt;"OUI",X540="OUI",R540&lt;&gt;"-"),"OUI","")</f>
        <v>OUI</v>
      </c>
      <c r="AB540" s="69">
        <f>+IF(AA540&lt;&gt;"OUI","-",IF(R540="-",IF(W540&lt;=3,"-",MAX(N540,K540*(1-$T$1))),IF(W540&lt;=3,R540,IF(T540&gt;$V$6,MAX(N540,K540*$T$6),IF(T540&gt;$V$5,MAX(R540,N540,K540*(1-$T$2),K540*(1-$T$5)),IF(T540&gt;$V$4,MAX(R540,N540,K540*(1-$T$2),K540*(1-$T$4)),IF(T540&gt;$V$3,MAX(R540,N540,K540*(1-$T$2),K540*(1-$T$3)),IF(T540&gt;$V$1,MAX(N540,K540*(1-$T$2)),MAX(N540,R540)))))))))</f>
        <v>25.119</v>
      </c>
      <c r="AC540" s="70">
        <f>+IF(AB540="-","-",IF(ABS(K540-AB540)&lt;0.1,1,-1*(AB540-K540)/K540))</f>
        <v>0.10000000000000002</v>
      </c>
      <c r="AD540" s="66">
        <f>+IF(AB540&lt;&gt;"-",IF(AB540&lt;K540,(K540-AB540)*C540,AB540*C540),"")</f>
        <v>25.119000000000003</v>
      </c>
      <c r="AE540" s="68" t="str">
        <f>+IF(AB540&lt;&gt;"-",IF(R540&lt;&gt;"-",IF(Z540&lt;&gt;"OUI","OLD","FAUX"),IF(Z540&lt;&gt;"OUI","NEW","FAUX")),"")</f>
        <v>NEW</v>
      </c>
      <c r="AF540" s="68"/>
      <c r="AG540" s="68"/>
      <c r="AH540" s="53" t="str">
        <f t="shared" si="8"/>
        <v/>
      </c>
    </row>
    <row r="541" spans="1:34" ht="17">
      <c r="A541" s="53" t="s">
        <v>3366</v>
      </c>
      <c r="B541" s="53" t="s">
        <v>3367</v>
      </c>
      <c r="C541" s="54">
        <v>1</v>
      </c>
      <c r="D541" s="55" t="s">
        <v>80</v>
      </c>
      <c r="E541" s="55"/>
      <c r="F541" s="56" t="s">
        <v>49</v>
      </c>
      <c r="G541" s="56" t="s">
        <v>49</v>
      </c>
      <c r="H541" s="56"/>
      <c r="I541" s="56"/>
      <c r="J541" s="56"/>
      <c r="K541" s="57">
        <v>27.9</v>
      </c>
      <c r="L541" s="58">
        <v>45398</v>
      </c>
      <c r="M541" s="58"/>
      <c r="N541" s="59"/>
      <c r="O541" s="56"/>
      <c r="P541" s="56"/>
      <c r="Q541" s="56">
        <v>1</v>
      </c>
      <c r="R541" s="60" t="s">
        <v>1139</v>
      </c>
      <c r="S541" s="61">
        <f>O541+P541</f>
        <v>0</v>
      </c>
      <c r="T541" s="62">
        <f>+IF(L541&lt;&gt;"",IF(DAYS360(L541,$A$2)&lt;0,0,IF(AND(MONTH(L541)=MONTH($A$2),YEAR(L541)&lt;YEAR($A$2)),(DAYS360(L541,$A$2)/30)-1,DAYS360(L541,$A$2)/30)),0)</f>
        <v>11.333333333333334</v>
      </c>
      <c r="U541" s="62">
        <f>+IF(M541&lt;&gt;"",IF(DAYS360(M541,$A$2)&lt;0,0,IF(AND(MONTH(M541)=MONTH($A$2),YEAR(M541)&lt;YEAR($A$2)),(DAYS360(M541,$A$2)/30)-1,DAYS360(M541,$A$2)/30)),0)</f>
        <v>0</v>
      </c>
      <c r="V541" s="63">
        <f>S541/((C541+Q541)/2)</f>
        <v>0</v>
      </c>
      <c r="W541" s="64">
        <f>+IF(V541&gt;0,1/V541,999)</f>
        <v>999</v>
      </c>
      <c r="X541" s="65" t="str">
        <f>+IF(N541&lt;&gt;"",IF(INT(N541)&lt;&gt;INT(K541),"OUI",""),"")</f>
        <v/>
      </c>
      <c r="Y541" s="66">
        <f>+IF(F541="OUI",0,C541*K541)</f>
        <v>27.9</v>
      </c>
      <c r="Z541" s="67" t="str">
        <f>+IF(R541="-",IF(OR(F541="OUI",AND(G541="OUI",T541&lt;=$V$1),H541="OUI",I541="OUI",J541="OUI",T541&lt;=$V$1),"OUI",""),"")</f>
        <v>OUI</v>
      </c>
      <c r="AA541" s="68" t="str">
        <f>+IF(OR(Z541&lt;&gt;"OUI",X541="OUI",R541&lt;&gt;"-"),"OUI","")</f>
        <v/>
      </c>
      <c r="AB541" s="69" t="str">
        <f>+IF(AA541&lt;&gt;"OUI","-",IF(R541="-",IF(W541&lt;=3,"-",MAX(N541,K541*(1-$T$1))),IF(W541&lt;=3,R541,IF(T541&gt;$V$6,MAX(N541,K541*$T$6),IF(T541&gt;$V$5,MAX(R541,N541,K541*(1-$T$2),K541*(1-$T$5)),IF(T541&gt;$V$4,MAX(R541,N541,K541*(1-$T$2),K541*(1-$T$4)),IF(T541&gt;$V$3,MAX(R541,N541,K541*(1-$T$2),K541*(1-$T$3)),IF(T541&gt;$V$1,MAX(N541,K541*(1-$T$2)),MAX(N541,R541)))))))))</f>
        <v>-</v>
      </c>
      <c r="AC541" s="70" t="str">
        <f>+IF(AB541="-","-",IF(ABS(K541-AB541)&lt;0.1,1,-1*(AB541-K541)/K541))</f>
        <v>-</v>
      </c>
      <c r="AD541" s="66" t="str">
        <f>+IF(AB541&lt;&gt;"-",IF(AB541&lt;K541,(K541-AB541)*C541,AB541*C541),"")</f>
        <v/>
      </c>
      <c r="AE541" s="68" t="str">
        <f>+IF(AB541&lt;&gt;"-",IF(R541&lt;&gt;"-",IF(Z541&lt;&gt;"OUI","OLD","FAUX"),IF(Z541&lt;&gt;"OUI","NEW","FAUX")),"")</f>
        <v/>
      </c>
      <c r="AF541" s="68"/>
      <c r="AG541" s="68"/>
      <c r="AH541" s="53" t="str">
        <f t="shared" si="8"/>
        <v/>
      </c>
    </row>
    <row r="542" spans="1:34" ht="17">
      <c r="A542" s="53" t="s">
        <v>967</v>
      </c>
      <c r="B542" s="53" t="s">
        <v>968</v>
      </c>
      <c r="C542" s="54">
        <v>2</v>
      </c>
      <c r="D542" s="55" t="s">
        <v>294</v>
      </c>
      <c r="E542" s="55" t="s">
        <v>660</v>
      </c>
      <c r="F542" s="56" t="s">
        <v>49</v>
      </c>
      <c r="G542" s="56" t="s">
        <v>49</v>
      </c>
      <c r="H542" s="56"/>
      <c r="I542" s="56"/>
      <c r="J542" s="56" t="s">
        <v>49</v>
      </c>
      <c r="K542" s="57">
        <v>27.84</v>
      </c>
      <c r="L542" s="58">
        <v>44272</v>
      </c>
      <c r="M542" s="58">
        <v>45630</v>
      </c>
      <c r="N542" s="59"/>
      <c r="O542" s="56"/>
      <c r="P542" s="56"/>
      <c r="Q542" s="56">
        <v>2</v>
      </c>
      <c r="R542" s="60">
        <v>18.018666666666665</v>
      </c>
      <c r="S542" s="61">
        <f>O542+P542</f>
        <v>0</v>
      </c>
      <c r="T542" s="62">
        <f>+IF(L542&lt;&gt;"",IF(DAYS360(L542,$A$2)&lt;0,0,IF(AND(MONTH(L542)=MONTH($A$2),YEAR(L542)&lt;YEAR($A$2)),(DAYS360(L542,$A$2)/30)-1,DAYS360(L542,$A$2)/30)),0)</f>
        <v>47.3</v>
      </c>
      <c r="U542" s="62">
        <f>+IF(M542&lt;&gt;"",IF(DAYS360(M542,$A$2)&lt;0,0,IF(AND(MONTH(M542)=MONTH($A$2),YEAR(M542)&lt;YEAR($A$2)),(DAYS360(M542,$A$2)/30)-1,DAYS360(M542,$A$2)/30)),0)</f>
        <v>3.7333333333333334</v>
      </c>
      <c r="V542" s="63">
        <f>S542/((C542+Q542)/2)</f>
        <v>0</v>
      </c>
      <c r="W542" s="64">
        <f>+IF(V542&gt;0,1/V542,999)</f>
        <v>999</v>
      </c>
      <c r="X542" s="65" t="str">
        <f>+IF(N542&lt;&gt;"",IF(INT(N542)&lt;&gt;INT(K542),"OUI",""),"")</f>
        <v/>
      </c>
      <c r="Y542" s="66">
        <f>+IF(F542="OUI",0,C542*K542)</f>
        <v>55.68</v>
      </c>
      <c r="Z542" s="67" t="str">
        <f>+IF(R542="-",IF(OR(F542="OUI",AND(G542="OUI",T542&lt;=$V$1),H542="OUI",I542="OUI",J542="OUI",T542&lt;=$V$1),"OUI",""),"")</f>
        <v/>
      </c>
      <c r="AA542" s="68" t="str">
        <f>+IF(OR(Z542&lt;&gt;"OUI",X542="OUI",R542&lt;&gt;"-"),"OUI","")</f>
        <v>OUI</v>
      </c>
      <c r="AB542" s="69">
        <f>+IF(AA542&lt;&gt;"OUI","-",IF(R542="-",IF(W542&lt;=3,"-",MAX(N542,K542*(1-$T$1))),IF(W542&lt;=3,R542,IF(T542&gt;$V$6,MAX(N542,K542*$T$6),IF(T542&gt;$V$5,MAX(R542,N542,K542*(1-$T$2),K542*(1-$T$5)),IF(T542&gt;$V$4,MAX(R542,N542,K542*(1-$T$2),K542*(1-$T$4)),IF(T542&gt;$V$3,MAX(R542,N542,K542*(1-$T$2),K542*(1-$T$3)),IF(T542&gt;$V$1,MAX(N542,K542*(1-$T$2)),MAX(N542,R542)))))))))</f>
        <v>25.056000000000001</v>
      </c>
      <c r="AC542" s="70">
        <f>+IF(AB542="-","-",IF(ABS(K542-AB542)&lt;0.1,1,-1*(AB542-K542)/K542))</f>
        <v>9.9999999999999964E-2</v>
      </c>
      <c r="AD542" s="66">
        <f>+IF(AB542&lt;&gt;"-",IF(AB542&lt;K542,(K542-AB542)*C542,AB542*C542),"")</f>
        <v>5.5679999999999978</v>
      </c>
      <c r="AE542" s="68" t="str">
        <f>+IF(AB542&lt;&gt;"-",IF(R542&lt;&gt;"-",IF(Z542&lt;&gt;"OUI","OLD","FAUX"),IF(Z542&lt;&gt;"OUI","NEW","FAUX")),"")</f>
        <v>OLD</v>
      </c>
      <c r="AF542" s="68"/>
      <c r="AG542" s="68"/>
      <c r="AH542" s="53" t="str">
        <f t="shared" si="8"/>
        <v/>
      </c>
    </row>
    <row r="543" spans="1:34" ht="17">
      <c r="A543" s="53" t="s">
        <v>1058</v>
      </c>
      <c r="B543" s="53" t="s">
        <v>1059</v>
      </c>
      <c r="C543" s="54">
        <v>1</v>
      </c>
      <c r="D543" s="55" t="s">
        <v>623</v>
      </c>
      <c r="E543" s="55" t="s">
        <v>167</v>
      </c>
      <c r="F543" s="56" t="s">
        <v>49</v>
      </c>
      <c r="G543" s="56" t="s">
        <v>49</v>
      </c>
      <c r="H543" s="56"/>
      <c r="I543" s="56"/>
      <c r="J543" s="56" t="s">
        <v>49</v>
      </c>
      <c r="K543" s="57">
        <v>27.75</v>
      </c>
      <c r="L543" s="58">
        <v>44039</v>
      </c>
      <c r="M543" s="58"/>
      <c r="N543" s="59"/>
      <c r="O543" s="56"/>
      <c r="P543" s="56"/>
      <c r="Q543" s="56">
        <v>1</v>
      </c>
      <c r="R543" s="60">
        <v>24.975000000000001</v>
      </c>
      <c r="S543" s="61">
        <f>O543+P543</f>
        <v>0</v>
      </c>
      <c r="T543" s="62">
        <f>+IF(L543&lt;&gt;"",IF(DAYS360(L543,$A$2)&lt;0,0,IF(AND(MONTH(L543)=MONTH($A$2),YEAR(L543)&lt;YEAR($A$2)),(DAYS360(L543,$A$2)/30)-1,DAYS360(L543,$A$2)/30)),0)</f>
        <v>55.966666666666669</v>
      </c>
      <c r="U543" s="62">
        <f>+IF(M543&lt;&gt;"",IF(DAYS360(M543,$A$2)&lt;0,0,IF(AND(MONTH(M543)=MONTH($A$2),YEAR(M543)&lt;YEAR($A$2)),(DAYS360(M543,$A$2)/30)-1,DAYS360(M543,$A$2)/30)),0)</f>
        <v>0</v>
      </c>
      <c r="V543" s="63">
        <f>S543/((C543+Q543)/2)</f>
        <v>0</v>
      </c>
      <c r="W543" s="64">
        <f>+IF(V543&gt;0,1/V543,999)</f>
        <v>999</v>
      </c>
      <c r="X543" s="65" t="str">
        <f>+IF(N543&lt;&gt;"",IF(INT(N543)&lt;&gt;INT(K543),"OUI",""),"")</f>
        <v/>
      </c>
      <c r="Y543" s="66">
        <f>+IF(F543="OUI",0,C543*K543)</f>
        <v>27.75</v>
      </c>
      <c r="Z543" s="67" t="str">
        <f>+IF(R543="-",IF(OR(F543="OUI",AND(G543="OUI",T543&lt;=$V$1),H543="OUI",I543="OUI",J543="OUI",T543&lt;=$V$1),"OUI",""),"")</f>
        <v/>
      </c>
      <c r="AA543" s="68" t="str">
        <f>+IF(OR(Z543&lt;&gt;"OUI",X543="OUI",R543&lt;&gt;"-"),"OUI","")</f>
        <v>OUI</v>
      </c>
      <c r="AB543" s="69">
        <f>+IF(AA543&lt;&gt;"OUI","-",IF(R543="-",IF(W543&lt;=3,"-",MAX(N543,K543*(1-$T$1))),IF(W543&lt;=3,R543,IF(T543&gt;$V$6,MAX(N543,K543*$T$6),IF(T543&gt;$V$5,MAX(R543,N543,K543*(1-$T$2),K543*(1-$T$5)),IF(T543&gt;$V$4,MAX(R543,N543,K543*(1-$T$2),K543*(1-$T$4)),IF(T543&gt;$V$3,MAX(R543,N543,K543*(1-$T$2),K543*(1-$T$3)),IF(T543&gt;$V$1,MAX(N543,K543*(1-$T$2)),MAX(N543,R543)))))))))</f>
        <v>24.975000000000001</v>
      </c>
      <c r="AC543" s="70">
        <f>+IF(AB543="-","-",IF(ABS(K543-AB543)&lt;0.1,1,-1*(AB543-K543)/K543))</f>
        <v>9.999999999999995E-2</v>
      </c>
      <c r="AD543" s="66">
        <f>+IF(AB543&lt;&gt;"-",IF(AB543&lt;K543,(K543-AB543)*C543,AB543*C543),"")</f>
        <v>2.7749999999999986</v>
      </c>
      <c r="AE543" s="68" t="str">
        <f>+IF(AB543&lt;&gt;"-",IF(R543&lt;&gt;"-",IF(Z543&lt;&gt;"OUI","OLD","FAUX"),IF(Z543&lt;&gt;"OUI","NEW","FAUX")),"")</f>
        <v>OLD</v>
      </c>
      <c r="AF543" s="68"/>
      <c r="AG543" s="68"/>
      <c r="AH543" s="53" t="str">
        <f t="shared" si="8"/>
        <v/>
      </c>
    </row>
    <row r="544" spans="1:34" ht="17">
      <c r="A544" s="53" t="s">
        <v>2702</v>
      </c>
      <c r="B544" s="53" t="s">
        <v>2703</v>
      </c>
      <c r="C544" s="54">
        <v>1</v>
      </c>
      <c r="D544" s="55" t="s">
        <v>2699</v>
      </c>
      <c r="E544" s="55"/>
      <c r="F544" s="56" t="s">
        <v>49</v>
      </c>
      <c r="G544" s="56" t="s">
        <v>49</v>
      </c>
      <c r="H544" s="56"/>
      <c r="I544" s="56"/>
      <c r="J544" s="56"/>
      <c r="K544" s="57">
        <v>27.687999999999999</v>
      </c>
      <c r="L544" s="57">
        <v>45632</v>
      </c>
      <c r="M544" s="58">
        <v>45733</v>
      </c>
      <c r="N544" s="59"/>
      <c r="O544" s="56">
        <v>15</v>
      </c>
      <c r="P544" s="56"/>
      <c r="Q544" s="56">
        <v>22</v>
      </c>
      <c r="R544" s="60" t="s">
        <v>1139</v>
      </c>
      <c r="S544" s="61">
        <f>O544+P544</f>
        <v>15</v>
      </c>
      <c r="T544" s="62">
        <f>+IF(L544&lt;&gt;"",IF(DAYS360(L544,$A$2)&lt;0,0,IF(AND(MONTH(L544)=MONTH($A$2),YEAR(L544)&lt;YEAR($A$2)),(DAYS360(L544,$A$2)/30)-1,DAYS360(L544,$A$2)/30)),0)</f>
        <v>3.6666666666666665</v>
      </c>
      <c r="U544" s="62">
        <f>+IF(M544&lt;&gt;"",IF(DAYS360(M544,$A$2)&lt;0,0,IF(AND(MONTH(M544)=MONTH($A$2),YEAR(M544)&lt;YEAR($A$2)),(DAYS360(M544,$A$2)/30)-1,DAYS360(M544,$A$2)/30)),0)</f>
        <v>0.3</v>
      </c>
      <c r="V544" s="63">
        <f>S544/((C544+Q544)/2)</f>
        <v>1.3043478260869565</v>
      </c>
      <c r="W544" s="64">
        <f>+IF(V544&gt;0,1/V544,999)</f>
        <v>0.76666666666666661</v>
      </c>
      <c r="X544" s="65" t="str">
        <f>+IF(N544&lt;&gt;"",IF(INT(N544)&lt;&gt;INT(K544),"OUI",""),"")</f>
        <v/>
      </c>
      <c r="Y544" s="66">
        <f>+IF(F544="OUI",0,C544*K544)</f>
        <v>27.687999999999999</v>
      </c>
      <c r="Z544" s="67" t="str">
        <f>+IF(R544="-",IF(OR(F544="OUI",AND(G544="OUI",T544&lt;=$V$1),H544="OUI",I544="OUI",J544="OUI",T544&lt;=$V$1),"OUI",""),"")</f>
        <v>OUI</v>
      </c>
      <c r="AA544" s="68" t="str">
        <f>+IF(OR(Z544&lt;&gt;"OUI",X544="OUI",R544&lt;&gt;"-"),"OUI","")</f>
        <v/>
      </c>
      <c r="AB544" s="69" t="str">
        <f>+IF(AA544&lt;&gt;"OUI","-",IF(R544="-",IF(W544&lt;=3,"-",MAX(N544,K544*(1-$T$1))),IF(W544&lt;=3,R544,IF(T544&gt;$V$6,MAX(N544,K544*$T$6),IF(T544&gt;$V$5,MAX(R544,N544,K544*(1-$T$2),K544*(1-$T$5)),IF(T544&gt;$V$4,MAX(R544,N544,K544*(1-$T$2),K544*(1-$T$4)),IF(T544&gt;$V$3,MAX(R544,N544,K544*(1-$T$2),K544*(1-$T$3)),IF(T544&gt;$V$1,MAX(N544,K544*(1-$T$2)),MAX(N544,R544)))))))))</f>
        <v>-</v>
      </c>
      <c r="AC544" s="70" t="str">
        <f>+IF(AB544="-","-",IF(ABS(K544-AB544)&lt;0.1,1,-1*(AB544-K544)/K544))</f>
        <v>-</v>
      </c>
      <c r="AD544" s="66" t="str">
        <f>+IF(AB544&lt;&gt;"-",IF(AB544&lt;K544,(K544-AB544)*C544,AB544*C544),"")</f>
        <v/>
      </c>
      <c r="AE544" s="68" t="str">
        <f>+IF(AB544&lt;&gt;"-",IF(R544&lt;&gt;"-",IF(Z544&lt;&gt;"OUI","OLD","FAUX"),IF(Z544&lt;&gt;"OUI","NEW","FAUX")),"")</f>
        <v/>
      </c>
      <c r="AF544" s="68"/>
      <c r="AG544" s="68"/>
      <c r="AH544" s="53" t="str">
        <f t="shared" si="8"/>
        <v/>
      </c>
    </row>
    <row r="545" spans="1:34" ht="17">
      <c r="A545" s="53" t="s">
        <v>2071</v>
      </c>
      <c r="B545" s="53" t="s">
        <v>2072</v>
      </c>
      <c r="C545" s="54">
        <v>13</v>
      </c>
      <c r="D545" s="55" t="s">
        <v>1473</v>
      </c>
      <c r="E545" s="55"/>
      <c r="F545" s="56" t="s">
        <v>49</v>
      </c>
      <c r="G545" s="56" t="s">
        <v>49</v>
      </c>
      <c r="H545" s="56"/>
      <c r="I545" s="56"/>
      <c r="J545" s="56"/>
      <c r="K545" s="57">
        <v>27.526399999999999</v>
      </c>
      <c r="L545" s="58">
        <v>45127</v>
      </c>
      <c r="M545" s="58">
        <v>45706</v>
      </c>
      <c r="N545" s="59"/>
      <c r="O545" s="56">
        <v>2</v>
      </c>
      <c r="P545" s="56"/>
      <c r="Q545" s="56">
        <v>15</v>
      </c>
      <c r="R545" s="60" t="s">
        <v>1139</v>
      </c>
      <c r="S545" s="61">
        <f>O545+P545</f>
        <v>2</v>
      </c>
      <c r="T545" s="62">
        <f>+IF(L545&lt;&gt;"",IF(DAYS360(L545,$A$2)&lt;0,0,IF(AND(MONTH(L545)=MONTH($A$2),YEAR(L545)&lt;YEAR($A$2)),(DAYS360(L545,$A$2)/30)-1,DAYS360(L545,$A$2)/30)),0)</f>
        <v>20.2</v>
      </c>
      <c r="U545" s="62">
        <f>+IF(M545&lt;&gt;"",IF(DAYS360(M545,$A$2)&lt;0,0,IF(AND(MONTH(M545)=MONTH($A$2),YEAR(M545)&lt;YEAR($A$2)),(DAYS360(M545,$A$2)/30)-1,DAYS360(M545,$A$2)/30)),0)</f>
        <v>1.2666666666666666</v>
      </c>
      <c r="V545" s="63">
        <f>S545/((C545+Q545)/2)</f>
        <v>0.14285714285714285</v>
      </c>
      <c r="W545" s="64">
        <f>+IF(V545&gt;0,1/V545,999)</f>
        <v>7</v>
      </c>
      <c r="X545" s="65" t="str">
        <f>+IF(N545&lt;&gt;"",IF(INT(N545)&lt;&gt;INT(K545),"OUI",""),"")</f>
        <v/>
      </c>
      <c r="Y545" s="66">
        <f>+IF(F545="OUI",0,C545*K545)</f>
        <v>357.84319999999997</v>
      </c>
      <c r="Z545" s="67" t="str">
        <f>+IF(R545="-",IF(OR(F545="OUI",AND(G545="OUI",T545&lt;=$V$1),H545="OUI",I545="OUI",J545="OUI",T545&lt;=$V$1),"OUI",""),"")</f>
        <v/>
      </c>
      <c r="AA545" s="68" t="str">
        <f>+IF(OR(Z545&lt;&gt;"OUI",X545="OUI",R545&lt;&gt;"-"),"OUI","")</f>
        <v>OUI</v>
      </c>
      <c r="AB545" s="69">
        <f>+IF(AA545&lt;&gt;"OUI","-",IF(R545="-",IF(W545&lt;=3,"-",MAX(N545,K545*(1-$T$1))),IF(W545&lt;=3,R545,IF(T545&gt;$V$6,MAX(N545,K545*$T$6),IF(T545&gt;$V$5,MAX(R545,N545,K545*(1-$T$2),K545*(1-$T$5)),IF(T545&gt;$V$4,MAX(R545,N545,K545*(1-$T$2),K545*(1-$T$4)),IF(T545&gt;$V$3,MAX(R545,N545,K545*(1-$T$2),K545*(1-$T$3)),IF(T545&gt;$V$1,MAX(N545,K545*(1-$T$2)),MAX(N545,R545)))))))))</f>
        <v>24.773759999999999</v>
      </c>
      <c r="AC545" s="70">
        <f>+IF(AB545="-","-",IF(ABS(K545-AB545)&lt;0.1,1,-1*(AB545-K545)/K545))</f>
        <v>9.9999999999999992E-2</v>
      </c>
      <c r="AD545" s="66">
        <f>+IF(AB545&lt;&gt;"-",IF(AB545&lt;K545,(K545-AB545)*C545,AB545*C545),"")</f>
        <v>35.784319999999994</v>
      </c>
      <c r="AE545" s="68" t="str">
        <f>+IF(AB545&lt;&gt;"-",IF(R545&lt;&gt;"-",IF(Z545&lt;&gt;"OUI","OLD","FAUX"),IF(Z545&lt;&gt;"OUI","NEW","FAUX")),"")</f>
        <v>NEW</v>
      </c>
      <c r="AF545" s="68"/>
      <c r="AG545" s="68"/>
      <c r="AH545" s="53" t="str">
        <f t="shared" si="8"/>
        <v/>
      </c>
    </row>
    <row r="546" spans="1:34" ht="17">
      <c r="A546" s="53" t="s">
        <v>658</v>
      </c>
      <c r="B546" s="53" t="s">
        <v>659</v>
      </c>
      <c r="C546" s="54">
        <v>245</v>
      </c>
      <c r="D546" s="55" t="s">
        <v>47</v>
      </c>
      <c r="E546" s="55" t="s">
        <v>660</v>
      </c>
      <c r="F546" s="56" t="s">
        <v>49</v>
      </c>
      <c r="G546" s="56" t="s">
        <v>49</v>
      </c>
      <c r="H546" s="56"/>
      <c r="I546" s="56"/>
      <c r="J546" s="56" t="s">
        <v>49</v>
      </c>
      <c r="K546" s="57">
        <v>27.520099999999999</v>
      </c>
      <c r="L546" s="58">
        <v>44294</v>
      </c>
      <c r="M546" s="58">
        <v>45733</v>
      </c>
      <c r="N546" s="59"/>
      <c r="O546" s="56">
        <v>13</v>
      </c>
      <c r="P546" s="56"/>
      <c r="Q546" s="56">
        <v>261</v>
      </c>
      <c r="R546" s="60">
        <v>24.768090000000001</v>
      </c>
      <c r="S546" s="61">
        <f>O546+P546</f>
        <v>13</v>
      </c>
      <c r="T546" s="62">
        <f>+IF(L546&lt;&gt;"",IF(DAYS360(L546,$A$2)&lt;0,0,IF(AND(MONTH(L546)=MONTH($A$2),YEAR(L546)&lt;YEAR($A$2)),(DAYS360(L546,$A$2)/30)-1,DAYS360(L546,$A$2)/30)),0)</f>
        <v>47.6</v>
      </c>
      <c r="U546" s="62">
        <f>+IF(M546&lt;&gt;"",IF(DAYS360(M546,$A$2)&lt;0,0,IF(AND(MONTH(M546)=MONTH($A$2),YEAR(M546)&lt;YEAR($A$2)),(DAYS360(M546,$A$2)/30)-1,DAYS360(M546,$A$2)/30)),0)</f>
        <v>0.3</v>
      </c>
      <c r="V546" s="63">
        <f>S546/((C546+Q546)/2)</f>
        <v>5.1383399209486168E-2</v>
      </c>
      <c r="W546" s="64">
        <f>+IF(V546&gt;0,1/V546,999)</f>
        <v>19.46153846153846</v>
      </c>
      <c r="X546" s="65" t="str">
        <f>+IF(N546&lt;&gt;"",IF(INT(N546)&lt;&gt;INT(K546),"OUI",""),"")</f>
        <v/>
      </c>
      <c r="Y546" s="66">
        <f>+IF(F546="OUI",0,C546*K546)</f>
        <v>6742.4245000000001</v>
      </c>
      <c r="Z546" s="67" t="str">
        <f>+IF(R546="-",IF(OR(F546="OUI",AND(G546="OUI",T546&lt;=$V$1),H546="OUI",I546="OUI",J546="OUI",T546&lt;=$V$1),"OUI",""),"")</f>
        <v/>
      </c>
      <c r="AA546" s="68" t="str">
        <f>+IF(OR(Z546&lt;&gt;"OUI",X546="OUI",R546&lt;&gt;"-"),"OUI","")</f>
        <v>OUI</v>
      </c>
      <c r="AB546" s="69">
        <f>+IF(AA546&lt;&gt;"OUI","-",IF(R546="-",IF(W546&lt;=3,"-",MAX(N546,K546*(1-$T$1))),IF(W546&lt;=3,R546,IF(T546&gt;$V$6,MAX(N546,K546*$T$6),IF(T546&gt;$V$5,MAX(R546,N546,K546*(1-$T$2),K546*(1-$T$5)),IF(T546&gt;$V$4,MAX(R546,N546,K546*(1-$T$2),K546*(1-$T$4)),IF(T546&gt;$V$3,MAX(R546,N546,K546*(1-$T$2),K546*(1-$T$3)),IF(T546&gt;$V$1,MAX(N546,K546*(1-$T$2)),MAX(N546,R546)))))))))</f>
        <v>24.768090000000001</v>
      </c>
      <c r="AC546" s="70">
        <f>+IF(AB546="-","-",IF(ABS(K546-AB546)&lt;0.1,1,-1*(AB546-K546)/K546))</f>
        <v>9.999999999999995E-2</v>
      </c>
      <c r="AD546" s="66">
        <f>+IF(AB546&lt;&gt;"-",IF(AB546&lt;K546,(K546-AB546)*C546,AB546*C546),"")</f>
        <v>674.24244999999962</v>
      </c>
      <c r="AE546" s="68" t="str">
        <f>+IF(AB546&lt;&gt;"-",IF(R546&lt;&gt;"-",IF(Z546&lt;&gt;"OUI","OLD","FAUX"),IF(Z546&lt;&gt;"OUI","NEW","FAUX")),"")</f>
        <v>OLD</v>
      </c>
      <c r="AF546" s="68"/>
      <c r="AG546" s="68"/>
      <c r="AH546" s="53" t="str">
        <f t="shared" si="8"/>
        <v/>
      </c>
    </row>
    <row r="547" spans="1:34" ht="17">
      <c r="A547" s="53" t="s">
        <v>1469</v>
      </c>
      <c r="B547" s="53" t="s">
        <v>1470</v>
      </c>
      <c r="C547" s="54">
        <v>14</v>
      </c>
      <c r="D547" s="55" t="s">
        <v>110</v>
      </c>
      <c r="E547" s="55" t="s">
        <v>56</v>
      </c>
      <c r="F547" s="56" t="s">
        <v>49</v>
      </c>
      <c r="G547" s="56" t="s">
        <v>49</v>
      </c>
      <c r="H547" s="56"/>
      <c r="I547" s="56"/>
      <c r="J547" s="56" t="s">
        <v>49</v>
      </c>
      <c r="K547" s="57">
        <v>27.5</v>
      </c>
      <c r="L547" s="58">
        <v>44043</v>
      </c>
      <c r="M547" s="58">
        <v>45653</v>
      </c>
      <c r="N547" s="59"/>
      <c r="O547" s="56"/>
      <c r="P547" s="56"/>
      <c r="Q547" s="56">
        <v>14</v>
      </c>
      <c r="R547" s="60">
        <v>13.75</v>
      </c>
      <c r="S547" s="61">
        <f>O547+P547</f>
        <v>0</v>
      </c>
      <c r="T547" s="62">
        <f>+IF(L547&lt;&gt;"",IF(DAYS360(L547,$A$2)&lt;0,0,IF(AND(MONTH(L547)=MONTH($A$2),YEAR(L547)&lt;YEAR($A$2)),(DAYS360(L547,$A$2)/30)-1,DAYS360(L547,$A$2)/30)),0)</f>
        <v>55.866666666666667</v>
      </c>
      <c r="U547" s="62">
        <f>+IF(M547&lt;&gt;"",IF(DAYS360(M547,$A$2)&lt;0,0,IF(AND(MONTH(M547)=MONTH($A$2),YEAR(M547)&lt;YEAR($A$2)),(DAYS360(M547,$A$2)/30)-1,DAYS360(M547,$A$2)/30)),0)</f>
        <v>2.9666666666666668</v>
      </c>
      <c r="V547" s="63">
        <f>S547/((C547+Q547)/2)</f>
        <v>0</v>
      </c>
      <c r="W547" s="64">
        <f>+IF(V547&gt;0,1/V547,999)</f>
        <v>999</v>
      </c>
      <c r="X547" s="65" t="str">
        <f>+IF(N547&lt;&gt;"",IF(INT(N547)&lt;&gt;INT(K547),"OUI",""),"")</f>
        <v/>
      </c>
      <c r="Y547" s="66">
        <f>+IF(F547="OUI",0,C547*K547)</f>
        <v>385</v>
      </c>
      <c r="Z547" s="67" t="str">
        <f>+IF(R547="-",IF(OR(F547="OUI",AND(G547="OUI",T547&lt;=$V$1),H547="OUI",I547="OUI",J547="OUI",T547&lt;=$V$1),"OUI",""),"")</f>
        <v/>
      </c>
      <c r="AA547" s="68" t="str">
        <f>+IF(OR(Z547&lt;&gt;"OUI",X547="OUI",R547&lt;&gt;"-"),"OUI","")</f>
        <v>OUI</v>
      </c>
      <c r="AB547" s="69">
        <f>+IF(AA547&lt;&gt;"OUI","-",IF(R547="-",IF(W547&lt;=3,"-",MAX(N547,K547*(1-$T$1))),IF(W547&lt;=3,R547,IF(T547&gt;$V$6,MAX(N547,K547*$T$6),IF(T547&gt;$V$5,MAX(R547,N547,K547*(1-$T$2),K547*(1-$T$5)),IF(T547&gt;$V$4,MAX(R547,N547,K547*(1-$T$2),K547*(1-$T$4)),IF(T547&gt;$V$3,MAX(R547,N547,K547*(1-$T$2),K547*(1-$T$3)),IF(T547&gt;$V$1,MAX(N547,K547*(1-$T$2)),MAX(N547,R547)))))))))</f>
        <v>24.75</v>
      </c>
      <c r="AC547" s="70">
        <f>+IF(AB547="-","-",IF(ABS(K547-AB547)&lt;0.1,1,-1*(AB547-K547)/K547))</f>
        <v>0.1</v>
      </c>
      <c r="AD547" s="66">
        <f>+IF(AB547&lt;&gt;"-",IF(AB547&lt;K547,(K547-AB547)*C547,AB547*C547),"")</f>
        <v>38.5</v>
      </c>
      <c r="AE547" s="68" t="str">
        <f>+IF(AB547&lt;&gt;"-",IF(R547&lt;&gt;"-",IF(Z547&lt;&gt;"OUI","OLD","FAUX"),IF(Z547&lt;&gt;"OUI","NEW","FAUX")),"")</f>
        <v>OLD</v>
      </c>
      <c r="AF547" s="68"/>
      <c r="AG547" s="68"/>
      <c r="AH547" s="53" t="str">
        <f t="shared" si="8"/>
        <v/>
      </c>
    </row>
    <row r="548" spans="1:34" ht="17">
      <c r="A548" s="53" t="s">
        <v>1737</v>
      </c>
      <c r="B548" s="53" t="s">
        <v>1738</v>
      </c>
      <c r="C548" s="54">
        <v>3</v>
      </c>
      <c r="D548" s="55" t="s">
        <v>766</v>
      </c>
      <c r="E548" s="55"/>
      <c r="F548" s="56" t="s">
        <v>49</v>
      </c>
      <c r="G548" s="56" t="s">
        <v>49</v>
      </c>
      <c r="H548" s="56"/>
      <c r="I548" s="56"/>
      <c r="J548" s="56"/>
      <c r="K548" s="57">
        <v>27.444500000000001</v>
      </c>
      <c r="L548" s="58">
        <v>44341</v>
      </c>
      <c r="M548" s="58">
        <v>45678</v>
      </c>
      <c r="N548" s="59"/>
      <c r="O548" s="56">
        <v>1</v>
      </c>
      <c r="P548" s="56"/>
      <c r="Q548" s="56">
        <v>4</v>
      </c>
      <c r="R548" s="60">
        <v>20.354670833333337</v>
      </c>
      <c r="S548" s="61">
        <f>O548+P548</f>
        <v>1</v>
      </c>
      <c r="T548" s="62">
        <f>+IF(L548&lt;&gt;"",IF(DAYS360(L548,$A$2)&lt;0,0,IF(AND(MONTH(L548)=MONTH($A$2),YEAR(L548)&lt;YEAR($A$2)),(DAYS360(L548,$A$2)/30)-1,DAYS360(L548,$A$2)/30)),0)</f>
        <v>46.033333333333331</v>
      </c>
      <c r="U548" s="62">
        <f>+IF(M548&lt;&gt;"",IF(DAYS360(M548,$A$2)&lt;0,0,IF(AND(MONTH(M548)=MONTH($A$2),YEAR(M548)&lt;YEAR($A$2)),(DAYS360(M548,$A$2)/30)-1,DAYS360(M548,$A$2)/30)),0)</f>
        <v>2.1666666666666665</v>
      </c>
      <c r="V548" s="63">
        <f>S548/((C548+Q548)/2)</f>
        <v>0.2857142857142857</v>
      </c>
      <c r="W548" s="64">
        <f>+IF(V548&gt;0,1/V548,999)</f>
        <v>3.5</v>
      </c>
      <c r="X548" s="65" t="str">
        <f>+IF(N548&lt;&gt;"",IF(INT(N548)&lt;&gt;INT(K548),"OUI",""),"")</f>
        <v/>
      </c>
      <c r="Y548" s="66">
        <f>+IF(F548="OUI",0,C548*K548)</f>
        <v>82.333500000000001</v>
      </c>
      <c r="Z548" s="67" t="str">
        <f>+IF(R548="-",IF(OR(F548="OUI",AND(G548="OUI",T548&lt;=$V$1),H548="OUI",I548="OUI",J548="OUI",T548&lt;=$V$1),"OUI",""),"")</f>
        <v/>
      </c>
      <c r="AA548" s="68" t="str">
        <f>+IF(OR(Z548&lt;&gt;"OUI",X548="OUI",R548&lt;&gt;"-"),"OUI","")</f>
        <v>OUI</v>
      </c>
      <c r="AB548" s="69">
        <f>+IF(AA548&lt;&gt;"OUI","-",IF(R548="-",IF(W548&lt;=3,"-",MAX(N548,K548*(1-$T$1))),IF(W548&lt;=3,R548,IF(T548&gt;$V$6,MAX(N548,K548*$T$6),IF(T548&gt;$V$5,MAX(R548,N548,K548*(1-$T$2),K548*(1-$T$5)),IF(T548&gt;$V$4,MAX(R548,N548,K548*(1-$T$2),K548*(1-$T$4)),IF(T548&gt;$V$3,MAX(R548,N548,K548*(1-$T$2),K548*(1-$T$3)),IF(T548&gt;$V$1,MAX(N548,K548*(1-$T$2)),MAX(N548,R548)))))))))</f>
        <v>24.700050000000001</v>
      </c>
      <c r="AC548" s="70">
        <f>+IF(AB548="-","-",IF(ABS(K548-AB548)&lt;0.1,1,-1*(AB548-K548)/K548))</f>
        <v>0.10000000000000002</v>
      </c>
      <c r="AD548" s="66">
        <f>+IF(AB548&lt;&gt;"-",IF(AB548&lt;K548,(K548-AB548)*C548,AB548*C548),"")</f>
        <v>8.2333500000000015</v>
      </c>
      <c r="AE548" s="68" t="str">
        <f>+IF(AB548&lt;&gt;"-",IF(R548&lt;&gt;"-",IF(Z548&lt;&gt;"OUI","OLD","FAUX"),IF(Z548&lt;&gt;"OUI","NEW","FAUX")),"")</f>
        <v>OLD</v>
      </c>
      <c r="AF548" s="68"/>
      <c r="AG548" s="68"/>
      <c r="AH548" s="53" t="str">
        <f t="shared" si="8"/>
        <v/>
      </c>
    </row>
    <row r="549" spans="1:34" ht="17">
      <c r="A549" s="53" t="s">
        <v>128</v>
      </c>
      <c r="B549" s="53" t="s">
        <v>129</v>
      </c>
      <c r="C549" s="54">
        <v>8</v>
      </c>
      <c r="D549" s="55" t="s">
        <v>130</v>
      </c>
      <c r="E549" s="55" t="s">
        <v>74</v>
      </c>
      <c r="F549" s="56" t="s">
        <v>49</v>
      </c>
      <c r="G549" s="56" t="s">
        <v>49</v>
      </c>
      <c r="H549" s="56"/>
      <c r="I549" s="56"/>
      <c r="J549" s="56" t="s">
        <v>49</v>
      </c>
      <c r="K549" s="57">
        <v>27.08</v>
      </c>
      <c r="L549" s="58">
        <v>43258</v>
      </c>
      <c r="M549" s="58">
        <v>45639</v>
      </c>
      <c r="N549" s="59"/>
      <c r="O549" s="56"/>
      <c r="P549" s="56"/>
      <c r="Q549" s="56">
        <v>8</v>
      </c>
      <c r="R549" s="60">
        <v>24.372</v>
      </c>
      <c r="S549" s="61">
        <f>O549+P549</f>
        <v>0</v>
      </c>
      <c r="T549" s="62">
        <f>+IF(L549&lt;&gt;"",IF(DAYS360(L549,$A$2)&lt;0,0,IF(AND(MONTH(L549)=MONTH($A$2),YEAR(L549)&lt;YEAR($A$2)),(DAYS360(L549,$A$2)/30)-1,DAYS360(L549,$A$2)/30)),0)</f>
        <v>81.63333333333334</v>
      </c>
      <c r="U549" s="62">
        <f>+IF(M549&lt;&gt;"",IF(DAYS360(M549,$A$2)&lt;0,0,IF(AND(MONTH(M549)=MONTH($A$2),YEAR(M549)&lt;YEAR($A$2)),(DAYS360(M549,$A$2)/30)-1,DAYS360(M549,$A$2)/30)),0)</f>
        <v>3.4333333333333331</v>
      </c>
      <c r="V549" s="63">
        <f>S549/((C549+Q549)/2)</f>
        <v>0</v>
      </c>
      <c r="W549" s="64">
        <f>+IF(V549&gt;0,1/V549,999)</f>
        <v>999</v>
      </c>
      <c r="X549" s="65" t="str">
        <f>+IF(N549&lt;&gt;"",IF(INT(N549)&lt;&gt;INT(K549),"OUI",""),"")</f>
        <v/>
      </c>
      <c r="Y549" s="66">
        <f>+IF(F549="OUI",0,C549*K549)</f>
        <v>216.64</v>
      </c>
      <c r="Z549" s="67" t="str">
        <f>+IF(R549="-",IF(OR(F549="OUI",AND(G549="OUI",T549&lt;=$V$1),H549="OUI",I549="OUI",J549="OUI",T549&lt;=$V$1),"OUI",""),"")</f>
        <v/>
      </c>
      <c r="AA549" s="68" t="str">
        <f>+IF(OR(Z549&lt;&gt;"OUI",X549="OUI",R549&lt;&gt;"-"),"OUI","")</f>
        <v>OUI</v>
      </c>
      <c r="AB549" s="69">
        <f>+IF(AA549&lt;&gt;"OUI","-",IF(R549="-",IF(W549&lt;=3,"-",MAX(N549,K549*(1-$T$1))),IF(W549&lt;=3,R549,IF(T549&gt;$V$6,MAX(N549,K549*$T$6),IF(T549&gt;$V$5,MAX(R549,N549,K549*(1-$T$2),K549*(1-$T$5)),IF(T549&gt;$V$4,MAX(R549,N549,K549*(1-$T$2),K549*(1-$T$4)),IF(T549&gt;$V$3,MAX(R549,N549,K549*(1-$T$2),K549*(1-$T$3)),IF(T549&gt;$V$1,MAX(N549,K549*(1-$T$2)),MAX(N549,R549)))))))))</f>
        <v>27.08</v>
      </c>
      <c r="AC549" s="70">
        <f>+IF(AB549="-","-",IF(ABS(K549-AB549)&lt;0.1,1,-1*(AB549-K549)/K549))</f>
        <v>1</v>
      </c>
      <c r="AD549" s="66">
        <f>+IF(AB549&lt;&gt;"-",IF(AB549&lt;K549,(K549-AB549)*C549,AB549*C549),"")</f>
        <v>216.64</v>
      </c>
      <c r="AE549" s="68" t="str">
        <f>+IF(AB549&lt;&gt;"-",IF(R549&lt;&gt;"-",IF(Z549&lt;&gt;"OUI","OLD","FAUX"),IF(Z549&lt;&gt;"OUI","NEW","FAUX")),"")</f>
        <v>OLD</v>
      </c>
      <c r="AF549" s="68"/>
      <c r="AG549" s="68"/>
      <c r="AH549" s="53" t="str">
        <f t="shared" si="8"/>
        <v/>
      </c>
    </row>
    <row r="550" spans="1:34" ht="17">
      <c r="A550" s="53" t="s">
        <v>2996</v>
      </c>
      <c r="B550" s="53" t="s">
        <v>2997</v>
      </c>
      <c r="C550" s="54">
        <v>4</v>
      </c>
      <c r="D550" s="55" t="s">
        <v>791</v>
      </c>
      <c r="E550" s="55"/>
      <c r="F550" s="56" t="s">
        <v>49</v>
      </c>
      <c r="G550" s="56" t="s">
        <v>49</v>
      </c>
      <c r="H550" s="56"/>
      <c r="I550" s="56"/>
      <c r="J550" s="56"/>
      <c r="K550" s="57">
        <v>26.9</v>
      </c>
      <c r="L550" s="58">
        <v>45701</v>
      </c>
      <c r="M550" s="58">
        <v>45733</v>
      </c>
      <c r="N550" s="59"/>
      <c r="O550" s="56">
        <v>22</v>
      </c>
      <c r="P550" s="56"/>
      <c r="Q550" s="56">
        <v>9</v>
      </c>
      <c r="R550" s="60" t="s">
        <v>1139</v>
      </c>
      <c r="S550" s="61">
        <f>O550+P550</f>
        <v>22</v>
      </c>
      <c r="T550" s="62">
        <f>+IF(L550&lt;&gt;"",IF(DAYS360(L550,$A$2)&lt;0,0,IF(AND(MONTH(L550)=MONTH($A$2),YEAR(L550)&lt;YEAR($A$2)),(DAYS360(L550,$A$2)/30)-1,DAYS360(L550,$A$2)/30)),0)</f>
        <v>1.4333333333333333</v>
      </c>
      <c r="U550" s="62">
        <f>+IF(M550&lt;&gt;"",IF(DAYS360(M550,$A$2)&lt;0,0,IF(AND(MONTH(M550)=MONTH($A$2),YEAR(M550)&lt;YEAR($A$2)),(DAYS360(M550,$A$2)/30)-1,DAYS360(M550,$A$2)/30)),0)</f>
        <v>0.3</v>
      </c>
      <c r="V550" s="63">
        <f>S550/((C550+Q550)/2)</f>
        <v>3.3846153846153846</v>
      </c>
      <c r="W550" s="64">
        <f>+IF(V550&gt;0,1/V550,999)</f>
        <v>0.29545454545454547</v>
      </c>
      <c r="X550" s="65" t="str">
        <f>+IF(N550&lt;&gt;"",IF(INT(N550)&lt;&gt;INT(K550),"OUI",""),"")</f>
        <v/>
      </c>
      <c r="Y550" s="66">
        <f>+IF(F550="OUI",0,C550*K550)</f>
        <v>107.6</v>
      </c>
      <c r="Z550" s="67" t="str">
        <f>+IF(R550="-",IF(OR(F550="OUI",AND(G550="OUI",T550&lt;=$V$1),H550="OUI",I550="OUI",J550="OUI",T550&lt;=$V$1),"OUI",""),"")</f>
        <v>OUI</v>
      </c>
      <c r="AA550" s="68" t="str">
        <f>+IF(OR(Z550&lt;&gt;"OUI",X550="OUI",R550&lt;&gt;"-"),"OUI","")</f>
        <v/>
      </c>
      <c r="AB550" s="69" t="str">
        <f>+IF(AA550&lt;&gt;"OUI","-",IF(R550="-",IF(W550&lt;=3,"-",MAX(N550,K550*(1-$T$1))),IF(W550&lt;=3,R550,IF(T550&gt;$V$6,MAX(N550,K550*$T$6),IF(T550&gt;$V$5,MAX(R550,N550,K550*(1-$T$2),K550*(1-$T$5)),IF(T550&gt;$V$4,MAX(R550,N550,K550*(1-$T$2),K550*(1-$T$4)),IF(T550&gt;$V$3,MAX(R550,N550,K550*(1-$T$2),K550*(1-$T$3)),IF(T550&gt;$V$1,MAX(N550,K550*(1-$T$2)),MAX(N550,R550)))))))))</f>
        <v>-</v>
      </c>
      <c r="AC550" s="70" t="str">
        <f>+IF(AB550="-","-",IF(ABS(K550-AB550)&lt;0.1,1,-1*(AB550-K550)/K550))</f>
        <v>-</v>
      </c>
      <c r="AD550" s="66" t="str">
        <f>+IF(AB550&lt;&gt;"-",IF(AB550&lt;K550,(K550-AB550)*C550,AB550*C550),"")</f>
        <v/>
      </c>
      <c r="AE550" s="68" t="str">
        <f>+IF(AB550&lt;&gt;"-",IF(R550&lt;&gt;"-",IF(Z550&lt;&gt;"OUI","OLD","FAUX"),IF(Z550&lt;&gt;"OUI","NEW","FAUX")),"")</f>
        <v/>
      </c>
      <c r="AF550" s="68"/>
      <c r="AG550" s="68"/>
      <c r="AH550" s="53" t="str">
        <f t="shared" si="8"/>
        <v/>
      </c>
    </row>
    <row r="551" spans="1:34" ht="17">
      <c r="A551" s="53" t="s">
        <v>3256</v>
      </c>
      <c r="B551" s="53" t="s">
        <v>3257</v>
      </c>
      <c r="C551" s="54">
        <v>2</v>
      </c>
      <c r="D551" s="55" t="s">
        <v>736</v>
      </c>
      <c r="E551" s="55" t="s">
        <v>737</v>
      </c>
      <c r="F551" s="56" t="s">
        <v>49</v>
      </c>
      <c r="G551" s="56" t="s">
        <v>49</v>
      </c>
      <c r="H551" s="56"/>
      <c r="I551" s="56"/>
      <c r="J551" s="56" t="s">
        <v>49</v>
      </c>
      <c r="K551" s="57">
        <v>26.83</v>
      </c>
      <c r="L551" s="58">
        <v>45271</v>
      </c>
      <c r="M551" s="58">
        <v>45702</v>
      </c>
      <c r="N551" s="59"/>
      <c r="O551" s="56">
        <v>4</v>
      </c>
      <c r="P551" s="56"/>
      <c r="Q551" s="56">
        <v>9</v>
      </c>
      <c r="R551" s="60" t="s">
        <v>1139</v>
      </c>
      <c r="S551" s="61">
        <f>O551+P551</f>
        <v>4</v>
      </c>
      <c r="T551" s="62">
        <f>+IF(L551&lt;&gt;"",IF(DAYS360(L551,$A$2)&lt;0,0,IF(AND(MONTH(L551)=MONTH($A$2),YEAR(L551)&lt;YEAR($A$2)),(DAYS360(L551,$A$2)/30)-1,DAYS360(L551,$A$2)/30)),0)</f>
        <v>15.5</v>
      </c>
      <c r="U551" s="62">
        <f>+IF(M551&lt;&gt;"",IF(DAYS360(M551,$A$2)&lt;0,0,IF(AND(MONTH(M551)=MONTH($A$2),YEAR(M551)&lt;YEAR($A$2)),(DAYS360(M551,$A$2)/30)-1,DAYS360(M551,$A$2)/30)),0)</f>
        <v>1.4</v>
      </c>
      <c r="V551" s="63">
        <f>S551/((C551+Q551)/2)</f>
        <v>0.72727272727272729</v>
      </c>
      <c r="W551" s="64">
        <f>+IF(V551&gt;0,1/V551,999)</f>
        <v>1.375</v>
      </c>
      <c r="X551" s="65" t="str">
        <f>+IF(N551&lt;&gt;"",IF(INT(N551)&lt;&gt;INT(K551),"OUI",""),"")</f>
        <v/>
      </c>
      <c r="Y551" s="66">
        <f>+IF(F551="OUI",0,C551*K551)</f>
        <v>53.66</v>
      </c>
      <c r="Z551" s="67" t="str">
        <f>+IF(R551="-",IF(OR(F551="OUI",AND(G551="OUI",T551&lt;=$V$1),H551="OUI",I551="OUI",J551="OUI",T551&lt;=$V$1),"OUI",""),"")</f>
        <v/>
      </c>
      <c r="AA551" s="68" t="str">
        <f>+IF(OR(Z551&lt;&gt;"OUI",X551="OUI",R551&lt;&gt;"-"),"OUI","")</f>
        <v>OUI</v>
      </c>
      <c r="AB551" s="69" t="str">
        <f>+IF(AA551&lt;&gt;"OUI","-",IF(R551="-",IF(W551&lt;=3,"-",MAX(N551,K551*(1-$T$1))),IF(W551&lt;=3,R551,IF(T551&gt;$V$6,MAX(N551,K551*$T$6),IF(T551&gt;$V$5,MAX(R551,N551,K551*(1-$T$2),K551*(1-$T$5)),IF(T551&gt;$V$4,MAX(R551,N551,K551*(1-$T$2),K551*(1-$T$4)),IF(T551&gt;$V$3,MAX(R551,N551,K551*(1-$T$2),K551*(1-$T$3)),IF(T551&gt;$V$1,MAX(N551,K551*(1-$T$2)),MAX(N551,R551)))))))))</f>
        <v>-</v>
      </c>
      <c r="AC551" s="70" t="str">
        <f>+IF(AB551="-","-",IF(ABS(K551-AB551)&lt;0.1,1,-1*(AB551-K551)/K551))</f>
        <v>-</v>
      </c>
      <c r="AD551" s="66" t="str">
        <f>+IF(AB551&lt;&gt;"-",IF(AB551&lt;K551,(K551-AB551)*C551,AB551*C551),"")</f>
        <v/>
      </c>
      <c r="AE551" s="68" t="str">
        <f>+IF(AB551&lt;&gt;"-",IF(R551&lt;&gt;"-",IF(Z551&lt;&gt;"OUI","OLD","FAUX"),IF(Z551&lt;&gt;"OUI","NEW","FAUX")),"")</f>
        <v/>
      </c>
      <c r="AF551" s="68"/>
      <c r="AG551" s="68"/>
      <c r="AH551" s="53" t="str">
        <f t="shared" si="8"/>
        <v/>
      </c>
    </row>
    <row r="552" spans="1:34" ht="17">
      <c r="A552" s="53" t="s">
        <v>2562</v>
      </c>
      <c r="B552" s="53" t="s">
        <v>2563</v>
      </c>
      <c r="C552" s="54">
        <v>3</v>
      </c>
      <c r="D552" s="55" t="s">
        <v>791</v>
      </c>
      <c r="E552" s="55" t="s">
        <v>624</v>
      </c>
      <c r="F552" s="56" t="s">
        <v>49</v>
      </c>
      <c r="G552" s="56" t="s">
        <v>49</v>
      </c>
      <c r="H552" s="56"/>
      <c r="I552" s="56"/>
      <c r="J552" s="56" t="s">
        <v>49</v>
      </c>
      <c r="K552" s="57">
        <v>26.66</v>
      </c>
      <c r="L552" s="58">
        <v>45364</v>
      </c>
      <c r="M552" s="58">
        <v>45686</v>
      </c>
      <c r="N552" s="59"/>
      <c r="O552" s="56">
        <v>1</v>
      </c>
      <c r="P552" s="56"/>
      <c r="Q552" s="56">
        <v>3</v>
      </c>
      <c r="R552" s="60" t="s">
        <v>1139</v>
      </c>
      <c r="S552" s="61">
        <f>O552+P552</f>
        <v>1</v>
      </c>
      <c r="T552" s="62">
        <f>+IF(L552&lt;&gt;"",IF(DAYS360(L552,$A$2)&lt;0,0,IF(AND(MONTH(L552)=MONTH($A$2),YEAR(L552)&lt;YEAR($A$2)),(DAYS360(L552,$A$2)/30)-1,DAYS360(L552,$A$2)/30)),0)</f>
        <v>11.433333333333334</v>
      </c>
      <c r="U552" s="62">
        <f>+IF(M552&lt;&gt;"",IF(DAYS360(M552,$A$2)&lt;0,0,IF(AND(MONTH(M552)=MONTH($A$2),YEAR(M552)&lt;YEAR($A$2)),(DAYS360(M552,$A$2)/30)-1,DAYS360(M552,$A$2)/30)),0)</f>
        <v>1.9</v>
      </c>
      <c r="V552" s="63">
        <f>S552/((C552+Q552)/2)</f>
        <v>0.33333333333333331</v>
      </c>
      <c r="W552" s="64">
        <f>+IF(V552&gt;0,1/V552,999)</f>
        <v>3</v>
      </c>
      <c r="X552" s="65" t="str">
        <f>+IF(N552&lt;&gt;"",IF(INT(N552)&lt;&gt;INT(K552),"OUI",""),"")</f>
        <v/>
      </c>
      <c r="Y552" s="66">
        <f>+IF(F552="OUI",0,C552*K552)</f>
        <v>79.98</v>
      </c>
      <c r="Z552" s="67" t="str">
        <f>+IF(R552="-",IF(OR(F552="OUI",AND(G552="OUI",T552&lt;=$V$1),H552="OUI",I552="OUI",J552="OUI",T552&lt;=$V$1),"OUI",""),"")</f>
        <v>OUI</v>
      </c>
      <c r="AA552" s="68" t="str">
        <f>+IF(OR(Z552&lt;&gt;"OUI",X552="OUI",R552&lt;&gt;"-"),"OUI","")</f>
        <v/>
      </c>
      <c r="AB552" s="69" t="str">
        <f>+IF(AA552&lt;&gt;"OUI","-",IF(R552="-",IF(W552&lt;=3,"-",MAX(N552,K552*(1-$T$1))),IF(W552&lt;=3,R552,IF(T552&gt;$V$6,MAX(N552,K552*$T$6),IF(T552&gt;$V$5,MAX(R552,N552,K552*(1-$T$2),K552*(1-$T$5)),IF(T552&gt;$V$4,MAX(R552,N552,K552*(1-$T$2),K552*(1-$T$4)),IF(T552&gt;$V$3,MAX(R552,N552,K552*(1-$T$2),K552*(1-$T$3)),IF(T552&gt;$V$1,MAX(N552,K552*(1-$T$2)),MAX(N552,R552)))))))))</f>
        <v>-</v>
      </c>
      <c r="AC552" s="70" t="str">
        <f>+IF(AB552="-","-",IF(ABS(K552-AB552)&lt;0.1,1,-1*(AB552-K552)/K552))</f>
        <v>-</v>
      </c>
      <c r="AD552" s="66" t="str">
        <f>+IF(AB552&lt;&gt;"-",IF(AB552&lt;K552,(K552-AB552)*C552,AB552*C552),"")</f>
        <v/>
      </c>
      <c r="AE552" s="68" t="str">
        <f>+IF(AB552&lt;&gt;"-",IF(R552&lt;&gt;"-",IF(Z552&lt;&gt;"OUI","OLD","FAUX"),IF(Z552&lt;&gt;"OUI","NEW","FAUX")),"")</f>
        <v/>
      </c>
      <c r="AF552" s="68"/>
      <c r="AG552" s="68"/>
      <c r="AH552" s="53" t="str">
        <f t="shared" si="8"/>
        <v/>
      </c>
    </row>
    <row r="553" spans="1:34">
      <c r="A553" s="53" t="s">
        <v>1219</v>
      </c>
      <c r="B553" s="53" t="s">
        <v>1220</v>
      </c>
      <c r="C553" s="54">
        <v>8</v>
      </c>
      <c r="D553" s="55"/>
      <c r="E553" s="55"/>
      <c r="F553" s="56" t="s">
        <v>49</v>
      </c>
      <c r="G553" s="56" t="s">
        <v>49</v>
      </c>
      <c r="H553" s="56"/>
      <c r="I553" s="56"/>
      <c r="J553" s="56"/>
      <c r="K553" s="57">
        <v>26.5</v>
      </c>
      <c r="L553" s="58">
        <v>45280</v>
      </c>
      <c r="M553" s="58">
        <v>45726</v>
      </c>
      <c r="N553" s="59"/>
      <c r="O553" s="56">
        <v>3</v>
      </c>
      <c r="P553" s="56"/>
      <c r="Q553" s="56">
        <v>11</v>
      </c>
      <c r="R553" s="60" t="s">
        <v>1139</v>
      </c>
      <c r="S553" s="61">
        <f>O553+P553</f>
        <v>3</v>
      </c>
      <c r="T553" s="62">
        <f>+IF(L553&lt;&gt;"",IF(DAYS360(L553,$A$2)&lt;0,0,IF(AND(MONTH(L553)=MONTH($A$2),YEAR(L553)&lt;YEAR($A$2)),(DAYS360(L553,$A$2)/30)-1,DAYS360(L553,$A$2)/30)),0)</f>
        <v>15.2</v>
      </c>
      <c r="U553" s="62">
        <f>+IF(M553&lt;&gt;"",IF(DAYS360(M553,$A$2)&lt;0,0,IF(AND(MONTH(M553)=MONTH($A$2),YEAR(M553)&lt;YEAR($A$2)),(DAYS360(M553,$A$2)/30)-1,DAYS360(M553,$A$2)/30)),0)</f>
        <v>0.53333333333333333</v>
      </c>
      <c r="V553" s="63">
        <f>S553/((C553+Q553)/2)</f>
        <v>0.31578947368421051</v>
      </c>
      <c r="W553" s="64">
        <f>+IF(V553&gt;0,1/V553,999)</f>
        <v>3.166666666666667</v>
      </c>
      <c r="X553" s="65" t="str">
        <f>+IF(N553&lt;&gt;"",IF(INT(N553)&lt;&gt;INT(K553),"OUI",""),"")</f>
        <v/>
      </c>
      <c r="Y553" s="66">
        <f>+IF(F553="OUI",0,C553*K553)</f>
        <v>212</v>
      </c>
      <c r="Z553" s="67" t="str">
        <f>+IF(R553="-",IF(OR(F553="OUI",AND(G553="OUI",T553&lt;=$V$1),H553="OUI",I553="OUI",J553="OUI",T553&lt;=$V$1),"OUI",""),"")</f>
        <v/>
      </c>
      <c r="AA553" s="68" t="str">
        <f>+IF(OR(Z553&lt;&gt;"OUI",X553="OUI",R553&lt;&gt;"-"),"OUI","")</f>
        <v>OUI</v>
      </c>
      <c r="AB553" s="69">
        <f>+IF(AA553&lt;&gt;"OUI","-",IF(R553="-",IF(W553&lt;=3,"-",MAX(N553,K553*(1-$T$1))),IF(W553&lt;=3,R553,IF(T553&gt;$V$6,MAX(N553,K553*$T$6),IF(T553&gt;$V$5,MAX(R553,N553,K553*(1-$T$2),K553*(1-$T$5)),IF(T553&gt;$V$4,MAX(R553,N553,K553*(1-$T$2),K553*(1-$T$4)),IF(T553&gt;$V$3,MAX(R553,N553,K553*(1-$T$2),K553*(1-$T$3)),IF(T553&gt;$V$1,MAX(N553,K553*(1-$T$2)),MAX(N553,R553)))))))))</f>
        <v>23.85</v>
      </c>
      <c r="AC553" s="70">
        <f>+IF(AB553="-","-",IF(ABS(K553-AB553)&lt;0.1,1,-1*(AB553-K553)/K553))</f>
        <v>9.999999999999995E-2</v>
      </c>
      <c r="AD553" s="66">
        <f>+IF(AB553&lt;&gt;"-",IF(AB553&lt;K553,(K553-AB553)*C553,AB553*C553),"")</f>
        <v>21.199999999999989</v>
      </c>
      <c r="AE553" s="68" t="str">
        <f>+IF(AB553&lt;&gt;"-",IF(R553&lt;&gt;"-",IF(Z553&lt;&gt;"OUI","OLD","FAUX"),IF(Z553&lt;&gt;"OUI","NEW","FAUX")),"")</f>
        <v>NEW</v>
      </c>
      <c r="AF553" s="68"/>
      <c r="AG553" s="68"/>
      <c r="AH553" s="53" t="str">
        <f t="shared" si="8"/>
        <v/>
      </c>
    </row>
    <row r="554" spans="1:34" ht="17">
      <c r="A554" s="53" t="s">
        <v>3254</v>
      </c>
      <c r="B554" s="53" t="s">
        <v>3255</v>
      </c>
      <c r="C554" s="54">
        <v>1</v>
      </c>
      <c r="D554" s="55" t="s">
        <v>736</v>
      </c>
      <c r="E554" s="55" t="s">
        <v>737</v>
      </c>
      <c r="F554" s="56" t="s">
        <v>49</v>
      </c>
      <c r="G554" s="56" t="s">
        <v>49</v>
      </c>
      <c r="H554" s="56"/>
      <c r="I554" s="56"/>
      <c r="J554" s="56" t="s">
        <v>49</v>
      </c>
      <c r="K554" s="57">
        <v>26</v>
      </c>
      <c r="L554" s="58">
        <v>45485</v>
      </c>
      <c r="M554" s="58">
        <v>45636</v>
      </c>
      <c r="N554" s="59"/>
      <c r="O554" s="56"/>
      <c r="P554" s="56"/>
      <c r="Q554" s="56">
        <v>1</v>
      </c>
      <c r="R554" s="60" t="s">
        <v>1139</v>
      </c>
      <c r="S554" s="61">
        <f>O554+P554</f>
        <v>0</v>
      </c>
      <c r="T554" s="62">
        <f>+IF(L554&lt;&gt;"",IF(DAYS360(L554,$A$2)&lt;0,0,IF(AND(MONTH(L554)=MONTH($A$2),YEAR(L554)&lt;YEAR($A$2)),(DAYS360(L554,$A$2)/30)-1,DAYS360(L554,$A$2)/30)),0)</f>
        <v>8.4666666666666668</v>
      </c>
      <c r="U554" s="62">
        <f>+IF(M554&lt;&gt;"",IF(DAYS360(M554,$A$2)&lt;0,0,IF(AND(MONTH(M554)=MONTH($A$2),YEAR(M554)&lt;YEAR($A$2)),(DAYS360(M554,$A$2)/30)-1,DAYS360(M554,$A$2)/30)),0)</f>
        <v>3.5333333333333332</v>
      </c>
      <c r="V554" s="63">
        <f>S554/((C554+Q554)/2)</f>
        <v>0</v>
      </c>
      <c r="W554" s="64">
        <f>+IF(V554&gt;0,1/V554,999)</f>
        <v>999</v>
      </c>
      <c r="X554" s="65" t="str">
        <f>+IF(N554&lt;&gt;"",IF(INT(N554)&lt;&gt;INT(K554),"OUI",""),"")</f>
        <v/>
      </c>
      <c r="Y554" s="66">
        <f>+IF(F554="OUI",0,C554*K554)</f>
        <v>26</v>
      </c>
      <c r="Z554" s="67" t="str">
        <f>+IF(R554="-",IF(OR(F554="OUI",AND(G554="OUI",T554&lt;=$V$1),H554="OUI",I554="OUI",J554="OUI",T554&lt;=$V$1),"OUI",""),"")</f>
        <v>OUI</v>
      </c>
      <c r="AA554" s="68" t="str">
        <f>+IF(OR(Z554&lt;&gt;"OUI",X554="OUI",R554&lt;&gt;"-"),"OUI","")</f>
        <v/>
      </c>
      <c r="AB554" s="69" t="str">
        <f>+IF(AA554&lt;&gt;"OUI","-",IF(R554="-",IF(W554&lt;=3,"-",MAX(N554,K554*(1-$T$1))),IF(W554&lt;=3,R554,IF(T554&gt;$V$6,MAX(N554,K554*$T$6),IF(T554&gt;$V$5,MAX(R554,N554,K554*(1-$T$2),K554*(1-$T$5)),IF(T554&gt;$V$4,MAX(R554,N554,K554*(1-$T$2),K554*(1-$T$4)),IF(T554&gt;$V$3,MAX(R554,N554,K554*(1-$T$2),K554*(1-$T$3)),IF(T554&gt;$V$1,MAX(N554,K554*(1-$T$2)),MAX(N554,R554)))))))))</f>
        <v>-</v>
      </c>
      <c r="AC554" s="70" t="str">
        <f>+IF(AB554="-","-",IF(ABS(K554-AB554)&lt;0.1,1,-1*(AB554-K554)/K554))</f>
        <v>-</v>
      </c>
      <c r="AD554" s="66" t="str">
        <f>+IF(AB554&lt;&gt;"-",IF(AB554&lt;K554,(K554-AB554)*C554,AB554*C554),"")</f>
        <v/>
      </c>
      <c r="AE554" s="68" t="str">
        <f>+IF(AB554&lt;&gt;"-",IF(R554&lt;&gt;"-",IF(Z554&lt;&gt;"OUI","OLD","FAUX"),IF(Z554&lt;&gt;"OUI","NEW","FAUX")),"")</f>
        <v/>
      </c>
      <c r="AF554" s="68"/>
      <c r="AG554" s="68"/>
      <c r="AH554" s="53" t="str">
        <f t="shared" si="8"/>
        <v/>
      </c>
    </row>
    <row r="555" spans="1:34" ht="17">
      <c r="A555" s="53" t="s">
        <v>173</v>
      </c>
      <c r="B555" s="53" t="s">
        <v>174</v>
      </c>
      <c r="C555" s="54">
        <v>3</v>
      </c>
      <c r="D555" s="55" t="s">
        <v>47</v>
      </c>
      <c r="E555" s="55" t="s">
        <v>175</v>
      </c>
      <c r="F555" s="56" t="s">
        <v>49</v>
      </c>
      <c r="G555" s="56" t="s">
        <v>49</v>
      </c>
      <c r="H555" s="56"/>
      <c r="I555" s="56"/>
      <c r="J555" s="56" t="s">
        <v>49</v>
      </c>
      <c r="K555" s="57">
        <v>25.965800000000002</v>
      </c>
      <c r="L555" s="58">
        <v>42660</v>
      </c>
      <c r="M555" s="58">
        <v>45637</v>
      </c>
      <c r="N555" s="59"/>
      <c r="O555" s="56"/>
      <c r="P555" s="56"/>
      <c r="Q555" s="56">
        <v>3</v>
      </c>
      <c r="R555" s="60">
        <v>25.97</v>
      </c>
      <c r="S555" s="61">
        <f>O555+P555</f>
        <v>0</v>
      </c>
      <c r="T555" s="62">
        <f>+IF(L555&lt;&gt;"",IF(DAYS360(L555,$A$2)&lt;0,0,IF(AND(MONTH(L555)=MONTH($A$2),YEAR(L555)&lt;YEAR($A$2)),(DAYS360(L555,$A$2)/30)-1,DAYS360(L555,$A$2)/30)),0)</f>
        <v>101.3</v>
      </c>
      <c r="U555" s="62">
        <f>+IF(M555&lt;&gt;"",IF(DAYS360(M555,$A$2)&lt;0,0,IF(AND(MONTH(M555)=MONTH($A$2),YEAR(M555)&lt;YEAR($A$2)),(DAYS360(M555,$A$2)/30)-1,DAYS360(M555,$A$2)/30)),0)</f>
        <v>3.5</v>
      </c>
      <c r="V555" s="63">
        <f>S555/((C555+Q555)/2)</f>
        <v>0</v>
      </c>
      <c r="W555" s="64">
        <f>+IF(V555&gt;0,1/V555,999)</f>
        <v>999</v>
      </c>
      <c r="X555" s="65" t="str">
        <f>+IF(N555&lt;&gt;"",IF(INT(N555)&lt;&gt;INT(K555),"OUI",""),"")</f>
        <v/>
      </c>
      <c r="Y555" s="66">
        <f>+IF(F555="OUI",0,C555*K555)</f>
        <v>77.897400000000005</v>
      </c>
      <c r="Z555" s="67" t="str">
        <f>+IF(R555="-",IF(OR(F555="OUI",AND(G555="OUI",T555&lt;=$V$1),H555="OUI",I555="OUI",J555="OUI",T555&lt;=$V$1),"OUI",""),"")</f>
        <v/>
      </c>
      <c r="AA555" s="68" t="str">
        <f>+IF(OR(Z555&lt;&gt;"OUI",X555="OUI",R555&lt;&gt;"-"),"OUI","")</f>
        <v>OUI</v>
      </c>
      <c r="AB555" s="69">
        <f>+IF(AA555&lt;&gt;"OUI","-",IF(R555="-",IF(W555&lt;=3,"-",MAX(N555,K555*(1-$T$1))),IF(W555&lt;=3,R555,IF(T555&gt;$V$6,MAX(N555,K555*$T$6),IF(T555&gt;$V$5,MAX(R555,N555,K555*(1-$T$2),K555*(1-$T$5)),IF(T555&gt;$V$4,MAX(R555,N555,K555*(1-$T$2),K555*(1-$T$4)),IF(T555&gt;$V$3,MAX(R555,N555,K555*(1-$T$2),K555*(1-$T$3)),IF(T555&gt;$V$1,MAX(N555,K555*(1-$T$2)),MAX(N555,R555)))))))))</f>
        <v>25.965800000000002</v>
      </c>
      <c r="AC555" s="70">
        <f>+IF(AB555="-","-",IF(ABS(K555-AB555)&lt;0.1,1,-1*(AB555-K555)/K555))</f>
        <v>1</v>
      </c>
      <c r="AD555" s="66">
        <f>+IF(AB555&lt;&gt;"-",IF(AB555&lt;K555,(K555-AB555)*C555,AB555*C555),"")</f>
        <v>77.897400000000005</v>
      </c>
      <c r="AE555" s="68" t="str">
        <f>+IF(AB555&lt;&gt;"-",IF(R555&lt;&gt;"-",IF(Z555&lt;&gt;"OUI","OLD","FAUX"),IF(Z555&lt;&gt;"OUI","NEW","FAUX")),"")</f>
        <v>OLD</v>
      </c>
      <c r="AF555" s="68"/>
      <c r="AG555" s="68"/>
      <c r="AH555" s="53" t="str">
        <f t="shared" si="8"/>
        <v/>
      </c>
    </row>
    <row r="556" spans="1:34" ht="17">
      <c r="A556" s="53" t="s">
        <v>795</v>
      </c>
      <c r="B556" s="53" t="s">
        <v>796</v>
      </c>
      <c r="C556" s="54">
        <v>13</v>
      </c>
      <c r="D556" s="55" t="s">
        <v>797</v>
      </c>
      <c r="E556" s="55" t="s">
        <v>792</v>
      </c>
      <c r="F556" s="56" t="s">
        <v>49</v>
      </c>
      <c r="G556" s="56" t="s">
        <v>49</v>
      </c>
      <c r="H556" s="56"/>
      <c r="I556" s="56"/>
      <c r="J556" s="56" t="s">
        <v>49</v>
      </c>
      <c r="K556" s="57">
        <v>25.95</v>
      </c>
      <c r="L556" s="58">
        <v>45009</v>
      </c>
      <c r="M556" s="58">
        <v>45414</v>
      </c>
      <c r="N556" s="59"/>
      <c r="O556" s="56"/>
      <c r="P556" s="56"/>
      <c r="Q556" s="56">
        <v>13</v>
      </c>
      <c r="R556" s="60">
        <v>23.355</v>
      </c>
      <c r="S556" s="61">
        <f>O556+P556</f>
        <v>0</v>
      </c>
      <c r="T556" s="62">
        <f>+IF(L556&lt;&gt;"",IF(DAYS360(L556,$A$2)&lt;0,0,IF(AND(MONTH(L556)=MONTH($A$2),YEAR(L556)&lt;YEAR($A$2)),(DAYS360(L556,$A$2)/30)-1,DAYS360(L556,$A$2)/30)),0)</f>
        <v>23.066666666666666</v>
      </c>
      <c r="U556" s="62">
        <f>+IF(M556&lt;&gt;"",IF(DAYS360(M556,$A$2)&lt;0,0,IF(AND(MONTH(M556)=MONTH($A$2),YEAR(M556)&lt;YEAR($A$2)),(DAYS360(M556,$A$2)/30)-1,DAYS360(M556,$A$2)/30)),0)</f>
        <v>10.8</v>
      </c>
      <c r="V556" s="63">
        <f>S556/((C556+Q556)/2)</f>
        <v>0</v>
      </c>
      <c r="W556" s="64">
        <f>+IF(V556&gt;0,1/V556,999)</f>
        <v>999</v>
      </c>
      <c r="X556" s="65" t="str">
        <f>+IF(N556&lt;&gt;"",IF(INT(N556)&lt;&gt;INT(K556),"OUI",""),"")</f>
        <v/>
      </c>
      <c r="Y556" s="66">
        <f>+IF(F556="OUI",0,C556*K556)</f>
        <v>337.34999999999997</v>
      </c>
      <c r="Z556" s="67" t="str">
        <f>+IF(R556="-",IF(OR(F556="OUI",AND(G556="OUI",T556&lt;=$V$1),H556="OUI",I556="OUI",J556="OUI",T556&lt;=$V$1),"OUI",""),"")</f>
        <v/>
      </c>
      <c r="AA556" s="68" t="str">
        <f>+IF(OR(Z556&lt;&gt;"OUI",X556="OUI",R556&lt;&gt;"-"),"OUI","")</f>
        <v>OUI</v>
      </c>
      <c r="AB556" s="69">
        <f>+IF(AA556&lt;&gt;"OUI","-",IF(R556="-",IF(W556&lt;=3,"-",MAX(N556,K556*(1-$T$1))),IF(W556&lt;=3,R556,IF(T556&gt;$V$6,MAX(N556,K556*$T$6),IF(T556&gt;$V$5,MAX(R556,N556,K556*(1-$T$2),K556*(1-$T$5)),IF(T556&gt;$V$4,MAX(R556,N556,K556*(1-$T$2),K556*(1-$T$4)),IF(T556&gt;$V$3,MAX(R556,N556,K556*(1-$T$2),K556*(1-$T$3)),IF(T556&gt;$V$1,MAX(N556,K556*(1-$T$2)),MAX(N556,R556)))))))))</f>
        <v>23.355</v>
      </c>
      <c r="AC556" s="70">
        <f>+IF(AB556="-","-",IF(ABS(K556-AB556)&lt;0.1,1,-1*(AB556-K556)/K556))</f>
        <v>9.9999999999999964E-2</v>
      </c>
      <c r="AD556" s="66">
        <f>+IF(AB556&lt;&gt;"-",IF(AB556&lt;K556,(K556-AB556)*C556,AB556*C556),"")</f>
        <v>33.734999999999985</v>
      </c>
      <c r="AE556" s="68" t="str">
        <f>+IF(AB556&lt;&gt;"-",IF(R556&lt;&gt;"-",IF(Z556&lt;&gt;"OUI","OLD","FAUX"),IF(Z556&lt;&gt;"OUI","NEW","FAUX")),"")</f>
        <v>OLD</v>
      </c>
      <c r="AF556" s="68"/>
      <c r="AG556" s="68"/>
      <c r="AH556" s="53" t="str">
        <f t="shared" si="8"/>
        <v/>
      </c>
    </row>
    <row r="557" spans="1:34" ht="17">
      <c r="A557" s="53" t="s">
        <v>2582</v>
      </c>
      <c r="B557" s="53" t="s">
        <v>2583</v>
      </c>
      <c r="C557" s="54">
        <v>3</v>
      </c>
      <c r="D557" s="55" t="s">
        <v>791</v>
      </c>
      <c r="E557" s="55"/>
      <c r="F557" s="56" t="s">
        <v>49</v>
      </c>
      <c r="G557" s="56" t="s">
        <v>49</v>
      </c>
      <c r="H557" s="56"/>
      <c r="I557" s="56"/>
      <c r="J557" s="56"/>
      <c r="K557" s="57">
        <v>25.9</v>
      </c>
      <c r="L557" s="58">
        <v>45720</v>
      </c>
      <c r="M557" s="58">
        <v>45702</v>
      </c>
      <c r="N557" s="59"/>
      <c r="O557" s="56">
        <v>3</v>
      </c>
      <c r="P557" s="56"/>
      <c r="Q557" s="56">
        <v>3</v>
      </c>
      <c r="R557" s="60" t="s">
        <v>1139</v>
      </c>
      <c r="S557" s="61">
        <f>O557+P557</f>
        <v>3</v>
      </c>
      <c r="T557" s="62">
        <f>+IF(L557&lt;&gt;"",IF(DAYS360(L557,$A$2)&lt;0,0,IF(AND(MONTH(L557)=MONTH($A$2),YEAR(L557)&lt;YEAR($A$2)),(DAYS360(L557,$A$2)/30)-1,DAYS360(L557,$A$2)/30)),0)</f>
        <v>0.73333333333333328</v>
      </c>
      <c r="U557" s="62">
        <f>+IF(M557&lt;&gt;"",IF(DAYS360(M557,$A$2)&lt;0,0,IF(AND(MONTH(M557)=MONTH($A$2),YEAR(M557)&lt;YEAR($A$2)),(DAYS360(M557,$A$2)/30)-1,DAYS360(M557,$A$2)/30)),0)</f>
        <v>1.4</v>
      </c>
      <c r="V557" s="63">
        <f>S557/((C557+Q557)/2)</f>
        <v>1</v>
      </c>
      <c r="W557" s="64">
        <f>+IF(V557&gt;0,1/V557,999)</f>
        <v>1</v>
      </c>
      <c r="X557" s="65" t="str">
        <f>+IF(N557&lt;&gt;"",IF(INT(N557)&lt;&gt;INT(K557),"OUI",""),"")</f>
        <v/>
      </c>
      <c r="Y557" s="66">
        <f>+IF(F557="OUI",0,C557*K557)</f>
        <v>77.699999999999989</v>
      </c>
      <c r="Z557" s="67" t="str">
        <f>+IF(R557="-",IF(OR(F557="OUI",AND(G557="OUI",T557&lt;=$V$1),H557="OUI",I557="OUI",J557="OUI",T557&lt;=$V$1),"OUI",""),"")</f>
        <v>OUI</v>
      </c>
      <c r="AA557" s="68" t="str">
        <f>+IF(OR(Z557&lt;&gt;"OUI",X557="OUI",R557&lt;&gt;"-"),"OUI","")</f>
        <v/>
      </c>
      <c r="AB557" s="69" t="str">
        <f>+IF(AA557&lt;&gt;"OUI","-",IF(R557="-",IF(W557&lt;=3,"-",MAX(N557,K557*(1-$T$1))),IF(W557&lt;=3,R557,IF(T557&gt;$V$6,MAX(N557,K557*$T$6),IF(T557&gt;$V$5,MAX(R557,N557,K557*(1-$T$2),K557*(1-$T$5)),IF(T557&gt;$V$4,MAX(R557,N557,K557*(1-$T$2),K557*(1-$T$4)),IF(T557&gt;$V$3,MAX(R557,N557,K557*(1-$T$2),K557*(1-$T$3)),IF(T557&gt;$V$1,MAX(N557,K557*(1-$T$2)),MAX(N557,R557)))))))))</f>
        <v>-</v>
      </c>
      <c r="AC557" s="70" t="str">
        <f>+IF(AB557="-","-",IF(ABS(K557-AB557)&lt;0.1,1,-1*(AB557-K557)/K557))</f>
        <v>-</v>
      </c>
      <c r="AD557" s="66" t="str">
        <f>+IF(AB557&lt;&gt;"-",IF(AB557&lt;K557,(K557-AB557)*C557,AB557*C557),"")</f>
        <v/>
      </c>
      <c r="AE557" s="68" t="str">
        <f>+IF(AB557&lt;&gt;"-",IF(R557&lt;&gt;"-",IF(Z557&lt;&gt;"OUI","OLD","FAUX"),IF(Z557&lt;&gt;"OUI","NEW","FAUX")),"")</f>
        <v/>
      </c>
      <c r="AF557" s="68"/>
      <c r="AG557" s="68"/>
      <c r="AH557" s="53" t="str">
        <f t="shared" si="8"/>
        <v/>
      </c>
    </row>
    <row r="558" spans="1:34" ht="17">
      <c r="A558" s="53" t="s">
        <v>2507</v>
      </c>
      <c r="B558" s="53" t="s">
        <v>2508</v>
      </c>
      <c r="C558" s="54">
        <v>3</v>
      </c>
      <c r="D558" s="55" t="s">
        <v>219</v>
      </c>
      <c r="E558" s="55"/>
      <c r="F558" s="56" t="s">
        <v>49</v>
      </c>
      <c r="G558" s="56" t="s">
        <v>49</v>
      </c>
      <c r="H558" s="56" t="s">
        <v>98</v>
      </c>
      <c r="I558" s="56"/>
      <c r="J558" s="56"/>
      <c r="K558" s="57">
        <v>25.78</v>
      </c>
      <c r="L558" s="58">
        <v>45674</v>
      </c>
      <c r="M558" s="58">
        <v>45712</v>
      </c>
      <c r="N558" s="59"/>
      <c r="O558" s="56">
        <v>5</v>
      </c>
      <c r="P558" s="56"/>
      <c r="Q558" s="56">
        <v>3</v>
      </c>
      <c r="R558" s="60" t="s">
        <v>1139</v>
      </c>
      <c r="S558" s="61">
        <f>O558+P558</f>
        <v>5</v>
      </c>
      <c r="T558" s="62">
        <f>+IF(L558&lt;&gt;"",IF(DAYS360(L558,$A$2)&lt;0,0,IF(AND(MONTH(L558)=MONTH($A$2),YEAR(L558)&lt;YEAR($A$2)),(DAYS360(L558,$A$2)/30)-1,DAYS360(L558,$A$2)/30)),0)</f>
        <v>2.2999999999999998</v>
      </c>
      <c r="U558" s="62">
        <f>+IF(M558&lt;&gt;"",IF(DAYS360(M558,$A$2)&lt;0,0,IF(AND(MONTH(M558)=MONTH($A$2),YEAR(M558)&lt;YEAR($A$2)),(DAYS360(M558,$A$2)/30)-1,DAYS360(M558,$A$2)/30)),0)</f>
        <v>1.0666666666666667</v>
      </c>
      <c r="V558" s="63">
        <f>S558/((C558+Q558)/2)</f>
        <v>1.6666666666666667</v>
      </c>
      <c r="W558" s="64">
        <f>+IF(V558&gt;0,1/V558,999)</f>
        <v>0.6</v>
      </c>
      <c r="X558" s="65" t="str">
        <f>+IF(N558&lt;&gt;"",IF(INT(N558)&lt;&gt;INT(K558),"OUI",""),"")</f>
        <v/>
      </c>
      <c r="Y558" s="66">
        <f>+IF(F558="OUI",0,C558*K558)</f>
        <v>77.34</v>
      </c>
      <c r="Z558" s="67" t="str">
        <f>+IF(R558="-",IF(OR(F558="OUI",AND(G558="OUI",T558&lt;=$V$1),H558="OUI",I558="OUI",J558="OUI",T558&lt;=$V$1),"OUI",""),"")</f>
        <v>OUI</v>
      </c>
      <c r="AA558" s="68" t="str">
        <f>+IF(OR(Z558&lt;&gt;"OUI",X558="OUI",R558&lt;&gt;"-"),"OUI","")</f>
        <v/>
      </c>
      <c r="AB558" s="69" t="str">
        <f>+IF(AA558&lt;&gt;"OUI","-",IF(R558="-",IF(W558&lt;=3,"-",MAX(N558,K558*(1-$T$1))),IF(W558&lt;=3,R558,IF(T558&gt;$V$6,MAX(N558,K558*$T$6),IF(T558&gt;$V$5,MAX(R558,N558,K558*(1-$T$2),K558*(1-$T$5)),IF(T558&gt;$V$4,MAX(R558,N558,K558*(1-$T$2),K558*(1-$T$4)),IF(T558&gt;$V$3,MAX(R558,N558,K558*(1-$T$2),K558*(1-$T$3)),IF(T558&gt;$V$1,MAX(N558,K558*(1-$T$2)),MAX(N558,R558)))))))))</f>
        <v>-</v>
      </c>
      <c r="AC558" s="70" t="str">
        <f>+IF(AB558="-","-",IF(ABS(K558-AB558)&lt;0.1,1,-1*(AB558-K558)/K558))</f>
        <v>-</v>
      </c>
      <c r="AD558" s="66" t="str">
        <f>+IF(AB558&lt;&gt;"-",IF(AB558&lt;K558,(K558-AB558)*C558,AB558*C558),"")</f>
        <v/>
      </c>
      <c r="AE558" s="68" t="str">
        <f>+IF(AB558&lt;&gt;"-",IF(R558&lt;&gt;"-",IF(Z558&lt;&gt;"OUI","OLD","FAUX"),IF(Z558&lt;&gt;"OUI","NEW","FAUX")),"")</f>
        <v/>
      </c>
      <c r="AF558" s="68"/>
      <c r="AG558" s="68"/>
      <c r="AH558" s="53" t="str">
        <f t="shared" si="8"/>
        <v/>
      </c>
    </row>
    <row r="559" spans="1:34" ht="17">
      <c r="A559" s="53" t="s">
        <v>1201</v>
      </c>
      <c r="B559" s="53" t="s">
        <v>1202</v>
      </c>
      <c r="C559" s="54">
        <v>11</v>
      </c>
      <c r="D559" s="55" t="s">
        <v>170</v>
      </c>
      <c r="E559" s="55" t="s">
        <v>81</v>
      </c>
      <c r="F559" s="56" t="s">
        <v>49</v>
      </c>
      <c r="G559" s="56" t="s">
        <v>49</v>
      </c>
      <c r="H559" s="56"/>
      <c r="I559" s="56"/>
      <c r="J559" s="56" t="s">
        <v>49</v>
      </c>
      <c r="K559" s="57">
        <v>25.68</v>
      </c>
      <c r="L559" s="58">
        <v>45327</v>
      </c>
      <c r="M559" s="58">
        <v>45719</v>
      </c>
      <c r="N559" s="59"/>
      <c r="O559" s="56">
        <v>2</v>
      </c>
      <c r="P559" s="56"/>
      <c r="Q559" s="56">
        <v>12</v>
      </c>
      <c r="R559" s="60" t="s">
        <v>1139</v>
      </c>
      <c r="S559" s="61">
        <f>O559+P559</f>
        <v>2</v>
      </c>
      <c r="T559" s="62">
        <f>+IF(L559&lt;&gt;"",IF(DAYS360(L559,$A$2)&lt;0,0,IF(AND(MONTH(L559)=MONTH($A$2),YEAR(L559)&lt;YEAR($A$2)),(DAYS360(L559,$A$2)/30)-1,DAYS360(L559,$A$2)/30)),0)</f>
        <v>13.7</v>
      </c>
      <c r="U559" s="62">
        <f>+IF(M559&lt;&gt;"",IF(DAYS360(M559,$A$2)&lt;0,0,IF(AND(MONTH(M559)=MONTH($A$2),YEAR(M559)&lt;YEAR($A$2)),(DAYS360(M559,$A$2)/30)-1,DAYS360(M559,$A$2)/30)),0)</f>
        <v>0.76666666666666672</v>
      </c>
      <c r="V559" s="63">
        <f>S559/((C559+Q559)/2)</f>
        <v>0.17391304347826086</v>
      </c>
      <c r="W559" s="64">
        <f>+IF(V559&gt;0,1/V559,999)</f>
        <v>5.75</v>
      </c>
      <c r="X559" s="65" t="str">
        <f>+IF(N559&lt;&gt;"",IF(INT(N559)&lt;&gt;INT(K559),"OUI",""),"")</f>
        <v/>
      </c>
      <c r="Y559" s="66">
        <f>+IF(F559="OUI",0,C559*K559)</f>
        <v>282.48</v>
      </c>
      <c r="Z559" s="67" t="str">
        <f>+IF(R559="-",IF(OR(F559="OUI",AND(G559="OUI",T559&lt;=$V$1),H559="OUI",I559="OUI",J559="OUI",T559&lt;=$V$1),"OUI",""),"")</f>
        <v/>
      </c>
      <c r="AA559" s="68" t="str">
        <f>+IF(OR(Z559&lt;&gt;"OUI",X559="OUI",R559&lt;&gt;"-"),"OUI","")</f>
        <v>OUI</v>
      </c>
      <c r="AB559" s="69">
        <f>+IF(AA559&lt;&gt;"OUI","-",IF(R559="-",IF(W559&lt;=3,"-",MAX(N559,K559*(1-$T$1))),IF(W559&lt;=3,R559,IF(T559&gt;$V$6,MAX(N559,K559*$T$6),IF(T559&gt;$V$5,MAX(R559,N559,K559*(1-$T$2),K559*(1-$T$5)),IF(T559&gt;$V$4,MAX(R559,N559,K559*(1-$T$2),K559*(1-$T$4)),IF(T559&gt;$V$3,MAX(R559,N559,K559*(1-$T$2),K559*(1-$T$3)),IF(T559&gt;$V$1,MAX(N559,K559*(1-$T$2)),MAX(N559,R559)))))))))</f>
        <v>23.112000000000002</v>
      </c>
      <c r="AC559" s="70">
        <f>+IF(AB559="-","-",IF(ABS(K559-AB559)&lt;0.1,1,-1*(AB559-K559)/K559))</f>
        <v>9.9999999999999922E-2</v>
      </c>
      <c r="AD559" s="66">
        <f>+IF(AB559&lt;&gt;"-",IF(AB559&lt;K559,(K559-AB559)*C559,AB559*C559),"")</f>
        <v>28.247999999999976</v>
      </c>
      <c r="AE559" s="68" t="str">
        <f>+IF(AB559&lt;&gt;"-",IF(R559&lt;&gt;"-",IF(Z559&lt;&gt;"OUI","OLD","FAUX"),IF(Z559&lt;&gt;"OUI","NEW","FAUX")),"")</f>
        <v>NEW</v>
      </c>
      <c r="AF559" s="68"/>
      <c r="AG559" s="68"/>
      <c r="AH559" s="53" t="str">
        <f t="shared" si="8"/>
        <v/>
      </c>
    </row>
    <row r="560" spans="1:34" ht="17">
      <c r="A560" s="53" t="s">
        <v>1581</v>
      </c>
      <c r="B560" s="53" t="s">
        <v>1582</v>
      </c>
      <c r="C560" s="54">
        <v>5</v>
      </c>
      <c r="D560" s="55" t="s">
        <v>623</v>
      </c>
      <c r="E560" s="55" t="s">
        <v>61</v>
      </c>
      <c r="F560" s="56" t="s">
        <v>49</v>
      </c>
      <c r="G560" s="56" t="s">
        <v>49</v>
      </c>
      <c r="H560" s="56"/>
      <c r="I560" s="56"/>
      <c r="J560" s="56" t="s">
        <v>49</v>
      </c>
      <c r="K560" s="57">
        <v>25.6767</v>
      </c>
      <c r="L560" s="58">
        <v>44300</v>
      </c>
      <c r="M560" s="58">
        <v>45733</v>
      </c>
      <c r="N560" s="59"/>
      <c r="O560" s="56">
        <v>6</v>
      </c>
      <c r="P560" s="56"/>
      <c r="Q560" s="56">
        <v>13</v>
      </c>
      <c r="R560" s="60">
        <v>23.109030000000001</v>
      </c>
      <c r="S560" s="61">
        <f>O560+P560</f>
        <v>6</v>
      </c>
      <c r="T560" s="62">
        <f>+IF(L560&lt;&gt;"",IF(DAYS360(L560,$A$2)&lt;0,0,IF(AND(MONTH(L560)=MONTH($A$2),YEAR(L560)&lt;YEAR($A$2)),(DAYS360(L560,$A$2)/30)-1,DAYS360(L560,$A$2)/30)),0)</f>
        <v>47.4</v>
      </c>
      <c r="U560" s="62">
        <f>+IF(M560&lt;&gt;"",IF(DAYS360(M560,$A$2)&lt;0,0,IF(AND(MONTH(M560)=MONTH($A$2),YEAR(M560)&lt;YEAR($A$2)),(DAYS360(M560,$A$2)/30)-1,DAYS360(M560,$A$2)/30)),0)</f>
        <v>0.3</v>
      </c>
      <c r="V560" s="63">
        <f>S560/((C560+Q560)/2)</f>
        <v>0.66666666666666663</v>
      </c>
      <c r="W560" s="64">
        <f>+IF(V560&gt;0,1/V560,999)</f>
        <v>1.5</v>
      </c>
      <c r="X560" s="65" t="str">
        <f>+IF(N560&lt;&gt;"",IF(INT(N560)&lt;&gt;INT(K560),"OUI",""),"")</f>
        <v/>
      </c>
      <c r="Y560" s="66">
        <f>+IF(F560="OUI",0,C560*K560)</f>
        <v>128.3835</v>
      </c>
      <c r="Z560" s="67" t="str">
        <f>+IF(R560="-",IF(OR(F560="OUI",AND(G560="OUI",T560&lt;=$V$1),H560="OUI",I560="OUI",J560="OUI",T560&lt;=$V$1),"OUI",""),"")</f>
        <v/>
      </c>
      <c r="AA560" s="68" t="str">
        <f>+IF(OR(Z560&lt;&gt;"OUI",X560="OUI",R560&lt;&gt;"-"),"OUI","")</f>
        <v>OUI</v>
      </c>
      <c r="AB560" s="69">
        <f>+IF(AA560&lt;&gt;"OUI","-",IF(R560="-",IF(W560&lt;=3,"-",MAX(N560,K560*(1-$T$1))),IF(W560&lt;=3,R560,IF(T560&gt;$V$6,MAX(N560,K560*$T$6),IF(T560&gt;$V$5,MAX(R560,N560,K560*(1-$T$2),K560*(1-$T$5)),IF(T560&gt;$V$4,MAX(R560,N560,K560*(1-$T$2),K560*(1-$T$4)),IF(T560&gt;$V$3,MAX(R560,N560,K560*(1-$T$2),K560*(1-$T$3)),IF(T560&gt;$V$1,MAX(N560,K560*(1-$T$2)),MAX(N560,R560)))))))))</f>
        <v>23.109030000000001</v>
      </c>
      <c r="AC560" s="70">
        <f>+IF(AB560="-","-",IF(ABS(K560-AB560)&lt;0.1,1,-1*(AB560-K560)/K560))</f>
        <v>9.9999999999999992E-2</v>
      </c>
      <c r="AD560" s="66">
        <f>+IF(AB560&lt;&gt;"-",IF(AB560&lt;K560,(K560-AB560)*C560,AB560*C560),"")</f>
        <v>12.838349999999998</v>
      </c>
      <c r="AE560" s="68" t="str">
        <f>+IF(AB560&lt;&gt;"-",IF(R560&lt;&gt;"-",IF(Z560&lt;&gt;"OUI","OLD","FAUX"),IF(Z560&lt;&gt;"OUI","NEW","FAUX")),"")</f>
        <v>OLD</v>
      </c>
      <c r="AF560" s="68"/>
      <c r="AG560" s="68"/>
      <c r="AH560" s="53" t="str">
        <f t="shared" si="8"/>
        <v/>
      </c>
    </row>
    <row r="561" spans="1:34" ht="17">
      <c r="A561" s="53" t="s">
        <v>3016</v>
      </c>
      <c r="B561" s="53" t="s">
        <v>3017</v>
      </c>
      <c r="C561" s="54">
        <v>1</v>
      </c>
      <c r="D561" s="55"/>
      <c r="E561" s="55" t="s">
        <v>2483</v>
      </c>
      <c r="F561" s="56"/>
      <c r="G561" s="56"/>
      <c r="H561" s="56"/>
      <c r="I561" s="56"/>
      <c r="J561" s="56" t="s">
        <v>49</v>
      </c>
      <c r="K561" s="57">
        <v>25.51</v>
      </c>
      <c r="L561" s="58">
        <v>45688</v>
      </c>
      <c r="M561" s="58">
        <v>45733</v>
      </c>
      <c r="N561" s="59"/>
      <c r="O561" s="56">
        <v>4</v>
      </c>
      <c r="P561" s="56"/>
      <c r="Q561" s="56"/>
      <c r="R561" s="60" t="s">
        <v>1139</v>
      </c>
      <c r="S561" s="61">
        <f>O561+P561</f>
        <v>4</v>
      </c>
      <c r="T561" s="62">
        <f>+IF(L561&lt;&gt;"",IF(DAYS360(L561,$A$2)&lt;0,0,IF(AND(MONTH(L561)=MONTH($A$2),YEAR(L561)&lt;YEAR($A$2)),(DAYS360(L561,$A$2)/30)-1,DAYS360(L561,$A$2)/30)),0)</f>
        <v>1.8666666666666667</v>
      </c>
      <c r="U561" s="62">
        <f>+IF(M561&lt;&gt;"",IF(DAYS360(M561,$A$2)&lt;0,0,IF(AND(MONTH(M561)=MONTH($A$2),YEAR(M561)&lt;YEAR($A$2)),(DAYS360(M561,$A$2)/30)-1,DAYS360(M561,$A$2)/30)),0)</f>
        <v>0.3</v>
      </c>
      <c r="V561" s="63">
        <f>S561/((C561+Q561)/2)</f>
        <v>8</v>
      </c>
      <c r="W561" s="64">
        <f>+IF(V561&gt;0,1/V561,999)</f>
        <v>0.125</v>
      </c>
      <c r="X561" s="65" t="str">
        <f>+IF(N561&lt;&gt;"",IF(INT(N561)&lt;&gt;INT(K561),"OUI",""),"")</f>
        <v/>
      </c>
      <c r="Y561" s="66">
        <f>+IF(F561="OUI",0,C561*K561)</f>
        <v>25.51</v>
      </c>
      <c r="Z561" s="67" t="str">
        <f>+IF(R561="-",IF(OR(F561="OUI",AND(G561="OUI",T561&lt;=$V$1),H561="OUI",I561="OUI",J561="OUI",T561&lt;=$V$1),"OUI",""),"")</f>
        <v>OUI</v>
      </c>
      <c r="AA561" s="68" t="str">
        <f>+IF(OR(Z561&lt;&gt;"OUI",X561="OUI",R561&lt;&gt;"-"),"OUI","")</f>
        <v/>
      </c>
      <c r="AB561" s="69" t="str">
        <f>+IF(AA561&lt;&gt;"OUI","-",IF(R561="-",IF(W561&lt;=3,"-",MAX(N561,K561*(1-$T$1))),IF(W561&lt;=3,R561,IF(T561&gt;$V$6,MAX(N561,K561*$T$6),IF(T561&gt;$V$5,MAX(R561,N561,K561*(1-$T$2),K561*(1-$T$5)),IF(T561&gt;$V$4,MAX(R561,N561,K561*(1-$T$2),K561*(1-$T$4)),IF(T561&gt;$V$3,MAX(R561,N561,K561*(1-$T$2),K561*(1-$T$3)),IF(T561&gt;$V$1,MAX(N561,K561*(1-$T$2)),MAX(N561,R561)))))))))</f>
        <v>-</v>
      </c>
      <c r="AC561" s="70" t="str">
        <f>+IF(AB561="-","-",IF(ABS(K561-AB561)&lt;0.1,1,-1*(AB561-K561)/K561))</f>
        <v>-</v>
      </c>
      <c r="AD561" s="66" t="str">
        <f>+IF(AB561&lt;&gt;"-",IF(AB561&lt;K561,(K561-AB561)*C561,AB561*C561),"")</f>
        <v/>
      </c>
      <c r="AE561" s="68" t="str">
        <f>+IF(AB561&lt;&gt;"-",IF(R561&lt;&gt;"-",IF(Z561&lt;&gt;"OUI","OLD","FAUX"),IF(Z561&lt;&gt;"OUI","NEW","FAUX")),"")</f>
        <v/>
      </c>
      <c r="AF561" s="68"/>
      <c r="AG561" s="68"/>
      <c r="AH561" s="53" t="str">
        <f t="shared" si="8"/>
        <v/>
      </c>
    </row>
    <row r="562" spans="1:34" ht="17">
      <c r="A562" s="53" t="s">
        <v>217</v>
      </c>
      <c r="B562" s="53" t="s">
        <v>218</v>
      </c>
      <c r="C562" s="54">
        <v>1</v>
      </c>
      <c r="D562" s="55" t="s">
        <v>219</v>
      </c>
      <c r="E562" s="55" t="s">
        <v>220</v>
      </c>
      <c r="F562" s="56" t="s">
        <v>49</v>
      </c>
      <c r="G562" s="56" t="s">
        <v>49</v>
      </c>
      <c r="H562" s="56"/>
      <c r="I562" s="56"/>
      <c r="J562" s="56" t="s">
        <v>49</v>
      </c>
      <c r="K562" s="57">
        <v>25.497599999999998</v>
      </c>
      <c r="L562" s="58">
        <v>43844</v>
      </c>
      <c r="M562" s="58">
        <v>45222</v>
      </c>
      <c r="N562" s="59"/>
      <c r="O562" s="56"/>
      <c r="P562" s="56"/>
      <c r="Q562" s="56">
        <v>2</v>
      </c>
      <c r="R562" s="60">
        <v>22.947839999999999</v>
      </c>
      <c r="S562" s="61">
        <f>O562+P562</f>
        <v>0</v>
      </c>
      <c r="T562" s="62">
        <f>+IF(L562&lt;&gt;"",IF(DAYS360(L562,$A$2)&lt;0,0,IF(AND(MONTH(L562)=MONTH($A$2),YEAR(L562)&lt;YEAR($A$2)),(DAYS360(L562,$A$2)/30)-1,DAYS360(L562,$A$2)/30)),0)</f>
        <v>62.4</v>
      </c>
      <c r="U562" s="62">
        <f>+IF(M562&lt;&gt;"",IF(DAYS360(M562,$A$2)&lt;0,0,IF(AND(MONTH(M562)=MONTH($A$2),YEAR(M562)&lt;YEAR($A$2)),(DAYS360(M562,$A$2)/30)-1,DAYS360(M562,$A$2)/30)),0)</f>
        <v>17.100000000000001</v>
      </c>
      <c r="V562" s="63">
        <f>S562/((C562+Q562)/2)</f>
        <v>0</v>
      </c>
      <c r="W562" s="64">
        <f>+IF(V562&gt;0,1/V562,999)</f>
        <v>999</v>
      </c>
      <c r="X562" s="65" t="str">
        <f>+IF(N562&lt;&gt;"",IF(INT(N562)&lt;&gt;INT(K562),"OUI",""),"")</f>
        <v/>
      </c>
      <c r="Y562" s="66">
        <f>+IF(F562="OUI",0,C562*K562)</f>
        <v>25.497599999999998</v>
      </c>
      <c r="Z562" s="67" t="str">
        <f>+IF(R562="-",IF(OR(F562="OUI",AND(G562="OUI",T562&lt;=$V$1),H562="OUI",I562="OUI",J562="OUI",T562&lt;=$V$1),"OUI",""),"")</f>
        <v/>
      </c>
      <c r="AA562" s="68" t="str">
        <f>+IF(OR(Z562&lt;&gt;"OUI",X562="OUI",R562&lt;&gt;"-"),"OUI","")</f>
        <v>OUI</v>
      </c>
      <c r="AB562" s="69">
        <f>+IF(AA562&lt;&gt;"OUI","-",IF(R562="-",IF(W562&lt;=3,"-",MAX(N562,K562*(1-$T$1))),IF(W562&lt;=3,R562,IF(T562&gt;$V$6,MAX(N562,K562*$T$6),IF(T562&gt;$V$5,MAX(R562,N562,K562*(1-$T$2),K562*(1-$T$5)),IF(T562&gt;$V$4,MAX(R562,N562,K562*(1-$T$2),K562*(1-$T$4)),IF(T562&gt;$V$3,MAX(R562,N562,K562*(1-$T$2),K562*(1-$T$3)),IF(T562&gt;$V$1,MAX(N562,K562*(1-$T$2)),MAX(N562,R562)))))))))</f>
        <v>25.497599999999998</v>
      </c>
      <c r="AC562" s="70">
        <f>+IF(AB562="-","-",IF(ABS(K562-AB562)&lt;0.1,1,-1*(AB562-K562)/K562))</f>
        <v>1</v>
      </c>
      <c r="AD562" s="66">
        <f>+IF(AB562&lt;&gt;"-",IF(AB562&lt;K562,(K562-AB562)*C562,AB562*C562),"")</f>
        <v>25.497599999999998</v>
      </c>
      <c r="AE562" s="68" t="str">
        <f>+IF(AB562&lt;&gt;"-",IF(R562&lt;&gt;"-",IF(Z562&lt;&gt;"OUI","OLD","FAUX"),IF(Z562&lt;&gt;"OUI","NEW","FAUX")),"")</f>
        <v>OLD</v>
      </c>
      <c r="AF562" s="68"/>
      <c r="AG562" s="68"/>
      <c r="AH562" s="53" t="str">
        <f t="shared" si="8"/>
        <v/>
      </c>
    </row>
    <row r="563" spans="1:34" ht="17">
      <c r="A563" s="53" t="s">
        <v>2155</v>
      </c>
      <c r="B563" s="53" t="s">
        <v>2156</v>
      </c>
      <c r="C563" s="54">
        <v>4</v>
      </c>
      <c r="D563" s="55" t="s">
        <v>1247</v>
      </c>
      <c r="E563" s="55"/>
      <c r="F563" s="56" t="s">
        <v>49</v>
      </c>
      <c r="G563" s="56" t="s">
        <v>49</v>
      </c>
      <c r="H563" s="56"/>
      <c r="I563" s="56"/>
      <c r="J563" s="56"/>
      <c r="K563" s="57">
        <v>25.467199999999998</v>
      </c>
      <c r="L563" s="58">
        <v>45198</v>
      </c>
      <c r="M563" s="58">
        <v>45615</v>
      </c>
      <c r="N563" s="59"/>
      <c r="O563" s="56"/>
      <c r="P563" s="56"/>
      <c r="Q563" s="56">
        <v>4</v>
      </c>
      <c r="R563" s="60" t="s">
        <v>1139</v>
      </c>
      <c r="S563" s="61">
        <f>O563+P563</f>
        <v>0</v>
      </c>
      <c r="T563" s="62">
        <f>+IF(L563&lt;&gt;"",IF(DAYS360(L563,$A$2)&lt;0,0,IF(AND(MONTH(L563)=MONTH($A$2),YEAR(L563)&lt;YEAR($A$2)),(DAYS360(L563,$A$2)/30)-1,DAYS360(L563,$A$2)/30)),0)</f>
        <v>17.899999999999999</v>
      </c>
      <c r="U563" s="62">
        <f>+IF(M563&lt;&gt;"",IF(DAYS360(M563,$A$2)&lt;0,0,IF(AND(MONTH(M563)=MONTH($A$2),YEAR(M563)&lt;YEAR($A$2)),(DAYS360(M563,$A$2)/30)-1,DAYS360(M563,$A$2)/30)),0)</f>
        <v>4.2333333333333334</v>
      </c>
      <c r="V563" s="63">
        <f>S563/((C563+Q563)/2)</f>
        <v>0</v>
      </c>
      <c r="W563" s="64">
        <f>+IF(V563&gt;0,1/V563,999)</f>
        <v>999</v>
      </c>
      <c r="X563" s="65" t="str">
        <f>+IF(N563&lt;&gt;"",IF(INT(N563)&lt;&gt;INT(K563),"OUI",""),"")</f>
        <v/>
      </c>
      <c r="Y563" s="66">
        <f>+IF(F563="OUI",0,C563*K563)</f>
        <v>101.86879999999999</v>
      </c>
      <c r="Z563" s="67" t="str">
        <f>+IF(R563="-",IF(OR(F563="OUI",AND(G563="OUI",T563&lt;=$V$1),H563="OUI",I563="OUI",J563="OUI",T563&lt;=$V$1),"OUI",""),"")</f>
        <v/>
      </c>
      <c r="AA563" s="68" t="str">
        <f>+IF(OR(Z563&lt;&gt;"OUI",X563="OUI",R563&lt;&gt;"-"),"OUI","")</f>
        <v>OUI</v>
      </c>
      <c r="AB563" s="69">
        <f>+IF(AA563&lt;&gt;"OUI","-",IF(R563="-",IF(W563&lt;=3,"-",MAX(N563,K563*(1-$T$1))),IF(W563&lt;=3,R563,IF(T563&gt;$V$6,MAX(N563,K563*$T$6),IF(T563&gt;$V$5,MAX(R563,N563,K563*(1-$T$2),K563*(1-$T$5)),IF(T563&gt;$V$4,MAX(R563,N563,K563*(1-$T$2),K563*(1-$T$4)),IF(T563&gt;$V$3,MAX(R563,N563,K563*(1-$T$2),K563*(1-$T$3)),IF(T563&gt;$V$1,MAX(N563,K563*(1-$T$2)),MAX(N563,R563)))))))))</f>
        <v>22.920479999999998</v>
      </c>
      <c r="AC563" s="70">
        <f>+IF(AB563="-","-",IF(ABS(K563-AB563)&lt;0.1,1,-1*(AB563-K563)/K563))</f>
        <v>0.10000000000000003</v>
      </c>
      <c r="AD563" s="66">
        <f>+IF(AB563&lt;&gt;"-",IF(AB563&lt;K563,(K563-AB563)*C563,AB563*C563),"")</f>
        <v>10.186880000000002</v>
      </c>
      <c r="AE563" s="68" t="str">
        <f>+IF(AB563&lt;&gt;"-",IF(R563&lt;&gt;"-",IF(Z563&lt;&gt;"OUI","OLD","FAUX"),IF(Z563&lt;&gt;"OUI","NEW","FAUX")),"")</f>
        <v>NEW</v>
      </c>
      <c r="AF563" s="68"/>
      <c r="AG563" s="68"/>
      <c r="AH563" s="53" t="str">
        <f t="shared" si="8"/>
        <v/>
      </c>
    </row>
    <row r="564" spans="1:34" ht="17">
      <c r="A564" s="53" t="s">
        <v>2488</v>
      </c>
      <c r="B564" s="53" t="s">
        <v>2489</v>
      </c>
      <c r="C564" s="54">
        <v>1</v>
      </c>
      <c r="D564" s="55" t="s">
        <v>116</v>
      </c>
      <c r="E564" s="55"/>
      <c r="F564" s="56" t="s">
        <v>49</v>
      </c>
      <c r="G564" s="56" t="s">
        <v>49</v>
      </c>
      <c r="H564" s="56"/>
      <c r="I564" s="56"/>
      <c r="J564" s="56"/>
      <c r="K564" s="57">
        <v>25.42</v>
      </c>
      <c r="L564" s="58">
        <v>45268</v>
      </c>
      <c r="M564" s="58">
        <v>45693</v>
      </c>
      <c r="N564" s="59"/>
      <c r="O564" s="56">
        <v>1</v>
      </c>
      <c r="P564" s="56"/>
      <c r="Q564" s="56">
        <v>1</v>
      </c>
      <c r="R564" s="60" t="s">
        <v>1139</v>
      </c>
      <c r="S564" s="61">
        <f>O564+P564</f>
        <v>1</v>
      </c>
      <c r="T564" s="62">
        <f>+IF(L564&lt;&gt;"",IF(DAYS360(L564,$A$2)&lt;0,0,IF(AND(MONTH(L564)=MONTH($A$2),YEAR(L564)&lt;YEAR($A$2)),(DAYS360(L564,$A$2)/30)-1,DAYS360(L564,$A$2)/30)),0)</f>
        <v>15.6</v>
      </c>
      <c r="U564" s="62">
        <f>+IF(M564&lt;&gt;"",IF(DAYS360(M564,$A$2)&lt;0,0,IF(AND(MONTH(M564)=MONTH($A$2),YEAR(M564)&lt;YEAR($A$2)),(DAYS360(M564,$A$2)/30)-1,DAYS360(M564,$A$2)/30)),0)</f>
        <v>1.7</v>
      </c>
      <c r="V564" s="63">
        <f>S564/((C564+Q564)/2)</f>
        <v>1</v>
      </c>
      <c r="W564" s="64">
        <f>+IF(V564&gt;0,1/V564,999)</f>
        <v>1</v>
      </c>
      <c r="X564" s="65" t="str">
        <f>+IF(N564&lt;&gt;"",IF(INT(N564)&lt;&gt;INT(K564),"OUI",""),"")</f>
        <v/>
      </c>
      <c r="Y564" s="66">
        <f>+IF(F564="OUI",0,C564*K564)</f>
        <v>25.42</v>
      </c>
      <c r="Z564" s="67" t="str">
        <f>+IF(R564="-",IF(OR(F564="OUI",AND(G564="OUI",T564&lt;=$V$1),H564="OUI",I564="OUI",J564="OUI",T564&lt;=$V$1),"OUI",""),"")</f>
        <v/>
      </c>
      <c r="AA564" s="68" t="str">
        <f>+IF(OR(Z564&lt;&gt;"OUI",X564="OUI",R564&lt;&gt;"-"),"OUI","")</f>
        <v>OUI</v>
      </c>
      <c r="AB564" s="69" t="str">
        <f>+IF(AA564&lt;&gt;"OUI","-",IF(R564="-",IF(W564&lt;=3,"-",MAX(N564,K564*(1-$T$1))),IF(W564&lt;=3,R564,IF(T564&gt;$V$6,MAX(N564,K564*$T$6),IF(T564&gt;$V$5,MAX(R564,N564,K564*(1-$T$2),K564*(1-$T$5)),IF(T564&gt;$V$4,MAX(R564,N564,K564*(1-$T$2),K564*(1-$T$4)),IF(T564&gt;$V$3,MAX(R564,N564,K564*(1-$T$2),K564*(1-$T$3)),IF(T564&gt;$V$1,MAX(N564,K564*(1-$T$2)),MAX(N564,R564)))))))))</f>
        <v>-</v>
      </c>
      <c r="AC564" s="70" t="str">
        <f>+IF(AB564="-","-",IF(ABS(K564-AB564)&lt;0.1,1,-1*(AB564-K564)/K564))</f>
        <v>-</v>
      </c>
      <c r="AD564" s="66" t="str">
        <f>+IF(AB564&lt;&gt;"-",IF(AB564&lt;K564,(K564-AB564)*C564,AB564*C564),"")</f>
        <v/>
      </c>
      <c r="AE564" s="68" t="str">
        <f>+IF(AB564&lt;&gt;"-",IF(R564&lt;&gt;"-",IF(Z564&lt;&gt;"OUI","OLD","FAUX"),IF(Z564&lt;&gt;"OUI","NEW","FAUX")),"")</f>
        <v/>
      </c>
      <c r="AF564" s="68"/>
      <c r="AG564" s="68"/>
      <c r="AH564" s="53" t="str">
        <f t="shared" si="8"/>
        <v/>
      </c>
    </row>
    <row r="565" spans="1:34" ht="17">
      <c r="A565" s="53" t="s">
        <v>1895</v>
      </c>
      <c r="B565" s="53" t="s">
        <v>1896</v>
      </c>
      <c r="C565" s="54">
        <v>1</v>
      </c>
      <c r="D565" s="55"/>
      <c r="E565" s="55" t="s">
        <v>432</v>
      </c>
      <c r="F565" s="56" t="s">
        <v>49</v>
      </c>
      <c r="G565" s="56" t="s">
        <v>49</v>
      </c>
      <c r="H565" s="56"/>
      <c r="I565" s="56"/>
      <c r="J565" s="56" t="s">
        <v>49</v>
      </c>
      <c r="K565" s="57">
        <v>25.24</v>
      </c>
      <c r="L565" s="58">
        <v>45077</v>
      </c>
      <c r="M565" s="58">
        <v>45131</v>
      </c>
      <c r="N565" s="59"/>
      <c r="O565" s="56"/>
      <c r="P565" s="56"/>
      <c r="Q565" s="56">
        <v>1</v>
      </c>
      <c r="R565" s="60">
        <v>22.715999999999998</v>
      </c>
      <c r="S565" s="61">
        <f>O565+P565</f>
        <v>0</v>
      </c>
      <c r="T565" s="62">
        <f>+IF(L565&lt;&gt;"",IF(DAYS360(L565,$A$2)&lt;0,0,IF(AND(MONTH(L565)=MONTH($A$2),YEAR(L565)&lt;YEAR($A$2)),(DAYS360(L565,$A$2)/30)-1,DAYS360(L565,$A$2)/30)),0)</f>
        <v>21.866666666666667</v>
      </c>
      <c r="U565" s="62">
        <f>+IF(M565&lt;&gt;"",IF(DAYS360(M565,$A$2)&lt;0,0,IF(AND(MONTH(M565)=MONTH($A$2),YEAR(M565)&lt;YEAR($A$2)),(DAYS360(M565,$A$2)/30)-1,DAYS360(M565,$A$2)/30)),0)</f>
        <v>20.066666666666666</v>
      </c>
      <c r="V565" s="63">
        <f>S565/((C565+Q565)/2)</f>
        <v>0</v>
      </c>
      <c r="W565" s="64">
        <f>+IF(V565&gt;0,1/V565,999)</f>
        <v>999</v>
      </c>
      <c r="X565" s="65" t="str">
        <f>+IF(N565&lt;&gt;"",IF(INT(N565)&lt;&gt;INT(K565),"OUI",""),"")</f>
        <v/>
      </c>
      <c r="Y565" s="66">
        <f>+IF(F565="OUI",0,C565*K565)</f>
        <v>25.24</v>
      </c>
      <c r="Z565" s="67" t="str">
        <f>+IF(R565="-",IF(OR(F565="OUI",AND(G565="OUI",T565&lt;=$V$1),H565="OUI",I565="OUI",J565="OUI",T565&lt;=$V$1),"OUI",""),"")</f>
        <v/>
      </c>
      <c r="AA565" s="68" t="str">
        <f>+IF(OR(Z565&lt;&gt;"OUI",X565="OUI",R565&lt;&gt;"-"),"OUI","")</f>
        <v>OUI</v>
      </c>
      <c r="AB565" s="69">
        <f>+IF(AA565&lt;&gt;"OUI","-",IF(R565="-",IF(W565&lt;=3,"-",MAX(N565,K565*(1-$T$1))),IF(W565&lt;=3,R565,IF(T565&gt;$V$6,MAX(N565,K565*$T$6),IF(T565&gt;$V$5,MAX(R565,N565,K565*(1-$T$2),K565*(1-$T$5)),IF(T565&gt;$V$4,MAX(R565,N565,K565*(1-$T$2),K565*(1-$T$4)),IF(T565&gt;$V$3,MAX(R565,N565,K565*(1-$T$2),K565*(1-$T$3)),IF(T565&gt;$V$1,MAX(N565,K565*(1-$T$2)),MAX(N565,R565)))))))))</f>
        <v>22.715999999999998</v>
      </c>
      <c r="AC565" s="70">
        <f>+IF(AB565="-","-",IF(ABS(K565-AB565)&lt;0.1,1,-1*(AB565-K565)/K565))</f>
        <v>0.10000000000000005</v>
      </c>
      <c r="AD565" s="66">
        <f>+IF(AB565&lt;&gt;"-",IF(AB565&lt;K565,(K565-AB565)*C565,AB565*C565),"")</f>
        <v>2.5240000000000009</v>
      </c>
      <c r="AE565" s="68" t="str">
        <f>+IF(AB565&lt;&gt;"-",IF(R565&lt;&gt;"-",IF(Z565&lt;&gt;"OUI","OLD","FAUX"),IF(Z565&lt;&gt;"OUI","NEW","FAUX")),"")</f>
        <v>OLD</v>
      </c>
      <c r="AF565" s="68"/>
      <c r="AG565" s="68"/>
      <c r="AH565" s="53" t="str">
        <f t="shared" si="8"/>
        <v/>
      </c>
    </row>
    <row r="566" spans="1:34" ht="17">
      <c r="A566" s="53" t="s">
        <v>2640</v>
      </c>
      <c r="B566" s="53" t="s">
        <v>2641</v>
      </c>
      <c r="C566" s="54">
        <v>31</v>
      </c>
      <c r="D566" s="55" t="s">
        <v>47</v>
      </c>
      <c r="E566" s="55" t="s">
        <v>48</v>
      </c>
      <c r="F566" s="56" t="s">
        <v>49</v>
      </c>
      <c r="G566" s="56" t="s">
        <v>49</v>
      </c>
      <c r="H566" s="56"/>
      <c r="I566" s="56"/>
      <c r="J566" s="56" t="s">
        <v>49</v>
      </c>
      <c r="K566" s="57">
        <v>25.1938</v>
      </c>
      <c r="L566" s="58">
        <v>45698</v>
      </c>
      <c r="M566" s="58">
        <v>45733</v>
      </c>
      <c r="N566" s="59"/>
      <c r="O566" s="56">
        <v>13</v>
      </c>
      <c r="P566" s="56"/>
      <c r="Q566" s="56">
        <v>14</v>
      </c>
      <c r="R566" s="60" t="s">
        <v>1139</v>
      </c>
      <c r="S566" s="61">
        <f>O566+P566</f>
        <v>13</v>
      </c>
      <c r="T566" s="62">
        <f>+IF(L566&lt;&gt;"",IF(DAYS360(L566,$A$2)&lt;0,0,IF(AND(MONTH(L566)=MONTH($A$2),YEAR(L566)&lt;YEAR($A$2)),(DAYS360(L566,$A$2)/30)-1,DAYS360(L566,$A$2)/30)),0)</f>
        <v>1.5333333333333334</v>
      </c>
      <c r="U566" s="62">
        <f>+IF(M566&lt;&gt;"",IF(DAYS360(M566,$A$2)&lt;0,0,IF(AND(MONTH(M566)=MONTH($A$2),YEAR(M566)&lt;YEAR($A$2)),(DAYS360(M566,$A$2)/30)-1,DAYS360(M566,$A$2)/30)),0)</f>
        <v>0.3</v>
      </c>
      <c r="V566" s="63">
        <f>S566/((C566+Q566)/2)</f>
        <v>0.57777777777777772</v>
      </c>
      <c r="W566" s="64">
        <f>+IF(V566&gt;0,1/V566,999)</f>
        <v>1.7307692307692308</v>
      </c>
      <c r="X566" s="65" t="str">
        <f>+IF(N566&lt;&gt;"",IF(INT(N566)&lt;&gt;INT(K566),"OUI",""),"")</f>
        <v/>
      </c>
      <c r="Y566" s="66">
        <f>+IF(F566="OUI",0,C566*K566)</f>
        <v>781.00779999999997</v>
      </c>
      <c r="Z566" s="67" t="str">
        <f>+IF(R566="-",IF(OR(F566="OUI",AND(G566="OUI",T566&lt;=$V$1),H566="OUI",I566="OUI",J566="OUI",T566&lt;=$V$1),"OUI",""),"")</f>
        <v>OUI</v>
      </c>
      <c r="AA566" s="68" t="str">
        <f>+IF(OR(Z566&lt;&gt;"OUI",X566="OUI",R566&lt;&gt;"-"),"OUI","")</f>
        <v/>
      </c>
      <c r="AB566" s="69" t="str">
        <f>+IF(AA566&lt;&gt;"OUI","-",IF(R566="-",IF(W566&lt;=3,"-",MAX(N566,K566*(1-$T$1))),IF(W566&lt;=3,R566,IF(T566&gt;$V$6,MAX(N566,K566*$T$6),IF(T566&gt;$V$5,MAX(R566,N566,K566*(1-$T$2),K566*(1-$T$5)),IF(T566&gt;$V$4,MAX(R566,N566,K566*(1-$T$2),K566*(1-$T$4)),IF(T566&gt;$V$3,MAX(R566,N566,K566*(1-$T$2),K566*(1-$T$3)),IF(T566&gt;$V$1,MAX(N566,K566*(1-$T$2)),MAX(N566,R566)))))))))</f>
        <v>-</v>
      </c>
      <c r="AC566" s="70" t="str">
        <f>+IF(AB566="-","-",IF(ABS(K566-AB566)&lt;0.1,1,-1*(AB566-K566)/K566))</f>
        <v>-</v>
      </c>
      <c r="AD566" s="66" t="str">
        <f>+IF(AB566&lt;&gt;"-",IF(AB566&lt;K566,(K566-AB566)*C566,AB566*C566),"")</f>
        <v/>
      </c>
      <c r="AE566" s="68" t="str">
        <f>+IF(AB566&lt;&gt;"-",IF(R566&lt;&gt;"-",IF(Z566&lt;&gt;"OUI","OLD","FAUX"),IF(Z566&lt;&gt;"OUI","NEW","FAUX")),"")</f>
        <v/>
      </c>
      <c r="AF566" s="68"/>
      <c r="AG566" s="68"/>
      <c r="AH566" s="53" t="str">
        <f t="shared" si="8"/>
        <v/>
      </c>
    </row>
    <row r="567" spans="1:34" ht="17">
      <c r="A567" s="53" t="s">
        <v>689</v>
      </c>
      <c r="B567" s="53" t="s">
        <v>690</v>
      </c>
      <c r="C567" s="54">
        <v>49</v>
      </c>
      <c r="D567" s="55" t="s">
        <v>671</v>
      </c>
      <c r="E567" s="55"/>
      <c r="F567" s="56" t="s">
        <v>49</v>
      </c>
      <c r="G567" s="56" t="s">
        <v>49</v>
      </c>
      <c r="H567" s="56"/>
      <c r="I567" s="56"/>
      <c r="J567" s="56"/>
      <c r="K567" s="57">
        <v>25.024999999999999</v>
      </c>
      <c r="L567" s="58">
        <v>44896</v>
      </c>
      <c r="M567" s="58">
        <v>44994</v>
      </c>
      <c r="N567" s="59"/>
      <c r="O567" s="56"/>
      <c r="P567" s="56"/>
      <c r="Q567" s="56">
        <v>49</v>
      </c>
      <c r="R567" s="60">
        <v>22.522500000000001</v>
      </c>
      <c r="S567" s="61">
        <f>O567+P567</f>
        <v>0</v>
      </c>
      <c r="T567" s="62">
        <f>+IF(L567&lt;&gt;"",IF(DAYS360(L567,$A$2)&lt;0,0,IF(AND(MONTH(L567)=MONTH($A$2),YEAR(L567)&lt;YEAR($A$2)),(DAYS360(L567,$A$2)/30)-1,DAYS360(L567,$A$2)/30)),0)</f>
        <v>27.833333333333332</v>
      </c>
      <c r="U567" s="62">
        <f>+IF(M567&lt;&gt;"",IF(DAYS360(M567,$A$2)&lt;0,0,IF(AND(MONTH(M567)=MONTH($A$2),YEAR(M567)&lt;YEAR($A$2)),(DAYS360(M567,$A$2)/30)-1,DAYS360(M567,$A$2)/30)),0)</f>
        <v>23.566666666666666</v>
      </c>
      <c r="V567" s="63">
        <f>S567/((C567+Q567)/2)</f>
        <v>0</v>
      </c>
      <c r="W567" s="64">
        <f>+IF(V567&gt;0,1/V567,999)</f>
        <v>999</v>
      </c>
      <c r="X567" s="65" t="str">
        <f>+IF(N567&lt;&gt;"",IF(INT(N567)&lt;&gt;INT(K567),"OUI",""),"")</f>
        <v/>
      </c>
      <c r="Y567" s="66">
        <f>+IF(F567="OUI",0,C567*K567)</f>
        <v>1226.2249999999999</v>
      </c>
      <c r="Z567" s="67" t="str">
        <f>+IF(R567="-",IF(OR(F567="OUI",AND(G567="OUI",T567&lt;=$V$1),H567="OUI",I567="OUI",J567="OUI",T567&lt;=$V$1),"OUI",""),"")</f>
        <v/>
      </c>
      <c r="AA567" s="68" t="str">
        <f>+IF(OR(Z567&lt;&gt;"OUI",X567="OUI",R567&lt;&gt;"-"),"OUI","")</f>
        <v>OUI</v>
      </c>
      <c r="AB567" s="69">
        <f>+IF(AA567&lt;&gt;"OUI","-",IF(R567="-",IF(W567&lt;=3,"-",MAX(N567,K567*(1-$T$1))),IF(W567&lt;=3,R567,IF(T567&gt;$V$6,MAX(N567,K567*$T$6),IF(T567&gt;$V$5,MAX(R567,N567,K567*(1-$T$2),K567*(1-$T$5)),IF(T567&gt;$V$4,MAX(R567,N567,K567*(1-$T$2),K567*(1-$T$4)),IF(T567&gt;$V$3,MAX(R567,N567,K567*(1-$T$2),K567*(1-$T$3)),IF(T567&gt;$V$1,MAX(N567,K567*(1-$T$2)),MAX(N567,R567)))))))))</f>
        <v>22.522500000000001</v>
      </c>
      <c r="AC567" s="70">
        <f>+IF(AB567="-","-",IF(ABS(K567-AB567)&lt;0.1,1,-1*(AB567-K567)/K567))</f>
        <v>9.9999999999999908E-2</v>
      </c>
      <c r="AD567" s="66">
        <f>+IF(AB567&lt;&gt;"-",IF(AB567&lt;K567,(K567-AB567)*C567,AB567*C567),"")</f>
        <v>122.62249999999989</v>
      </c>
      <c r="AE567" s="68" t="str">
        <f>+IF(AB567&lt;&gt;"-",IF(R567&lt;&gt;"-",IF(Z567&lt;&gt;"OUI","OLD","FAUX"),IF(Z567&lt;&gt;"OUI","NEW","FAUX")),"")</f>
        <v>OLD</v>
      </c>
      <c r="AF567" s="68"/>
      <c r="AG567" s="68"/>
      <c r="AH567" s="53" t="str">
        <f t="shared" si="8"/>
        <v/>
      </c>
    </row>
    <row r="568" spans="1:34" ht="17">
      <c r="A568" s="53" t="s">
        <v>705</v>
      </c>
      <c r="B568" s="53" t="s">
        <v>706</v>
      </c>
      <c r="C568" s="54">
        <v>41</v>
      </c>
      <c r="D568" s="55" t="s">
        <v>671</v>
      </c>
      <c r="E568" s="55"/>
      <c r="F568" s="56" t="s">
        <v>49</v>
      </c>
      <c r="G568" s="56" t="s">
        <v>49</v>
      </c>
      <c r="H568" s="56"/>
      <c r="I568" s="56"/>
      <c r="J568" s="56"/>
      <c r="K568" s="57">
        <v>25.024999999999999</v>
      </c>
      <c r="L568" s="58">
        <v>44894</v>
      </c>
      <c r="M568" s="58">
        <v>45357</v>
      </c>
      <c r="N568" s="59"/>
      <c r="O568" s="56"/>
      <c r="P568" s="56"/>
      <c r="Q568" s="56">
        <v>41</v>
      </c>
      <c r="R568" s="60">
        <v>22.522500000000001</v>
      </c>
      <c r="S568" s="61">
        <f>O568+P568</f>
        <v>0</v>
      </c>
      <c r="T568" s="62">
        <f>+IF(L568&lt;&gt;"",IF(DAYS360(L568,$A$2)&lt;0,0,IF(AND(MONTH(L568)=MONTH($A$2),YEAR(L568)&lt;YEAR($A$2)),(DAYS360(L568,$A$2)/30)-1,DAYS360(L568,$A$2)/30)),0)</f>
        <v>27.9</v>
      </c>
      <c r="U568" s="62">
        <f>+IF(M568&lt;&gt;"",IF(DAYS360(M568,$A$2)&lt;0,0,IF(AND(MONTH(M568)=MONTH($A$2),YEAR(M568)&lt;YEAR($A$2)),(DAYS360(M568,$A$2)/30)-1,DAYS360(M568,$A$2)/30)),0)</f>
        <v>11.666666666666666</v>
      </c>
      <c r="V568" s="63">
        <f>S568/((C568+Q568)/2)</f>
        <v>0</v>
      </c>
      <c r="W568" s="64">
        <f>+IF(V568&gt;0,1/V568,999)</f>
        <v>999</v>
      </c>
      <c r="X568" s="65" t="str">
        <f>+IF(N568&lt;&gt;"",IF(INT(N568)&lt;&gt;INT(K568),"OUI",""),"")</f>
        <v/>
      </c>
      <c r="Y568" s="66">
        <f>+IF(F568="OUI",0,C568*K568)</f>
        <v>1026.0249999999999</v>
      </c>
      <c r="Z568" s="67" t="str">
        <f>+IF(R568="-",IF(OR(F568="OUI",AND(G568="OUI",T568&lt;=$V$1),H568="OUI",I568="OUI",J568="OUI",T568&lt;=$V$1),"OUI",""),"")</f>
        <v/>
      </c>
      <c r="AA568" s="68" t="str">
        <f>+IF(OR(Z568&lt;&gt;"OUI",X568="OUI",R568&lt;&gt;"-"),"OUI","")</f>
        <v>OUI</v>
      </c>
      <c r="AB568" s="69">
        <f>+IF(AA568&lt;&gt;"OUI","-",IF(R568="-",IF(W568&lt;=3,"-",MAX(N568,K568*(1-$T$1))),IF(W568&lt;=3,R568,IF(T568&gt;$V$6,MAX(N568,K568*$T$6),IF(T568&gt;$V$5,MAX(R568,N568,K568*(1-$T$2),K568*(1-$T$5)),IF(T568&gt;$V$4,MAX(R568,N568,K568*(1-$T$2),K568*(1-$T$4)),IF(T568&gt;$V$3,MAX(R568,N568,K568*(1-$T$2),K568*(1-$T$3)),IF(T568&gt;$V$1,MAX(N568,K568*(1-$T$2)),MAX(N568,R568)))))))))</f>
        <v>22.522500000000001</v>
      </c>
      <c r="AC568" s="70">
        <f>+IF(AB568="-","-",IF(ABS(K568-AB568)&lt;0.1,1,-1*(AB568-K568)/K568))</f>
        <v>9.9999999999999908E-2</v>
      </c>
      <c r="AD568" s="66">
        <f>+IF(AB568&lt;&gt;"-",IF(AB568&lt;K568,(K568-AB568)*C568,AB568*C568),"")</f>
        <v>102.60249999999991</v>
      </c>
      <c r="AE568" s="68" t="str">
        <f>+IF(AB568&lt;&gt;"-",IF(R568&lt;&gt;"-",IF(Z568&lt;&gt;"OUI","OLD","FAUX"),IF(Z568&lt;&gt;"OUI","NEW","FAUX")),"")</f>
        <v>OLD</v>
      </c>
      <c r="AF568" s="68"/>
      <c r="AG568" s="68"/>
      <c r="AH568" s="53" t="str">
        <f t="shared" si="8"/>
        <v/>
      </c>
    </row>
    <row r="569" spans="1:34" ht="17">
      <c r="A569" s="53" t="s">
        <v>1148</v>
      </c>
      <c r="B569" s="53" t="s">
        <v>1149</v>
      </c>
      <c r="C569" s="54">
        <v>38</v>
      </c>
      <c r="D569" s="55" t="s">
        <v>671</v>
      </c>
      <c r="E569" s="55"/>
      <c r="F569" s="56" t="s">
        <v>49</v>
      </c>
      <c r="G569" s="56" t="s">
        <v>49</v>
      </c>
      <c r="H569" s="56"/>
      <c r="I569" s="56"/>
      <c r="J569" s="56"/>
      <c r="K569" s="57">
        <v>25.024999999999999</v>
      </c>
      <c r="L569" s="58">
        <v>44896</v>
      </c>
      <c r="M569" s="58">
        <v>45713</v>
      </c>
      <c r="N569" s="59"/>
      <c r="O569" s="56">
        <v>1</v>
      </c>
      <c r="P569" s="56"/>
      <c r="Q569" s="56">
        <v>39</v>
      </c>
      <c r="R569" s="60" t="s">
        <v>1139</v>
      </c>
      <c r="S569" s="61">
        <f>O569+P569</f>
        <v>1</v>
      </c>
      <c r="T569" s="62">
        <f>+IF(L569&lt;&gt;"",IF(DAYS360(L569,$A$2)&lt;0,0,IF(AND(MONTH(L569)=MONTH($A$2),YEAR(L569)&lt;YEAR($A$2)),(DAYS360(L569,$A$2)/30)-1,DAYS360(L569,$A$2)/30)),0)</f>
        <v>27.833333333333332</v>
      </c>
      <c r="U569" s="62">
        <f>+IF(M569&lt;&gt;"",IF(DAYS360(M569,$A$2)&lt;0,0,IF(AND(MONTH(M569)=MONTH($A$2),YEAR(M569)&lt;YEAR($A$2)),(DAYS360(M569,$A$2)/30)-1,DAYS360(M569,$A$2)/30)),0)</f>
        <v>1.0333333333333334</v>
      </c>
      <c r="V569" s="63">
        <f>S569/((C569+Q569)/2)</f>
        <v>2.5974025974025976E-2</v>
      </c>
      <c r="W569" s="64">
        <f>+IF(V569&gt;0,1/V569,999)</f>
        <v>38.5</v>
      </c>
      <c r="X569" s="65" t="str">
        <f>+IF(N569&lt;&gt;"",IF(INT(N569)&lt;&gt;INT(K569),"OUI",""),"")</f>
        <v/>
      </c>
      <c r="Y569" s="66">
        <f>+IF(F569="OUI",0,C569*K569)</f>
        <v>950.94999999999993</v>
      </c>
      <c r="Z569" s="67" t="str">
        <f>+IF(R569="-",IF(OR(F569="OUI",AND(G569="OUI",T569&lt;=$V$1),H569="OUI",I569="OUI",J569="OUI",T569&lt;=$V$1),"OUI",""),"")</f>
        <v/>
      </c>
      <c r="AA569" s="68" t="str">
        <f>+IF(OR(Z569&lt;&gt;"OUI",X569="OUI",R569&lt;&gt;"-"),"OUI","")</f>
        <v>OUI</v>
      </c>
      <c r="AB569" s="69">
        <f>+IF(AA569&lt;&gt;"OUI","-",IF(R569="-",IF(W569&lt;=3,"-",MAX(N569,K569*(1-$T$1))),IF(W569&lt;=3,R569,IF(T569&gt;$V$6,MAX(N569,K569*$T$6),IF(T569&gt;$V$5,MAX(R569,N569,K569*(1-$T$2),K569*(1-$T$5)),IF(T569&gt;$V$4,MAX(R569,N569,K569*(1-$T$2),K569*(1-$T$4)),IF(T569&gt;$V$3,MAX(R569,N569,K569*(1-$T$2),K569*(1-$T$3)),IF(T569&gt;$V$1,MAX(N569,K569*(1-$T$2)),MAX(N569,R569)))))))))</f>
        <v>22.522500000000001</v>
      </c>
      <c r="AC569" s="70">
        <f>+IF(AB569="-","-",IF(ABS(K569-AB569)&lt;0.1,1,-1*(AB569-K569)/K569))</f>
        <v>9.9999999999999908E-2</v>
      </c>
      <c r="AD569" s="66">
        <f>+IF(AB569&lt;&gt;"-",IF(AB569&lt;K569,(K569-AB569)*C569,AB569*C569),"")</f>
        <v>95.094999999999914</v>
      </c>
      <c r="AE569" s="68" t="str">
        <f>+IF(AB569&lt;&gt;"-",IF(R569&lt;&gt;"-",IF(Z569&lt;&gt;"OUI","OLD","FAUX"),IF(Z569&lt;&gt;"OUI","NEW","FAUX")),"")</f>
        <v>NEW</v>
      </c>
      <c r="AF569" s="68"/>
      <c r="AG569" s="68"/>
      <c r="AH569" s="53" t="str">
        <f t="shared" si="8"/>
        <v/>
      </c>
    </row>
    <row r="570" spans="1:34" ht="17">
      <c r="A570" s="53" t="s">
        <v>718</v>
      </c>
      <c r="B570" s="53" t="s">
        <v>719</v>
      </c>
      <c r="C570" s="54">
        <v>30</v>
      </c>
      <c r="D570" s="55" t="s">
        <v>671</v>
      </c>
      <c r="E570" s="55"/>
      <c r="F570" s="56" t="s">
        <v>49</v>
      </c>
      <c r="G570" s="56" t="s">
        <v>49</v>
      </c>
      <c r="H570" s="56"/>
      <c r="I570" s="56"/>
      <c r="J570" s="56"/>
      <c r="K570" s="57">
        <v>25.024999999999999</v>
      </c>
      <c r="L570" s="58">
        <v>44896</v>
      </c>
      <c r="M570" s="58">
        <v>45649</v>
      </c>
      <c r="N570" s="59"/>
      <c r="O570" s="56">
        <v>2</v>
      </c>
      <c r="P570" s="56"/>
      <c r="Q570" s="56">
        <v>34</v>
      </c>
      <c r="R570" s="60">
        <v>22.522500000000001</v>
      </c>
      <c r="S570" s="61">
        <f>O570+P570</f>
        <v>2</v>
      </c>
      <c r="T570" s="62">
        <f>+IF(L570&lt;&gt;"",IF(DAYS360(L570,$A$2)&lt;0,0,IF(AND(MONTH(L570)=MONTH($A$2),YEAR(L570)&lt;YEAR($A$2)),(DAYS360(L570,$A$2)/30)-1,DAYS360(L570,$A$2)/30)),0)</f>
        <v>27.833333333333332</v>
      </c>
      <c r="U570" s="62">
        <f>+IF(M570&lt;&gt;"",IF(DAYS360(M570,$A$2)&lt;0,0,IF(AND(MONTH(M570)=MONTH($A$2),YEAR(M570)&lt;YEAR($A$2)),(DAYS360(M570,$A$2)/30)-1,DAYS360(M570,$A$2)/30)),0)</f>
        <v>3.1</v>
      </c>
      <c r="V570" s="63">
        <f>S570/((C570+Q570)/2)</f>
        <v>6.25E-2</v>
      </c>
      <c r="W570" s="64">
        <f>+IF(V570&gt;0,1/V570,999)</f>
        <v>16</v>
      </c>
      <c r="X570" s="65" t="str">
        <f>+IF(N570&lt;&gt;"",IF(INT(N570)&lt;&gt;INT(K570),"OUI",""),"")</f>
        <v/>
      </c>
      <c r="Y570" s="66">
        <f>+IF(F570="OUI",0,C570*K570)</f>
        <v>750.75</v>
      </c>
      <c r="Z570" s="67" t="str">
        <f>+IF(R570="-",IF(OR(F570="OUI",AND(G570="OUI",T570&lt;=$V$1),H570="OUI",I570="OUI",J570="OUI",T570&lt;=$V$1),"OUI",""),"")</f>
        <v/>
      </c>
      <c r="AA570" s="68" t="str">
        <f>+IF(OR(Z570&lt;&gt;"OUI",X570="OUI",R570&lt;&gt;"-"),"OUI","")</f>
        <v>OUI</v>
      </c>
      <c r="AB570" s="69">
        <f>+IF(AA570&lt;&gt;"OUI","-",IF(R570="-",IF(W570&lt;=3,"-",MAX(N570,K570*(1-$T$1))),IF(W570&lt;=3,R570,IF(T570&gt;$V$6,MAX(N570,K570*$T$6),IF(T570&gt;$V$5,MAX(R570,N570,K570*(1-$T$2),K570*(1-$T$5)),IF(T570&gt;$V$4,MAX(R570,N570,K570*(1-$T$2),K570*(1-$T$4)),IF(T570&gt;$V$3,MAX(R570,N570,K570*(1-$T$2),K570*(1-$T$3)),IF(T570&gt;$V$1,MAX(N570,K570*(1-$T$2)),MAX(N570,R570)))))))))</f>
        <v>22.522500000000001</v>
      </c>
      <c r="AC570" s="70">
        <f>+IF(AB570="-","-",IF(ABS(K570-AB570)&lt;0.1,1,-1*(AB570-K570)/K570))</f>
        <v>9.9999999999999908E-2</v>
      </c>
      <c r="AD570" s="66">
        <f>+IF(AB570&lt;&gt;"-",IF(AB570&lt;K570,(K570-AB570)*C570,AB570*C570),"")</f>
        <v>75.074999999999932</v>
      </c>
      <c r="AE570" s="68" t="str">
        <f>+IF(AB570&lt;&gt;"-",IF(R570&lt;&gt;"-",IF(Z570&lt;&gt;"OUI","OLD","FAUX"),IF(Z570&lt;&gt;"OUI","NEW","FAUX")),"")</f>
        <v>OLD</v>
      </c>
      <c r="AF570" s="68"/>
      <c r="AG570" s="68"/>
      <c r="AH570" s="53" t="str">
        <f t="shared" si="8"/>
        <v/>
      </c>
    </row>
    <row r="571" spans="1:34" ht="17">
      <c r="A571" s="53" t="s">
        <v>2490</v>
      </c>
      <c r="B571" s="53" t="s">
        <v>2491</v>
      </c>
      <c r="C571" s="54">
        <v>1</v>
      </c>
      <c r="D571" s="55" t="s">
        <v>219</v>
      </c>
      <c r="E571" s="55" t="s">
        <v>2492</v>
      </c>
      <c r="F571" s="56" t="s">
        <v>49</v>
      </c>
      <c r="G571" s="56" t="s">
        <v>49</v>
      </c>
      <c r="H571" s="56"/>
      <c r="I571" s="56"/>
      <c r="J571" s="56" t="s">
        <v>49</v>
      </c>
      <c r="K571" s="57">
        <v>25.02</v>
      </c>
      <c r="L571" s="58">
        <v>45720</v>
      </c>
      <c r="M571" s="58">
        <v>45733</v>
      </c>
      <c r="N571" s="59"/>
      <c r="O571" s="56">
        <v>14</v>
      </c>
      <c r="P571" s="56"/>
      <c r="Q571" s="56">
        <v>6</v>
      </c>
      <c r="R571" s="60" t="s">
        <v>1139</v>
      </c>
      <c r="S571" s="61">
        <f>O571+P571</f>
        <v>14</v>
      </c>
      <c r="T571" s="62">
        <f>+IF(L571&lt;&gt;"",IF(DAYS360(L571,$A$2)&lt;0,0,IF(AND(MONTH(L571)=MONTH($A$2),YEAR(L571)&lt;YEAR($A$2)),(DAYS360(L571,$A$2)/30)-1,DAYS360(L571,$A$2)/30)),0)</f>
        <v>0.73333333333333328</v>
      </c>
      <c r="U571" s="62">
        <f>+IF(M571&lt;&gt;"",IF(DAYS360(M571,$A$2)&lt;0,0,IF(AND(MONTH(M571)=MONTH($A$2),YEAR(M571)&lt;YEAR($A$2)),(DAYS360(M571,$A$2)/30)-1,DAYS360(M571,$A$2)/30)),0)</f>
        <v>0.3</v>
      </c>
      <c r="V571" s="63">
        <f>S571/((C571+Q571)/2)</f>
        <v>4</v>
      </c>
      <c r="W571" s="64">
        <f>+IF(V571&gt;0,1/V571,999)</f>
        <v>0.25</v>
      </c>
      <c r="X571" s="65" t="str">
        <f>+IF(N571&lt;&gt;"",IF(INT(N571)&lt;&gt;INT(K571),"OUI",""),"")</f>
        <v/>
      </c>
      <c r="Y571" s="66">
        <f>+IF(F571="OUI",0,C571*K571)</f>
        <v>25.02</v>
      </c>
      <c r="Z571" s="67" t="str">
        <f>+IF(R571="-",IF(OR(F571="OUI",AND(G571="OUI",T571&lt;=$V$1),H571="OUI",I571="OUI",J571="OUI",T571&lt;=$V$1),"OUI",""),"")</f>
        <v>OUI</v>
      </c>
      <c r="AA571" s="68" t="str">
        <f>+IF(OR(Z571&lt;&gt;"OUI",X571="OUI",R571&lt;&gt;"-"),"OUI","")</f>
        <v/>
      </c>
      <c r="AB571" s="69" t="str">
        <f>+IF(AA571&lt;&gt;"OUI","-",IF(R571="-",IF(W571&lt;=3,"-",MAX(N571,K571*(1-$T$1))),IF(W571&lt;=3,R571,IF(T571&gt;$V$6,MAX(N571,K571*$T$6),IF(T571&gt;$V$5,MAX(R571,N571,K571*(1-$T$2),K571*(1-$T$5)),IF(T571&gt;$V$4,MAX(R571,N571,K571*(1-$T$2),K571*(1-$T$4)),IF(T571&gt;$V$3,MAX(R571,N571,K571*(1-$T$2),K571*(1-$T$3)),IF(T571&gt;$V$1,MAX(N571,K571*(1-$T$2)),MAX(N571,R571)))))))))</f>
        <v>-</v>
      </c>
      <c r="AC571" s="70" t="str">
        <f>+IF(AB571="-","-",IF(ABS(K571-AB571)&lt;0.1,1,-1*(AB571-K571)/K571))</f>
        <v>-</v>
      </c>
      <c r="AD571" s="66" t="str">
        <f>+IF(AB571&lt;&gt;"-",IF(AB571&lt;K571,(K571-AB571)*C571,AB571*C571),"")</f>
        <v/>
      </c>
      <c r="AE571" s="68" t="str">
        <f>+IF(AB571&lt;&gt;"-",IF(R571&lt;&gt;"-",IF(Z571&lt;&gt;"OUI","OLD","FAUX"),IF(Z571&lt;&gt;"OUI","NEW","FAUX")),"")</f>
        <v/>
      </c>
      <c r="AF571" s="68"/>
      <c r="AG571" s="68"/>
      <c r="AH571" s="53" t="str">
        <f t="shared" si="8"/>
        <v/>
      </c>
    </row>
    <row r="572" spans="1:34" ht="17">
      <c r="A572" s="53" t="s">
        <v>1897</v>
      </c>
      <c r="B572" s="53" t="s">
        <v>1898</v>
      </c>
      <c r="C572" s="54">
        <v>1</v>
      </c>
      <c r="D572" s="55" t="s">
        <v>47</v>
      </c>
      <c r="E572" s="55" t="s">
        <v>48</v>
      </c>
      <c r="F572" s="56" t="s">
        <v>49</v>
      </c>
      <c r="G572" s="56" t="s">
        <v>49</v>
      </c>
      <c r="H572" s="56"/>
      <c r="I572" s="56"/>
      <c r="J572" s="56" t="s">
        <v>49</v>
      </c>
      <c r="K572" s="57">
        <v>25</v>
      </c>
      <c r="L572" s="58">
        <v>44789</v>
      </c>
      <c r="M572" s="58">
        <v>44806</v>
      </c>
      <c r="N572" s="59"/>
      <c r="O572" s="56"/>
      <c r="P572" s="56"/>
      <c r="Q572" s="56">
        <v>1</v>
      </c>
      <c r="R572" s="60">
        <v>22.5</v>
      </c>
      <c r="S572" s="61">
        <f>O572+P572</f>
        <v>0</v>
      </c>
      <c r="T572" s="62">
        <f>+IF(L572&lt;&gt;"",IF(DAYS360(L572,$A$2)&lt;0,0,IF(AND(MONTH(L572)=MONTH($A$2),YEAR(L572)&lt;YEAR($A$2)),(DAYS360(L572,$A$2)/30)-1,DAYS360(L572,$A$2)/30)),0)</f>
        <v>31.333333333333332</v>
      </c>
      <c r="U572" s="62">
        <f>+IF(M572&lt;&gt;"",IF(DAYS360(M572,$A$2)&lt;0,0,IF(AND(MONTH(M572)=MONTH($A$2),YEAR(M572)&lt;YEAR($A$2)),(DAYS360(M572,$A$2)/30)-1,DAYS360(M572,$A$2)/30)),0)</f>
        <v>30.8</v>
      </c>
      <c r="V572" s="63">
        <f>S572/((C572+Q572)/2)</f>
        <v>0</v>
      </c>
      <c r="W572" s="64">
        <f>+IF(V572&gt;0,1/V572,999)</f>
        <v>999</v>
      </c>
      <c r="X572" s="65" t="str">
        <f>+IF(N572&lt;&gt;"",IF(INT(N572)&lt;&gt;INT(K572),"OUI",""),"")</f>
        <v/>
      </c>
      <c r="Y572" s="66">
        <f>+IF(F572="OUI",0,C572*K572)</f>
        <v>25</v>
      </c>
      <c r="Z572" s="67" t="str">
        <f>+IF(R572="-",IF(OR(F572="OUI",AND(G572="OUI",T572&lt;=$V$1),H572="OUI",I572="OUI",J572="OUI",T572&lt;=$V$1),"OUI",""),"")</f>
        <v/>
      </c>
      <c r="AA572" s="68" t="str">
        <f>+IF(OR(Z572&lt;&gt;"OUI",X572="OUI",R572&lt;&gt;"-"),"OUI","")</f>
        <v>OUI</v>
      </c>
      <c r="AB572" s="69">
        <f>+IF(AA572&lt;&gt;"OUI","-",IF(R572="-",IF(W572&lt;=3,"-",MAX(N572,K572*(1-$T$1))),IF(W572&lt;=3,R572,IF(T572&gt;$V$6,MAX(N572,K572*$T$6),IF(T572&gt;$V$5,MAX(R572,N572,K572*(1-$T$2),K572*(1-$T$5)),IF(T572&gt;$V$4,MAX(R572,N572,K572*(1-$T$2),K572*(1-$T$4)),IF(T572&gt;$V$3,MAX(R572,N572,K572*(1-$T$2),K572*(1-$T$3)),IF(T572&gt;$V$1,MAX(N572,K572*(1-$T$2)),MAX(N572,R572)))))))))</f>
        <v>22.5</v>
      </c>
      <c r="AC572" s="70">
        <f>+IF(AB572="-","-",IF(ABS(K572-AB572)&lt;0.1,1,-1*(AB572-K572)/K572))</f>
        <v>0.1</v>
      </c>
      <c r="AD572" s="66">
        <f>+IF(AB572&lt;&gt;"-",IF(AB572&lt;K572,(K572-AB572)*C572,AB572*C572),"")</f>
        <v>2.5</v>
      </c>
      <c r="AE572" s="68" t="str">
        <f>+IF(AB572&lt;&gt;"-",IF(R572&lt;&gt;"-",IF(Z572&lt;&gt;"OUI","OLD","FAUX"),IF(Z572&lt;&gt;"OUI","NEW","FAUX")),"")</f>
        <v>OLD</v>
      </c>
      <c r="AF572" s="68"/>
      <c r="AG572" s="68"/>
      <c r="AH572" s="53" t="str">
        <f t="shared" si="8"/>
        <v/>
      </c>
    </row>
    <row r="573" spans="1:34" ht="17">
      <c r="A573" s="53" t="s">
        <v>3209</v>
      </c>
      <c r="B573" s="53" t="s">
        <v>3210</v>
      </c>
      <c r="C573" s="54">
        <v>1</v>
      </c>
      <c r="D573" s="55" t="s">
        <v>1493</v>
      </c>
      <c r="E573" s="55"/>
      <c r="F573" s="56" t="s">
        <v>49</v>
      </c>
      <c r="G573" s="56" t="s">
        <v>49</v>
      </c>
      <c r="H573" s="56"/>
      <c r="I573" s="56"/>
      <c r="J573" s="56"/>
      <c r="K573" s="57">
        <v>24.97</v>
      </c>
      <c r="L573" s="58">
        <v>45645</v>
      </c>
      <c r="M573" s="58">
        <v>45692</v>
      </c>
      <c r="N573" s="59"/>
      <c r="O573" s="56">
        <v>3</v>
      </c>
      <c r="P573" s="56"/>
      <c r="Q573" s="56">
        <v>4</v>
      </c>
      <c r="R573" s="60" t="s">
        <v>1139</v>
      </c>
      <c r="S573" s="61">
        <f>O573+P573</f>
        <v>3</v>
      </c>
      <c r="T573" s="62">
        <f>+IF(L573&lt;&gt;"",IF(DAYS360(L573,$A$2)&lt;0,0,IF(AND(MONTH(L573)=MONTH($A$2),YEAR(L573)&lt;YEAR($A$2)),(DAYS360(L573,$A$2)/30)-1,DAYS360(L573,$A$2)/30)),0)</f>
        <v>3.2333333333333334</v>
      </c>
      <c r="U573" s="62">
        <f>+IF(M573&lt;&gt;"",IF(DAYS360(M573,$A$2)&lt;0,0,IF(AND(MONTH(M573)=MONTH($A$2),YEAR(M573)&lt;YEAR($A$2)),(DAYS360(M573,$A$2)/30)-1,DAYS360(M573,$A$2)/30)),0)</f>
        <v>1.7333333333333334</v>
      </c>
      <c r="V573" s="63">
        <f>S573/((C573+Q573)/2)</f>
        <v>1.2</v>
      </c>
      <c r="W573" s="64">
        <f>+IF(V573&gt;0,1/V573,999)</f>
        <v>0.83333333333333337</v>
      </c>
      <c r="X573" s="65" t="str">
        <f>+IF(N573&lt;&gt;"",IF(INT(N573)&lt;&gt;INT(K573),"OUI",""),"")</f>
        <v/>
      </c>
      <c r="Y573" s="66">
        <f>+IF(F573="OUI",0,C573*K573)</f>
        <v>24.97</v>
      </c>
      <c r="Z573" s="67" t="str">
        <f>+IF(R573="-",IF(OR(F573="OUI",AND(G573="OUI",T573&lt;=$V$1),H573="OUI",I573="OUI",J573="OUI",T573&lt;=$V$1),"OUI",""),"")</f>
        <v>OUI</v>
      </c>
      <c r="AA573" s="68" t="str">
        <f>+IF(OR(Z573&lt;&gt;"OUI",X573="OUI",R573&lt;&gt;"-"),"OUI","")</f>
        <v/>
      </c>
      <c r="AB573" s="69" t="str">
        <f>+IF(AA573&lt;&gt;"OUI","-",IF(R573="-",IF(W573&lt;=3,"-",MAX(N573,K573*(1-$T$1))),IF(W573&lt;=3,R573,IF(T573&gt;$V$6,MAX(N573,K573*$T$6),IF(T573&gt;$V$5,MAX(R573,N573,K573*(1-$T$2),K573*(1-$T$5)),IF(T573&gt;$V$4,MAX(R573,N573,K573*(1-$T$2),K573*(1-$T$4)),IF(T573&gt;$V$3,MAX(R573,N573,K573*(1-$T$2),K573*(1-$T$3)),IF(T573&gt;$V$1,MAX(N573,K573*(1-$T$2)),MAX(N573,R573)))))))))</f>
        <v>-</v>
      </c>
      <c r="AC573" s="70" t="str">
        <f>+IF(AB573="-","-",IF(ABS(K573-AB573)&lt;0.1,1,-1*(AB573-K573)/K573))</f>
        <v>-</v>
      </c>
      <c r="AD573" s="66" t="str">
        <f>+IF(AB573&lt;&gt;"-",IF(AB573&lt;K573,(K573-AB573)*C573,AB573*C573),"")</f>
        <v/>
      </c>
      <c r="AE573" s="68" t="str">
        <f>+IF(AB573&lt;&gt;"-",IF(R573&lt;&gt;"-",IF(Z573&lt;&gt;"OUI","OLD","FAUX"),IF(Z573&lt;&gt;"OUI","NEW","FAUX")),"")</f>
        <v/>
      </c>
      <c r="AF573" s="68"/>
      <c r="AG573" s="68"/>
      <c r="AH573" s="53" t="str">
        <f t="shared" si="8"/>
        <v/>
      </c>
    </row>
    <row r="574" spans="1:34" ht="17">
      <c r="A574" s="53" t="s">
        <v>2161</v>
      </c>
      <c r="B574" s="53" t="s">
        <v>2162</v>
      </c>
      <c r="C574" s="54">
        <v>4</v>
      </c>
      <c r="D574" s="55" t="s">
        <v>1493</v>
      </c>
      <c r="E574" s="55"/>
      <c r="F574" s="56" t="s">
        <v>49</v>
      </c>
      <c r="G574" s="56" t="s">
        <v>49</v>
      </c>
      <c r="H574" s="56"/>
      <c r="I574" s="56"/>
      <c r="J574" s="56"/>
      <c r="K574" s="57">
        <v>24.97</v>
      </c>
      <c r="L574" s="58">
        <v>45299</v>
      </c>
      <c r="M574" s="58">
        <v>45266</v>
      </c>
      <c r="N574" s="59"/>
      <c r="O574" s="56"/>
      <c r="P574" s="56"/>
      <c r="Q574" s="56">
        <v>4</v>
      </c>
      <c r="R574" s="60" t="s">
        <v>1139</v>
      </c>
      <c r="S574" s="61">
        <f>O574+P574</f>
        <v>0</v>
      </c>
      <c r="T574" s="62">
        <f>+IF(L574&lt;&gt;"",IF(DAYS360(L574,$A$2)&lt;0,0,IF(AND(MONTH(L574)=MONTH($A$2),YEAR(L574)&lt;YEAR($A$2)),(DAYS360(L574,$A$2)/30)-1,DAYS360(L574,$A$2)/30)),0)</f>
        <v>14.6</v>
      </c>
      <c r="U574" s="62">
        <f>+IF(M574&lt;&gt;"",IF(DAYS360(M574,$A$2)&lt;0,0,IF(AND(MONTH(M574)=MONTH($A$2),YEAR(M574)&lt;YEAR($A$2)),(DAYS360(M574,$A$2)/30)-1,DAYS360(M574,$A$2)/30)),0)</f>
        <v>15.666666666666666</v>
      </c>
      <c r="V574" s="63">
        <f>S574/((C574+Q574)/2)</f>
        <v>0</v>
      </c>
      <c r="W574" s="64">
        <f>+IF(V574&gt;0,1/V574,999)</f>
        <v>999</v>
      </c>
      <c r="X574" s="65" t="str">
        <f>+IF(N574&lt;&gt;"",IF(INT(N574)&lt;&gt;INT(K574),"OUI",""),"")</f>
        <v/>
      </c>
      <c r="Y574" s="66">
        <f>+IF(F574="OUI",0,C574*K574)</f>
        <v>99.88</v>
      </c>
      <c r="Z574" s="67" t="str">
        <f>+IF(R574="-",IF(OR(F574="OUI",AND(G574="OUI",T574&lt;=$V$1),H574="OUI",I574="OUI",J574="OUI",T574&lt;=$V$1),"OUI",""),"")</f>
        <v/>
      </c>
      <c r="AA574" s="68" t="str">
        <f>+IF(OR(Z574&lt;&gt;"OUI",X574="OUI",R574&lt;&gt;"-"),"OUI","")</f>
        <v>OUI</v>
      </c>
      <c r="AB574" s="69">
        <f>+IF(AA574&lt;&gt;"OUI","-",IF(R574="-",IF(W574&lt;=3,"-",MAX(N574,K574*(1-$T$1))),IF(W574&lt;=3,R574,IF(T574&gt;$V$6,MAX(N574,K574*$T$6),IF(T574&gt;$V$5,MAX(R574,N574,K574*(1-$T$2),K574*(1-$T$5)),IF(T574&gt;$V$4,MAX(R574,N574,K574*(1-$T$2),K574*(1-$T$4)),IF(T574&gt;$V$3,MAX(R574,N574,K574*(1-$T$2),K574*(1-$T$3)),IF(T574&gt;$V$1,MAX(N574,K574*(1-$T$2)),MAX(N574,R574)))))))))</f>
        <v>22.472999999999999</v>
      </c>
      <c r="AC574" s="70">
        <f>+IF(AB574="-","-",IF(ABS(K574-AB574)&lt;0.1,1,-1*(AB574-K574)/K574))</f>
        <v>0.1</v>
      </c>
      <c r="AD574" s="66">
        <f>+IF(AB574&lt;&gt;"-",IF(AB574&lt;K574,(K574-AB574)*C574,AB574*C574),"")</f>
        <v>9.9879999999999995</v>
      </c>
      <c r="AE574" s="68" t="str">
        <f>+IF(AB574&lt;&gt;"-",IF(R574&lt;&gt;"-",IF(Z574&lt;&gt;"OUI","OLD","FAUX"),IF(Z574&lt;&gt;"OUI","NEW","FAUX")),"")</f>
        <v>NEW</v>
      </c>
      <c r="AF574" s="68"/>
      <c r="AG574" s="68"/>
      <c r="AH574" s="53" t="str">
        <f t="shared" si="8"/>
        <v/>
      </c>
    </row>
    <row r="575" spans="1:34" ht="17">
      <c r="A575" s="53" t="s">
        <v>2580</v>
      </c>
      <c r="B575" s="53" t="s">
        <v>2581</v>
      </c>
      <c r="C575" s="54">
        <v>2</v>
      </c>
      <c r="D575" s="55" t="s">
        <v>791</v>
      </c>
      <c r="E575" s="55"/>
      <c r="F575" s="56" t="s">
        <v>49</v>
      </c>
      <c r="G575" s="56" t="s">
        <v>49</v>
      </c>
      <c r="H575" s="56"/>
      <c r="I575" s="56"/>
      <c r="J575" s="56"/>
      <c r="K575" s="57">
        <v>24.9</v>
      </c>
      <c r="L575" s="58">
        <v>45558</v>
      </c>
      <c r="M575" s="58">
        <v>45614</v>
      </c>
      <c r="N575" s="59"/>
      <c r="O575" s="56"/>
      <c r="P575" s="56"/>
      <c r="Q575" s="56">
        <v>2</v>
      </c>
      <c r="R575" s="60" t="s">
        <v>1139</v>
      </c>
      <c r="S575" s="61">
        <f>O575+P575</f>
        <v>0</v>
      </c>
      <c r="T575" s="62">
        <f>+IF(L575&lt;&gt;"",IF(DAYS360(L575,$A$2)&lt;0,0,IF(AND(MONTH(L575)=MONTH($A$2),YEAR(L575)&lt;YEAR($A$2)),(DAYS360(L575,$A$2)/30)-1,DAYS360(L575,$A$2)/30)),0)</f>
        <v>6.1</v>
      </c>
      <c r="U575" s="62">
        <f>+IF(M575&lt;&gt;"",IF(DAYS360(M575,$A$2)&lt;0,0,IF(AND(MONTH(M575)=MONTH($A$2),YEAR(M575)&lt;YEAR($A$2)),(DAYS360(M575,$A$2)/30)-1,DAYS360(M575,$A$2)/30)),0)</f>
        <v>4.2666666666666666</v>
      </c>
      <c r="V575" s="63">
        <f>S575/((C575+Q575)/2)</f>
        <v>0</v>
      </c>
      <c r="W575" s="64">
        <f>+IF(V575&gt;0,1/V575,999)</f>
        <v>999</v>
      </c>
      <c r="X575" s="65" t="str">
        <f>+IF(N575&lt;&gt;"",IF(INT(N575)&lt;&gt;INT(K575),"OUI",""),"")</f>
        <v/>
      </c>
      <c r="Y575" s="66">
        <f>+IF(F575="OUI",0,C575*K575)</f>
        <v>49.8</v>
      </c>
      <c r="Z575" s="67" t="str">
        <f>+IF(R575="-",IF(OR(F575="OUI",AND(G575="OUI",T575&lt;=$V$1),H575="OUI",I575="OUI",J575="OUI",T575&lt;=$V$1),"OUI",""),"")</f>
        <v>OUI</v>
      </c>
      <c r="AA575" s="68" t="str">
        <f>+IF(OR(Z575&lt;&gt;"OUI",X575="OUI",R575&lt;&gt;"-"),"OUI","")</f>
        <v/>
      </c>
      <c r="AB575" s="69" t="str">
        <f>+IF(AA575&lt;&gt;"OUI","-",IF(R575="-",IF(W575&lt;=3,"-",MAX(N575,K575*(1-$T$1))),IF(W575&lt;=3,R575,IF(T575&gt;$V$6,MAX(N575,K575*$T$6),IF(T575&gt;$V$5,MAX(R575,N575,K575*(1-$T$2),K575*(1-$T$5)),IF(T575&gt;$V$4,MAX(R575,N575,K575*(1-$T$2),K575*(1-$T$4)),IF(T575&gt;$V$3,MAX(R575,N575,K575*(1-$T$2),K575*(1-$T$3)),IF(T575&gt;$V$1,MAX(N575,K575*(1-$T$2)),MAX(N575,R575)))))))))</f>
        <v>-</v>
      </c>
      <c r="AC575" s="70" t="str">
        <f>+IF(AB575="-","-",IF(ABS(K575-AB575)&lt;0.1,1,-1*(AB575-K575)/K575))</f>
        <v>-</v>
      </c>
      <c r="AD575" s="66" t="str">
        <f>+IF(AB575&lt;&gt;"-",IF(AB575&lt;K575,(K575-AB575)*C575,AB575*C575),"")</f>
        <v/>
      </c>
      <c r="AE575" s="68" t="str">
        <f>+IF(AB575&lt;&gt;"-",IF(R575&lt;&gt;"-",IF(Z575&lt;&gt;"OUI","OLD","FAUX"),IF(Z575&lt;&gt;"OUI","NEW","FAUX")),"")</f>
        <v/>
      </c>
      <c r="AF575" s="68"/>
      <c r="AG575" s="68"/>
      <c r="AH575" s="53" t="str">
        <f t="shared" si="8"/>
        <v/>
      </c>
    </row>
    <row r="576" spans="1:34" ht="17">
      <c r="A576" s="53" t="s">
        <v>2618</v>
      </c>
      <c r="B576" s="53" t="s">
        <v>2619</v>
      </c>
      <c r="C576" s="54">
        <v>5</v>
      </c>
      <c r="D576" s="55" t="s">
        <v>791</v>
      </c>
      <c r="E576" s="55"/>
      <c r="F576" s="56" t="s">
        <v>49</v>
      </c>
      <c r="G576" s="56" t="s">
        <v>49</v>
      </c>
      <c r="H576" s="56"/>
      <c r="I576" s="56"/>
      <c r="J576" s="56"/>
      <c r="K576" s="57">
        <v>24.9</v>
      </c>
      <c r="L576" s="58">
        <v>45708</v>
      </c>
      <c r="M576" s="58">
        <v>45692</v>
      </c>
      <c r="N576" s="59"/>
      <c r="O576" s="56">
        <v>4</v>
      </c>
      <c r="P576" s="56"/>
      <c r="Q576" s="56">
        <v>4</v>
      </c>
      <c r="R576" s="60" t="s">
        <v>1139</v>
      </c>
      <c r="S576" s="61">
        <f>O576+P576</f>
        <v>4</v>
      </c>
      <c r="T576" s="62">
        <f>+IF(L576&lt;&gt;"",IF(DAYS360(L576,$A$2)&lt;0,0,IF(AND(MONTH(L576)=MONTH($A$2),YEAR(L576)&lt;YEAR($A$2)),(DAYS360(L576,$A$2)/30)-1,DAYS360(L576,$A$2)/30)),0)</f>
        <v>1.2</v>
      </c>
      <c r="U576" s="62">
        <f>+IF(M576&lt;&gt;"",IF(DAYS360(M576,$A$2)&lt;0,0,IF(AND(MONTH(M576)=MONTH($A$2),YEAR(M576)&lt;YEAR($A$2)),(DAYS360(M576,$A$2)/30)-1,DAYS360(M576,$A$2)/30)),0)</f>
        <v>1.7333333333333334</v>
      </c>
      <c r="V576" s="63">
        <f>S576/((C576+Q576)/2)</f>
        <v>0.88888888888888884</v>
      </c>
      <c r="W576" s="64">
        <f>+IF(V576&gt;0,1/V576,999)</f>
        <v>1.125</v>
      </c>
      <c r="X576" s="65" t="str">
        <f>+IF(N576&lt;&gt;"",IF(INT(N576)&lt;&gt;INT(K576),"OUI",""),"")</f>
        <v/>
      </c>
      <c r="Y576" s="66">
        <f>+IF(F576="OUI",0,C576*K576)</f>
        <v>124.5</v>
      </c>
      <c r="Z576" s="67" t="str">
        <f>+IF(R576="-",IF(OR(F576="OUI",AND(G576="OUI",T576&lt;=$V$1),H576="OUI",I576="OUI",J576="OUI",T576&lt;=$V$1),"OUI",""),"")</f>
        <v>OUI</v>
      </c>
      <c r="AA576" s="68" t="str">
        <f>+IF(OR(Z576&lt;&gt;"OUI",X576="OUI",R576&lt;&gt;"-"),"OUI","")</f>
        <v/>
      </c>
      <c r="AB576" s="69" t="str">
        <f>+IF(AA576&lt;&gt;"OUI","-",IF(R576="-",IF(W576&lt;=3,"-",MAX(N576,K576*(1-$T$1))),IF(W576&lt;=3,R576,IF(T576&gt;$V$6,MAX(N576,K576*$T$6),IF(T576&gt;$V$5,MAX(R576,N576,K576*(1-$T$2),K576*(1-$T$5)),IF(T576&gt;$V$4,MAX(R576,N576,K576*(1-$T$2),K576*(1-$T$4)),IF(T576&gt;$V$3,MAX(R576,N576,K576*(1-$T$2),K576*(1-$T$3)),IF(T576&gt;$V$1,MAX(N576,K576*(1-$T$2)),MAX(N576,R576)))))))))</f>
        <v>-</v>
      </c>
      <c r="AC576" s="70" t="str">
        <f>+IF(AB576="-","-",IF(ABS(K576-AB576)&lt;0.1,1,-1*(AB576-K576)/K576))</f>
        <v>-</v>
      </c>
      <c r="AD576" s="66" t="str">
        <f>+IF(AB576&lt;&gt;"-",IF(AB576&lt;K576,(K576-AB576)*C576,AB576*C576),"")</f>
        <v/>
      </c>
      <c r="AE576" s="68" t="str">
        <f>+IF(AB576&lt;&gt;"-",IF(R576&lt;&gt;"-",IF(Z576&lt;&gt;"OUI","OLD","FAUX"),IF(Z576&lt;&gt;"OUI","NEW","FAUX")),"")</f>
        <v/>
      </c>
      <c r="AF576" s="68"/>
      <c r="AG576" s="68"/>
      <c r="AH576" s="53" t="str">
        <f t="shared" si="8"/>
        <v/>
      </c>
    </row>
    <row r="577" spans="1:34" ht="17">
      <c r="A577" s="53" t="s">
        <v>149</v>
      </c>
      <c r="B577" s="53" t="s">
        <v>150</v>
      </c>
      <c r="C577" s="54">
        <v>5</v>
      </c>
      <c r="D577" s="55" t="s">
        <v>151</v>
      </c>
      <c r="E577" s="55" t="s">
        <v>152</v>
      </c>
      <c r="F577" s="56" t="s">
        <v>49</v>
      </c>
      <c r="G577" s="56" t="s">
        <v>49</v>
      </c>
      <c r="H577" s="56"/>
      <c r="I577" s="56"/>
      <c r="J577" s="56" t="s">
        <v>49</v>
      </c>
      <c r="K577" s="57">
        <v>24.74</v>
      </c>
      <c r="L577" s="58">
        <v>43761</v>
      </c>
      <c r="M577" s="58">
        <v>45307</v>
      </c>
      <c r="N577" s="59"/>
      <c r="O577" s="56"/>
      <c r="P577" s="56"/>
      <c r="Q577" s="56">
        <v>5</v>
      </c>
      <c r="R577" s="60">
        <v>24.74</v>
      </c>
      <c r="S577" s="61">
        <f>O577+P577</f>
        <v>0</v>
      </c>
      <c r="T577" s="62">
        <f>+IF(L577&lt;&gt;"",IF(DAYS360(L577,$A$2)&lt;0,0,IF(AND(MONTH(L577)=MONTH($A$2),YEAR(L577)&lt;YEAR($A$2)),(DAYS360(L577,$A$2)/30)-1,DAYS360(L577,$A$2)/30)),0)</f>
        <v>65.099999999999994</v>
      </c>
      <c r="U577" s="62">
        <f>+IF(M577&lt;&gt;"",IF(DAYS360(M577,$A$2)&lt;0,0,IF(AND(MONTH(M577)=MONTH($A$2),YEAR(M577)&lt;YEAR($A$2)),(DAYS360(M577,$A$2)/30)-1,DAYS360(M577,$A$2)/30)),0)</f>
        <v>14.333333333333334</v>
      </c>
      <c r="V577" s="63">
        <f>S577/((C577+Q577)/2)</f>
        <v>0</v>
      </c>
      <c r="W577" s="64">
        <f>+IF(V577&gt;0,1/V577,999)</f>
        <v>999</v>
      </c>
      <c r="X577" s="65" t="str">
        <f>+IF(N577&lt;&gt;"",IF(INT(N577)&lt;&gt;INT(K577),"OUI",""),"")</f>
        <v/>
      </c>
      <c r="Y577" s="66">
        <f>+IF(F577="OUI",0,C577*K577)</f>
        <v>123.69999999999999</v>
      </c>
      <c r="Z577" s="67" t="str">
        <f>+IF(R577="-",IF(OR(F577="OUI",AND(G577="OUI",T577&lt;=$V$1),H577="OUI",I577="OUI",J577="OUI",T577&lt;=$V$1),"OUI",""),"")</f>
        <v/>
      </c>
      <c r="AA577" s="68" t="str">
        <f>+IF(OR(Z577&lt;&gt;"OUI",X577="OUI",R577&lt;&gt;"-"),"OUI","")</f>
        <v>OUI</v>
      </c>
      <c r="AB577" s="69">
        <f>+IF(AA577&lt;&gt;"OUI","-",IF(R577="-",IF(W577&lt;=3,"-",MAX(N577,K577*(1-$T$1))),IF(W577&lt;=3,R577,IF(T577&gt;$V$6,MAX(N577,K577*$T$6),IF(T577&gt;$V$5,MAX(R577,N577,K577*(1-$T$2),K577*(1-$T$5)),IF(T577&gt;$V$4,MAX(R577,N577,K577*(1-$T$2),K577*(1-$T$4)),IF(T577&gt;$V$3,MAX(R577,N577,K577*(1-$T$2),K577*(1-$T$3)),IF(T577&gt;$V$1,MAX(N577,K577*(1-$T$2)),MAX(N577,R577)))))))))</f>
        <v>24.74</v>
      </c>
      <c r="AC577" s="70">
        <f>+IF(AB577="-","-",IF(ABS(K577-AB577)&lt;0.1,1,-1*(AB577-K577)/K577))</f>
        <v>1</v>
      </c>
      <c r="AD577" s="66">
        <f>+IF(AB577&lt;&gt;"-",IF(AB577&lt;K577,(K577-AB577)*C577,AB577*C577),"")</f>
        <v>123.69999999999999</v>
      </c>
      <c r="AE577" s="68" t="str">
        <f>+IF(AB577&lt;&gt;"-",IF(R577&lt;&gt;"-",IF(Z577&lt;&gt;"OUI","OLD","FAUX"),IF(Z577&lt;&gt;"OUI","NEW","FAUX")),"")</f>
        <v>OLD</v>
      </c>
      <c r="AF577" s="68"/>
      <c r="AG577" s="68"/>
      <c r="AH577" s="53" t="str">
        <f t="shared" si="8"/>
        <v/>
      </c>
    </row>
    <row r="578" spans="1:34" ht="17">
      <c r="A578" s="53" t="s">
        <v>2672</v>
      </c>
      <c r="B578" s="53" t="s">
        <v>2673</v>
      </c>
      <c r="C578" s="54">
        <v>15</v>
      </c>
      <c r="D578" s="55" t="s">
        <v>47</v>
      </c>
      <c r="E578" s="55"/>
      <c r="F578" s="56"/>
      <c r="G578" s="56"/>
      <c r="H578" s="56"/>
      <c r="I578" s="56"/>
      <c r="J578" s="56"/>
      <c r="K578" s="57">
        <v>24.709299999999999</v>
      </c>
      <c r="L578" s="58">
        <v>45698</v>
      </c>
      <c r="M578" s="58">
        <v>45733</v>
      </c>
      <c r="N578" s="59"/>
      <c r="O578" s="56">
        <v>6</v>
      </c>
      <c r="P578" s="56"/>
      <c r="Q578" s="56"/>
      <c r="R578" s="60" t="s">
        <v>1139</v>
      </c>
      <c r="S578" s="61">
        <f>O578+P578</f>
        <v>6</v>
      </c>
      <c r="T578" s="62">
        <f>+IF(L578&lt;&gt;"",IF(DAYS360(L578,$A$2)&lt;0,0,IF(AND(MONTH(L578)=MONTH($A$2),YEAR(L578)&lt;YEAR($A$2)),(DAYS360(L578,$A$2)/30)-1,DAYS360(L578,$A$2)/30)),0)</f>
        <v>1.5333333333333334</v>
      </c>
      <c r="U578" s="62">
        <f>+IF(M578&lt;&gt;"",IF(DAYS360(M578,$A$2)&lt;0,0,IF(AND(MONTH(M578)=MONTH($A$2),YEAR(M578)&lt;YEAR($A$2)),(DAYS360(M578,$A$2)/30)-1,DAYS360(M578,$A$2)/30)),0)</f>
        <v>0.3</v>
      </c>
      <c r="V578" s="63">
        <f>S578/((C578+Q578)/2)</f>
        <v>0.8</v>
      </c>
      <c r="W578" s="64">
        <f>+IF(V578&gt;0,1/V578,999)</f>
        <v>1.25</v>
      </c>
      <c r="X578" s="65" t="str">
        <f>+IF(N578&lt;&gt;"",IF(INT(N578)&lt;&gt;INT(K578),"OUI",""),"")</f>
        <v/>
      </c>
      <c r="Y578" s="66">
        <f>+IF(F578="OUI",0,C578*K578)</f>
        <v>370.6395</v>
      </c>
      <c r="Z578" s="67" t="str">
        <f>+IF(R578="-",IF(OR(F578="OUI",AND(G578="OUI",T578&lt;=$V$1),H578="OUI",I578="OUI",J578="OUI",T578&lt;=$V$1),"OUI",""),"")</f>
        <v>OUI</v>
      </c>
      <c r="AA578" s="68" t="str">
        <f>+IF(OR(Z578&lt;&gt;"OUI",X578="OUI",R578&lt;&gt;"-"),"OUI","")</f>
        <v/>
      </c>
      <c r="AB578" s="69" t="str">
        <f>+IF(AA578&lt;&gt;"OUI","-",IF(R578="-",IF(W578&lt;=3,"-",MAX(N578,K578*(1-$T$1))),IF(W578&lt;=3,R578,IF(T578&gt;$V$6,MAX(N578,K578*$T$6),IF(T578&gt;$V$5,MAX(R578,N578,K578*(1-$T$2),K578*(1-$T$5)),IF(T578&gt;$V$4,MAX(R578,N578,K578*(1-$T$2),K578*(1-$T$4)),IF(T578&gt;$V$3,MAX(R578,N578,K578*(1-$T$2),K578*(1-$T$3)),IF(T578&gt;$V$1,MAX(N578,K578*(1-$T$2)),MAX(N578,R578)))))))))</f>
        <v>-</v>
      </c>
      <c r="AC578" s="70" t="str">
        <f>+IF(AB578="-","-",IF(ABS(K578-AB578)&lt;0.1,1,-1*(AB578-K578)/K578))</f>
        <v>-</v>
      </c>
      <c r="AD578" s="66" t="str">
        <f>+IF(AB578&lt;&gt;"-",IF(AB578&lt;K578,(K578-AB578)*C578,AB578*C578),"")</f>
        <v/>
      </c>
      <c r="AE578" s="68" t="str">
        <f>+IF(AB578&lt;&gt;"-",IF(R578&lt;&gt;"-",IF(Z578&lt;&gt;"OUI","OLD","FAUX"),IF(Z578&lt;&gt;"OUI","NEW","FAUX")),"")</f>
        <v/>
      </c>
      <c r="AF578" s="68"/>
      <c r="AG578" s="68"/>
      <c r="AH578" s="53" t="str">
        <f t="shared" si="8"/>
        <v/>
      </c>
    </row>
    <row r="579" spans="1:34" ht="17">
      <c r="A579" s="53" t="s">
        <v>2061</v>
      </c>
      <c r="B579" s="53" t="s">
        <v>2062</v>
      </c>
      <c r="C579" s="54">
        <v>21</v>
      </c>
      <c r="D579" s="55" t="s">
        <v>1247</v>
      </c>
      <c r="E579" s="55"/>
      <c r="F579" s="56" t="s">
        <v>49</v>
      </c>
      <c r="G579" s="56" t="s">
        <v>49</v>
      </c>
      <c r="H579" s="56"/>
      <c r="I579" s="56"/>
      <c r="J579" s="56"/>
      <c r="K579" s="57">
        <v>24.682099999999998</v>
      </c>
      <c r="L579" s="58">
        <v>45278</v>
      </c>
      <c r="M579" s="58">
        <v>45562</v>
      </c>
      <c r="N579" s="59"/>
      <c r="O579" s="56"/>
      <c r="P579" s="56"/>
      <c r="Q579" s="56">
        <v>21</v>
      </c>
      <c r="R579" s="60" t="s">
        <v>1139</v>
      </c>
      <c r="S579" s="61">
        <f>O579+P579</f>
        <v>0</v>
      </c>
      <c r="T579" s="62">
        <f>+IF(L579&lt;&gt;"",IF(DAYS360(L579,$A$2)&lt;0,0,IF(AND(MONTH(L579)=MONTH($A$2),YEAR(L579)&lt;YEAR($A$2)),(DAYS360(L579,$A$2)/30)-1,DAYS360(L579,$A$2)/30)),0)</f>
        <v>15.266666666666667</v>
      </c>
      <c r="U579" s="62">
        <f>+IF(M579&lt;&gt;"",IF(DAYS360(M579,$A$2)&lt;0,0,IF(AND(MONTH(M579)=MONTH($A$2),YEAR(M579)&lt;YEAR($A$2)),(DAYS360(M579,$A$2)/30)-1,DAYS360(M579,$A$2)/30)),0)</f>
        <v>5.9666666666666668</v>
      </c>
      <c r="V579" s="63">
        <f>S579/((C579+Q579)/2)</f>
        <v>0</v>
      </c>
      <c r="W579" s="64">
        <f>+IF(V579&gt;0,1/V579,999)</f>
        <v>999</v>
      </c>
      <c r="X579" s="65" t="str">
        <f>+IF(N579&lt;&gt;"",IF(INT(N579)&lt;&gt;INT(K579),"OUI",""),"")</f>
        <v/>
      </c>
      <c r="Y579" s="66">
        <f>+IF(F579="OUI",0,C579*K579)</f>
        <v>518.32409999999993</v>
      </c>
      <c r="Z579" s="67" t="str">
        <f>+IF(R579="-",IF(OR(F579="OUI",AND(G579="OUI",T579&lt;=$V$1),H579="OUI",I579="OUI",J579="OUI",T579&lt;=$V$1),"OUI",""),"")</f>
        <v/>
      </c>
      <c r="AA579" s="68" t="str">
        <f>+IF(OR(Z579&lt;&gt;"OUI",X579="OUI",R579&lt;&gt;"-"),"OUI","")</f>
        <v>OUI</v>
      </c>
      <c r="AB579" s="69">
        <f>+IF(AA579&lt;&gt;"OUI","-",IF(R579="-",IF(W579&lt;=3,"-",MAX(N579,K579*(1-$T$1))),IF(W579&lt;=3,R579,IF(T579&gt;$V$6,MAX(N579,K579*$T$6),IF(T579&gt;$V$5,MAX(R579,N579,K579*(1-$T$2),K579*(1-$T$5)),IF(T579&gt;$V$4,MAX(R579,N579,K579*(1-$T$2),K579*(1-$T$4)),IF(T579&gt;$V$3,MAX(R579,N579,K579*(1-$T$2),K579*(1-$T$3)),IF(T579&gt;$V$1,MAX(N579,K579*(1-$T$2)),MAX(N579,R579)))))))))</f>
        <v>22.213889999999999</v>
      </c>
      <c r="AC579" s="70">
        <f>+IF(AB579="-","-",IF(ABS(K579-AB579)&lt;0.1,1,-1*(AB579-K579)/K579))</f>
        <v>9.9999999999999978E-2</v>
      </c>
      <c r="AD579" s="66">
        <f>+IF(AB579&lt;&gt;"-",IF(AB579&lt;K579,(K579-AB579)*C579,AB579*C579),"")</f>
        <v>51.832409999999982</v>
      </c>
      <c r="AE579" s="68" t="str">
        <f>+IF(AB579&lt;&gt;"-",IF(R579&lt;&gt;"-",IF(Z579&lt;&gt;"OUI","OLD","FAUX"),IF(Z579&lt;&gt;"OUI","NEW","FAUX")),"")</f>
        <v>NEW</v>
      </c>
      <c r="AF579" s="68"/>
      <c r="AG579" s="68"/>
      <c r="AH579" s="53" t="str">
        <f t="shared" si="8"/>
        <v/>
      </c>
    </row>
    <row r="580" spans="1:34" ht="17">
      <c r="A580" s="53" t="s">
        <v>2808</v>
      </c>
      <c r="B580" s="53" t="s">
        <v>2809</v>
      </c>
      <c r="C580" s="54">
        <v>3</v>
      </c>
      <c r="D580" s="55" t="s">
        <v>116</v>
      </c>
      <c r="E580" s="55"/>
      <c r="F580" s="56" t="s">
        <v>49</v>
      </c>
      <c r="G580" s="56" t="s">
        <v>49</v>
      </c>
      <c r="H580" s="56"/>
      <c r="I580" s="56"/>
      <c r="J580" s="56"/>
      <c r="K580" s="57">
        <v>24.68</v>
      </c>
      <c r="L580" s="58">
        <v>45574</v>
      </c>
      <c r="M580" s="58">
        <v>45728</v>
      </c>
      <c r="N580" s="59"/>
      <c r="O580" s="56">
        <v>10</v>
      </c>
      <c r="P580" s="56"/>
      <c r="Q580" s="56">
        <v>13</v>
      </c>
      <c r="R580" s="60" t="s">
        <v>1139</v>
      </c>
      <c r="S580" s="61">
        <f>O580+P580</f>
        <v>10</v>
      </c>
      <c r="T580" s="62">
        <f>+IF(L580&lt;&gt;"",IF(DAYS360(L580,$A$2)&lt;0,0,IF(AND(MONTH(L580)=MONTH($A$2),YEAR(L580)&lt;YEAR($A$2)),(DAYS360(L580,$A$2)/30)-1,DAYS360(L580,$A$2)/30)),0)</f>
        <v>5.5666666666666664</v>
      </c>
      <c r="U580" s="62">
        <f>+IF(M580&lt;&gt;"",IF(DAYS360(M580,$A$2)&lt;0,0,IF(AND(MONTH(M580)=MONTH($A$2),YEAR(M580)&lt;YEAR($A$2)),(DAYS360(M580,$A$2)/30)-1,DAYS360(M580,$A$2)/30)),0)</f>
        <v>0.46666666666666667</v>
      </c>
      <c r="V580" s="63">
        <f>S580/((C580+Q580)/2)</f>
        <v>1.25</v>
      </c>
      <c r="W580" s="64">
        <f>+IF(V580&gt;0,1/V580,999)</f>
        <v>0.8</v>
      </c>
      <c r="X580" s="65" t="str">
        <f>+IF(N580&lt;&gt;"",IF(INT(N580)&lt;&gt;INT(K580),"OUI",""),"")</f>
        <v/>
      </c>
      <c r="Y580" s="66">
        <f>+IF(F580="OUI",0,C580*K580)</f>
        <v>74.039999999999992</v>
      </c>
      <c r="Z580" s="67" t="str">
        <f>+IF(R580="-",IF(OR(F580="OUI",AND(G580="OUI",T580&lt;=$V$1),H580="OUI",I580="OUI",J580="OUI",T580&lt;=$V$1),"OUI",""),"")</f>
        <v>OUI</v>
      </c>
      <c r="AA580" s="68" t="str">
        <f>+IF(OR(Z580&lt;&gt;"OUI",X580="OUI",R580&lt;&gt;"-"),"OUI","")</f>
        <v/>
      </c>
      <c r="AB580" s="69" t="str">
        <f>+IF(AA580&lt;&gt;"OUI","-",IF(R580="-",IF(W580&lt;=3,"-",MAX(N580,K580*(1-$T$1))),IF(W580&lt;=3,R580,IF(T580&gt;$V$6,MAX(N580,K580*$T$6),IF(T580&gt;$V$5,MAX(R580,N580,K580*(1-$T$2),K580*(1-$T$5)),IF(T580&gt;$V$4,MAX(R580,N580,K580*(1-$T$2),K580*(1-$T$4)),IF(T580&gt;$V$3,MAX(R580,N580,K580*(1-$T$2),K580*(1-$T$3)),IF(T580&gt;$V$1,MAX(N580,K580*(1-$T$2)),MAX(N580,R580)))))))))</f>
        <v>-</v>
      </c>
      <c r="AC580" s="70" t="str">
        <f>+IF(AB580="-","-",IF(ABS(K580-AB580)&lt;0.1,1,-1*(AB580-K580)/K580))</f>
        <v>-</v>
      </c>
      <c r="AD580" s="66" t="str">
        <f>+IF(AB580&lt;&gt;"-",IF(AB580&lt;K580,(K580-AB580)*C580,AB580*C580),"")</f>
        <v/>
      </c>
      <c r="AE580" s="68" t="str">
        <f>+IF(AB580&lt;&gt;"-",IF(R580&lt;&gt;"-",IF(Z580&lt;&gt;"OUI","OLD","FAUX"),IF(Z580&lt;&gt;"OUI","NEW","FAUX")),"")</f>
        <v/>
      </c>
      <c r="AF580" s="68"/>
      <c r="AG580" s="68"/>
      <c r="AH580" s="53" t="str">
        <f t="shared" si="8"/>
        <v/>
      </c>
    </row>
    <row r="581" spans="1:34" ht="17">
      <c r="A581" s="53" t="s">
        <v>3568</v>
      </c>
      <c r="B581" s="53" t="s">
        <v>3569</v>
      </c>
      <c r="C581" s="54">
        <v>1</v>
      </c>
      <c r="D581" s="55"/>
      <c r="E581" s="55" t="s">
        <v>3570</v>
      </c>
      <c r="F581" s="56" t="s">
        <v>49</v>
      </c>
      <c r="G581" s="56" t="s">
        <v>49</v>
      </c>
      <c r="H581" s="56"/>
      <c r="I581" s="56"/>
      <c r="J581" s="56" t="s">
        <v>49</v>
      </c>
      <c r="K581" s="57">
        <v>24.61</v>
      </c>
      <c r="L581" s="58">
        <v>45644</v>
      </c>
      <c r="M581" s="58">
        <v>45644</v>
      </c>
      <c r="N581" s="59"/>
      <c r="O581" s="56"/>
      <c r="P581" s="56"/>
      <c r="Q581" s="56">
        <v>1</v>
      </c>
      <c r="R581" s="60" t="s">
        <v>1139</v>
      </c>
      <c r="S581" s="61">
        <f>O581+P581</f>
        <v>0</v>
      </c>
      <c r="T581" s="62">
        <f>+IF(L581&lt;&gt;"",IF(DAYS360(L581,$A$2)&lt;0,0,IF(AND(MONTH(L581)=MONTH($A$2),YEAR(L581)&lt;YEAR($A$2)),(DAYS360(L581,$A$2)/30)-1,DAYS360(L581,$A$2)/30)),0)</f>
        <v>3.2666666666666666</v>
      </c>
      <c r="U581" s="62">
        <f>+IF(M581&lt;&gt;"",IF(DAYS360(M581,$A$2)&lt;0,0,IF(AND(MONTH(M581)=MONTH($A$2),YEAR(M581)&lt;YEAR($A$2)),(DAYS360(M581,$A$2)/30)-1,DAYS360(M581,$A$2)/30)),0)</f>
        <v>3.2666666666666666</v>
      </c>
      <c r="V581" s="63">
        <f>S581/((C581+Q581)/2)</f>
        <v>0</v>
      </c>
      <c r="W581" s="64">
        <f>+IF(V581&gt;0,1/V581,999)</f>
        <v>999</v>
      </c>
      <c r="X581" s="65" t="str">
        <f>+IF(N581&lt;&gt;"",IF(INT(N581)&lt;&gt;INT(K581),"OUI",""),"")</f>
        <v/>
      </c>
      <c r="Y581" s="66">
        <f>+IF(F581="OUI",0,C581*K581)</f>
        <v>24.61</v>
      </c>
      <c r="Z581" s="67" t="str">
        <f>+IF(R581="-",IF(OR(F581="OUI",AND(G581="OUI",T581&lt;=$V$1),H581="OUI",I581="OUI",J581="OUI",T581&lt;=$V$1),"OUI",""),"")</f>
        <v>OUI</v>
      </c>
      <c r="AA581" s="68" t="str">
        <f>+IF(OR(Z581&lt;&gt;"OUI",X581="OUI",R581&lt;&gt;"-"),"OUI","")</f>
        <v/>
      </c>
      <c r="AB581" s="69" t="str">
        <f>+IF(AA581&lt;&gt;"OUI","-",IF(R581="-",IF(W581&lt;=3,"-",MAX(N581,K581*(1-$T$1))),IF(W581&lt;=3,R581,IF(T581&gt;$V$6,MAX(N581,K581*$T$6),IF(T581&gt;$V$5,MAX(R581,N581,K581*(1-$T$2),K581*(1-$T$5)),IF(T581&gt;$V$4,MAX(R581,N581,K581*(1-$T$2),K581*(1-$T$4)),IF(T581&gt;$V$3,MAX(R581,N581,K581*(1-$T$2),K581*(1-$T$3)),IF(T581&gt;$V$1,MAX(N581,K581*(1-$T$2)),MAX(N581,R581)))))))))</f>
        <v>-</v>
      </c>
      <c r="AC581" s="70" t="str">
        <f>+IF(AB581="-","-",IF(ABS(K581-AB581)&lt;0.1,1,-1*(AB581-K581)/K581))</f>
        <v>-</v>
      </c>
      <c r="AD581" s="66" t="str">
        <f>+IF(AB581&lt;&gt;"-",IF(AB581&lt;K581,(K581-AB581)*C581,AB581*C581),"")</f>
        <v/>
      </c>
      <c r="AE581" s="68" t="str">
        <f>+IF(AB581&lt;&gt;"-",IF(R581&lt;&gt;"-",IF(Z581&lt;&gt;"OUI","OLD","FAUX"),IF(Z581&lt;&gt;"OUI","NEW","FAUX")),"")</f>
        <v/>
      </c>
      <c r="AF581" s="68"/>
      <c r="AG581" s="68"/>
      <c r="AH581" s="53" t="str">
        <f t="shared" si="8"/>
        <v/>
      </c>
    </row>
    <row r="582" spans="1:34" ht="17">
      <c r="A582" s="53" t="s">
        <v>2110</v>
      </c>
      <c r="B582" s="53" t="s">
        <v>2111</v>
      </c>
      <c r="C582" s="54">
        <v>9</v>
      </c>
      <c r="D582" s="55" t="s">
        <v>80</v>
      </c>
      <c r="E582" s="55" t="s">
        <v>2112</v>
      </c>
      <c r="F582" s="56" t="s">
        <v>49</v>
      </c>
      <c r="G582" s="56" t="s">
        <v>49</v>
      </c>
      <c r="H582" s="56"/>
      <c r="I582" s="56"/>
      <c r="J582" s="56" t="s">
        <v>49</v>
      </c>
      <c r="K582" s="57">
        <v>24.544699999999999</v>
      </c>
      <c r="L582" s="58">
        <v>44897</v>
      </c>
      <c r="M582" s="58">
        <v>45715</v>
      </c>
      <c r="N582" s="59"/>
      <c r="O582" s="56">
        <v>2</v>
      </c>
      <c r="P582" s="56"/>
      <c r="Q582" s="56">
        <v>10</v>
      </c>
      <c r="R582" s="60" t="s">
        <v>1139</v>
      </c>
      <c r="S582" s="61">
        <f>O582+P582</f>
        <v>2</v>
      </c>
      <c r="T582" s="62">
        <f>+IF(L582&lt;&gt;"",IF(DAYS360(L582,$A$2)&lt;0,0,IF(AND(MONTH(L582)=MONTH($A$2),YEAR(L582)&lt;YEAR($A$2)),(DAYS360(L582,$A$2)/30)-1,DAYS360(L582,$A$2)/30)),0)</f>
        <v>27.8</v>
      </c>
      <c r="U582" s="62">
        <f>+IF(M582&lt;&gt;"",IF(DAYS360(M582,$A$2)&lt;0,0,IF(AND(MONTH(M582)=MONTH($A$2),YEAR(M582)&lt;YEAR($A$2)),(DAYS360(M582,$A$2)/30)-1,DAYS360(M582,$A$2)/30)),0)</f>
        <v>0.96666666666666667</v>
      </c>
      <c r="V582" s="63">
        <f>S582/((C582+Q582)/2)</f>
        <v>0.21052631578947367</v>
      </c>
      <c r="W582" s="64">
        <f>+IF(V582&gt;0,1/V582,999)</f>
        <v>4.75</v>
      </c>
      <c r="X582" s="65" t="str">
        <f>+IF(N582&lt;&gt;"",IF(INT(N582)&lt;&gt;INT(K582),"OUI",""),"")</f>
        <v/>
      </c>
      <c r="Y582" s="66">
        <f>+IF(F582="OUI",0,C582*K582)</f>
        <v>220.9023</v>
      </c>
      <c r="Z582" s="67" t="str">
        <f>+IF(R582="-",IF(OR(F582="OUI",AND(G582="OUI",T582&lt;=$V$1),H582="OUI",I582="OUI",J582="OUI",T582&lt;=$V$1),"OUI",""),"")</f>
        <v/>
      </c>
      <c r="AA582" s="68" t="str">
        <f>+IF(OR(Z582&lt;&gt;"OUI",X582="OUI",R582&lt;&gt;"-"),"OUI","")</f>
        <v>OUI</v>
      </c>
      <c r="AB582" s="69">
        <f>+IF(AA582&lt;&gt;"OUI","-",IF(R582="-",IF(W582&lt;=3,"-",MAX(N582,K582*(1-$T$1))),IF(W582&lt;=3,R582,IF(T582&gt;$V$6,MAX(N582,K582*$T$6),IF(T582&gt;$V$5,MAX(R582,N582,K582*(1-$T$2),K582*(1-$T$5)),IF(T582&gt;$V$4,MAX(R582,N582,K582*(1-$T$2),K582*(1-$T$4)),IF(T582&gt;$V$3,MAX(R582,N582,K582*(1-$T$2),K582*(1-$T$3)),IF(T582&gt;$V$1,MAX(N582,K582*(1-$T$2)),MAX(N582,R582)))))))))</f>
        <v>22.090229999999998</v>
      </c>
      <c r="AC582" s="70">
        <f>+IF(AB582="-","-",IF(ABS(K582-AB582)&lt;0.1,1,-1*(AB582-K582)/K582))</f>
        <v>0.10000000000000003</v>
      </c>
      <c r="AD582" s="66">
        <f>+IF(AB582&lt;&gt;"-",IF(AB582&lt;K582,(K582-AB582)*C582,AB582*C582),"")</f>
        <v>22.090230000000005</v>
      </c>
      <c r="AE582" s="68" t="str">
        <f>+IF(AB582&lt;&gt;"-",IF(R582&lt;&gt;"-",IF(Z582&lt;&gt;"OUI","OLD","FAUX"),IF(Z582&lt;&gt;"OUI","NEW","FAUX")),"")</f>
        <v>NEW</v>
      </c>
      <c r="AF582" s="68"/>
      <c r="AG582" s="68"/>
      <c r="AH582" s="53" t="str">
        <f t="shared" si="8"/>
        <v/>
      </c>
    </row>
    <row r="583" spans="1:34" ht="17">
      <c r="A583" s="53" t="s">
        <v>802</v>
      </c>
      <c r="B583" s="53" t="s">
        <v>803</v>
      </c>
      <c r="C583" s="54">
        <v>13</v>
      </c>
      <c r="D583" s="55" t="s">
        <v>804</v>
      </c>
      <c r="E583" s="55" t="s">
        <v>805</v>
      </c>
      <c r="F583" s="56" t="s">
        <v>49</v>
      </c>
      <c r="G583" s="56" t="s">
        <v>49</v>
      </c>
      <c r="H583" s="56"/>
      <c r="I583" s="56"/>
      <c r="J583" s="56" t="s">
        <v>49</v>
      </c>
      <c r="K583" s="57">
        <v>24.46</v>
      </c>
      <c r="L583" s="58">
        <v>45062</v>
      </c>
      <c r="M583" s="58">
        <v>45406</v>
      </c>
      <c r="N583" s="59"/>
      <c r="O583" s="56"/>
      <c r="P583" s="56"/>
      <c r="Q583" s="56">
        <v>13</v>
      </c>
      <c r="R583" s="60">
        <v>22.014000000000003</v>
      </c>
      <c r="S583" s="61">
        <f>O583+P583</f>
        <v>0</v>
      </c>
      <c r="T583" s="62">
        <f>+IF(L583&lt;&gt;"",IF(DAYS360(L583,$A$2)&lt;0,0,IF(AND(MONTH(L583)=MONTH($A$2),YEAR(L583)&lt;YEAR($A$2)),(DAYS360(L583,$A$2)/30)-1,DAYS360(L583,$A$2)/30)),0)</f>
        <v>22.333333333333332</v>
      </c>
      <c r="U583" s="62">
        <f>+IF(M583&lt;&gt;"",IF(DAYS360(M583,$A$2)&lt;0,0,IF(AND(MONTH(M583)=MONTH($A$2),YEAR(M583)&lt;YEAR($A$2)),(DAYS360(M583,$A$2)/30)-1,DAYS360(M583,$A$2)/30)),0)</f>
        <v>11.066666666666666</v>
      </c>
      <c r="V583" s="63">
        <f>S583/((C583+Q583)/2)</f>
        <v>0</v>
      </c>
      <c r="W583" s="64">
        <f>+IF(V583&gt;0,1/V583,999)</f>
        <v>999</v>
      </c>
      <c r="X583" s="65" t="str">
        <f>+IF(N583&lt;&gt;"",IF(INT(N583)&lt;&gt;INT(K583),"OUI",""),"")</f>
        <v/>
      </c>
      <c r="Y583" s="66">
        <f>+IF(F583="OUI",0,C583*K583)</f>
        <v>317.98</v>
      </c>
      <c r="Z583" s="67" t="str">
        <f>+IF(R583="-",IF(OR(F583="OUI",AND(G583="OUI",T583&lt;=$V$1),H583="OUI",I583="OUI",J583="OUI",T583&lt;=$V$1),"OUI",""),"")</f>
        <v/>
      </c>
      <c r="AA583" s="68" t="str">
        <f>+IF(OR(Z583&lt;&gt;"OUI",X583="OUI",R583&lt;&gt;"-"),"OUI","")</f>
        <v>OUI</v>
      </c>
      <c r="AB583" s="69">
        <f>+IF(AA583&lt;&gt;"OUI","-",IF(R583="-",IF(W583&lt;=3,"-",MAX(N583,K583*(1-$T$1))),IF(W583&lt;=3,R583,IF(T583&gt;$V$6,MAX(N583,K583*$T$6),IF(T583&gt;$V$5,MAX(R583,N583,K583*(1-$T$2),K583*(1-$T$5)),IF(T583&gt;$V$4,MAX(R583,N583,K583*(1-$T$2),K583*(1-$T$4)),IF(T583&gt;$V$3,MAX(R583,N583,K583*(1-$T$2),K583*(1-$T$3)),IF(T583&gt;$V$1,MAX(N583,K583*(1-$T$2)),MAX(N583,R583)))))))))</f>
        <v>22.014000000000003</v>
      </c>
      <c r="AC583" s="70">
        <f>+IF(AB583="-","-",IF(ABS(K583-AB583)&lt;0.1,1,-1*(AB583-K583)/K583))</f>
        <v>9.9999999999999908E-2</v>
      </c>
      <c r="AD583" s="66">
        <f>+IF(AB583&lt;&gt;"-",IF(AB583&lt;K583,(K583-AB583)*C583,AB583*C583),"")</f>
        <v>31.797999999999973</v>
      </c>
      <c r="AE583" s="68" t="str">
        <f>+IF(AB583&lt;&gt;"-",IF(R583&lt;&gt;"-",IF(Z583&lt;&gt;"OUI","OLD","FAUX"),IF(Z583&lt;&gt;"OUI","NEW","FAUX")),"")</f>
        <v>OLD</v>
      </c>
      <c r="AF583" s="68"/>
      <c r="AG583" s="68"/>
      <c r="AH583" s="53" t="str">
        <f t="shared" si="8"/>
        <v/>
      </c>
    </row>
    <row r="584" spans="1:34" ht="17">
      <c r="A584" s="53" t="s">
        <v>2517</v>
      </c>
      <c r="B584" s="53" t="s">
        <v>2518</v>
      </c>
      <c r="C584" s="54">
        <v>9</v>
      </c>
      <c r="D584" s="55" t="s">
        <v>219</v>
      </c>
      <c r="E584" s="55"/>
      <c r="F584" s="56" t="s">
        <v>49</v>
      </c>
      <c r="G584" s="56" t="s">
        <v>49</v>
      </c>
      <c r="H584" s="56"/>
      <c r="I584" s="56"/>
      <c r="J584" s="56"/>
      <c r="K584" s="57">
        <v>24.39</v>
      </c>
      <c r="L584" s="58">
        <v>45587</v>
      </c>
      <c r="M584" s="58"/>
      <c r="N584" s="59"/>
      <c r="O584" s="56"/>
      <c r="P584" s="56"/>
      <c r="Q584" s="56">
        <v>9</v>
      </c>
      <c r="R584" s="60" t="s">
        <v>1139</v>
      </c>
      <c r="S584" s="61">
        <f>O584+P584</f>
        <v>0</v>
      </c>
      <c r="T584" s="62">
        <f>+IF(L584&lt;&gt;"",IF(DAYS360(L584,$A$2)&lt;0,0,IF(AND(MONTH(L584)=MONTH($A$2),YEAR(L584)&lt;YEAR($A$2)),(DAYS360(L584,$A$2)/30)-1,DAYS360(L584,$A$2)/30)),0)</f>
        <v>5.1333333333333337</v>
      </c>
      <c r="U584" s="62">
        <f>+IF(M584&lt;&gt;"",IF(DAYS360(M584,$A$2)&lt;0,0,IF(AND(MONTH(M584)=MONTH($A$2),YEAR(M584)&lt;YEAR($A$2)),(DAYS360(M584,$A$2)/30)-1,DAYS360(M584,$A$2)/30)),0)</f>
        <v>0</v>
      </c>
      <c r="V584" s="63">
        <f>S584/((C584+Q584)/2)</f>
        <v>0</v>
      </c>
      <c r="W584" s="64">
        <f>+IF(V584&gt;0,1/V584,999)</f>
        <v>999</v>
      </c>
      <c r="X584" s="65" t="str">
        <f>+IF(N584&lt;&gt;"",IF(INT(N584)&lt;&gt;INT(K584),"OUI",""),"")</f>
        <v/>
      </c>
      <c r="Y584" s="66">
        <f>+IF(F584="OUI",0,C584*K584)</f>
        <v>219.51</v>
      </c>
      <c r="Z584" s="67" t="str">
        <f>+IF(R584="-",IF(OR(F584="OUI",AND(G584="OUI",T584&lt;=$V$1),H584="OUI",I584="OUI",J584="OUI",T584&lt;=$V$1),"OUI",""),"")</f>
        <v>OUI</v>
      </c>
      <c r="AA584" s="68" t="str">
        <f>+IF(OR(Z584&lt;&gt;"OUI",X584="OUI",R584&lt;&gt;"-"),"OUI","")</f>
        <v/>
      </c>
      <c r="AB584" s="69" t="str">
        <f>+IF(AA584&lt;&gt;"OUI","-",IF(R584="-",IF(W584&lt;=3,"-",MAX(N584,K584*(1-$T$1))),IF(W584&lt;=3,R584,IF(T584&gt;$V$6,MAX(N584,K584*$T$6),IF(T584&gt;$V$5,MAX(R584,N584,K584*(1-$T$2),K584*(1-$T$5)),IF(T584&gt;$V$4,MAX(R584,N584,K584*(1-$T$2),K584*(1-$T$4)),IF(T584&gt;$V$3,MAX(R584,N584,K584*(1-$T$2),K584*(1-$T$3)),IF(T584&gt;$V$1,MAX(N584,K584*(1-$T$2)),MAX(N584,R584)))))))))</f>
        <v>-</v>
      </c>
      <c r="AC584" s="70" t="str">
        <f>+IF(AB584="-","-",IF(ABS(K584-AB584)&lt;0.1,1,-1*(AB584-K584)/K584))</f>
        <v>-</v>
      </c>
      <c r="AD584" s="66" t="str">
        <f>+IF(AB584&lt;&gt;"-",IF(AB584&lt;K584,(K584-AB584)*C584,AB584*C584),"")</f>
        <v/>
      </c>
      <c r="AE584" s="68" t="str">
        <f>+IF(AB584&lt;&gt;"-",IF(R584&lt;&gt;"-",IF(Z584&lt;&gt;"OUI","OLD","FAUX"),IF(Z584&lt;&gt;"OUI","NEW","FAUX")),"")</f>
        <v/>
      </c>
      <c r="AF584" s="68"/>
      <c r="AG584" s="68"/>
      <c r="AH584" s="53" t="str">
        <f t="shared" si="8"/>
        <v/>
      </c>
    </row>
    <row r="585" spans="1:34" ht="17">
      <c r="A585" s="53" t="s">
        <v>1541</v>
      </c>
      <c r="B585" s="53" t="s">
        <v>1542</v>
      </c>
      <c r="C585" s="54">
        <v>9</v>
      </c>
      <c r="D585" s="55" t="s">
        <v>444</v>
      </c>
      <c r="E585" s="55"/>
      <c r="F585" s="56" t="s">
        <v>49</v>
      </c>
      <c r="G585" s="56" t="s">
        <v>49</v>
      </c>
      <c r="H585" s="56"/>
      <c r="I585" s="56"/>
      <c r="J585" s="56"/>
      <c r="K585" s="57">
        <v>24.363499999999998</v>
      </c>
      <c r="L585" s="58">
        <v>45055</v>
      </c>
      <c r="M585" s="58">
        <v>45450</v>
      </c>
      <c r="N585" s="59"/>
      <c r="O585" s="56"/>
      <c r="P585" s="56"/>
      <c r="Q585" s="56">
        <v>9</v>
      </c>
      <c r="R585" s="60">
        <v>21.927149999999997</v>
      </c>
      <c r="S585" s="61">
        <f>O585+P585</f>
        <v>0</v>
      </c>
      <c r="T585" s="62">
        <f>+IF(L585&lt;&gt;"",IF(DAYS360(L585,$A$2)&lt;0,0,IF(AND(MONTH(L585)=MONTH($A$2),YEAR(L585)&lt;YEAR($A$2)),(DAYS360(L585,$A$2)/30)-1,DAYS360(L585,$A$2)/30)),0)</f>
        <v>22.566666666666666</v>
      </c>
      <c r="U585" s="62">
        <f>+IF(M585&lt;&gt;"",IF(DAYS360(M585,$A$2)&lt;0,0,IF(AND(MONTH(M585)=MONTH($A$2),YEAR(M585)&lt;YEAR($A$2)),(DAYS360(M585,$A$2)/30)-1,DAYS360(M585,$A$2)/30)),0)</f>
        <v>9.6333333333333329</v>
      </c>
      <c r="V585" s="63">
        <f>S585/((C585+Q585)/2)</f>
        <v>0</v>
      </c>
      <c r="W585" s="64">
        <f>+IF(V585&gt;0,1/V585,999)</f>
        <v>999</v>
      </c>
      <c r="X585" s="65" t="str">
        <f>+IF(N585&lt;&gt;"",IF(INT(N585)&lt;&gt;INT(K585),"OUI",""),"")</f>
        <v/>
      </c>
      <c r="Y585" s="66">
        <f>+IF(F585="OUI",0,C585*K585)</f>
        <v>219.27149999999997</v>
      </c>
      <c r="Z585" s="67" t="str">
        <f>+IF(R585="-",IF(OR(F585="OUI",AND(G585="OUI",T585&lt;=$V$1),H585="OUI",I585="OUI",J585="OUI",T585&lt;=$V$1),"OUI",""),"")</f>
        <v/>
      </c>
      <c r="AA585" s="68" t="str">
        <f>+IF(OR(Z585&lt;&gt;"OUI",X585="OUI",R585&lt;&gt;"-"),"OUI","")</f>
        <v>OUI</v>
      </c>
      <c r="AB585" s="69">
        <f>+IF(AA585&lt;&gt;"OUI","-",IF(R585="-",IF(W585&lt;=3,"-",MAX(N585,K585*(1-$T$1))),IF(W585&lt;=3,R585,IF(T585&gt;$V$6,MAX(N585,K585*$T$6),IF(T585&gt;$V$5,MAX(R585,N585,K585*(1-$T$2),K585*(1-$T$5)),IF(T585&gt;$V$4,MAX(R585,N585,K585*(1-$T$2),K585*(1-$T$4)),IF(T585&gt;$V$3,MAX(R585,N585,K585*(1-$T$2),K585*(1-$T$3)),IF(T585&gt;$V$1,MAX(N585,K585*(1-$T$2)),MAX(N585,R585)))))))))</f>
        <v>21.927149999999997</v>
      </c>
      <c r="AC585" s="70">
        <f>+IF(AB585="-","-",IF(ABS(K585-AB585)&lt;0.1,1,-1*(AB585-K585)/K585))</f>
        <v>0.10000000000000005</v>
      </c>
      <c r="AD585" s="66">
        <f>+IF(AB585&lt;&gt;"-",IF(AB585&lt;K585,(K585-AB585)*C585,AB585*C585),"")</f>
        <v>21.927150000000008</v>
      </c>
      <c r="AE585" s="68" t="str">
        <f>+IF(AB585&lt;&gt;"-",IF(R585&lt;&gt;"-",IF(Z585&lt;&gt;"OUI","OLD","FAUX"),IF(Z585&lt;&gt;"OUI","NEW","FAUX")),"")</f>
        <v>OLD</v>
      </c>
      <c r="AF585" s="68"/>
      <c r="AG585" s="68"/>
      <c r="AH585" s="53" t="str">
        <f t="shared" si="8"/>
        <v/>
      </c>
    </row>
    <row r="586" spans="1:34" ht="17">
      <c r="A586" s="53" t="s">
        <v>1654</v>
      </c>
      <c r="B586" s="53" t="s">
        <v>1655</v>
      </c>
      <c r="C586" s="54">
        <v>5</v>
      </c>
      <c r="D586" s="55" t="s">
        <v>623</v>
      </c>
      <c r="E586" s="55"/>
      <c r="F586" s="56" t="s">
        <v>49</v>
      </c>
      <c r="G586" s="56" t="s">
        <v>49</v>
      </c>
      <c r="H586" s="56"/>
      <c r="I586" s="56"/>
      <c r="J586" s="56"/>
      <c r="K586" s="57">
        <v>24.36</v>
      </c>
      <c r="L586" s="58">
        <v>44350</v>
      </c>
      <c r="M586" s="58"/>
      <c r="N586" s="59"/>
      <c r="O586" s="56"/>
      <c r="P586" s="56"/>
      <c r="Q586" s="56">
        <v>5</v>
      </c>
      <c r="R586" s="60">
        <v>21.923999999999999</v>
      </c>
      <c r="S586" s="61">
        <f>O586+P586</f>
        <v>0</v>
      </c>
      <c r="T586" s="62">
        <f>+IF(L586&lt;&gt;"",IF(DAYS360(L586,$A$2)&lt;0,0,IF(AND(MONTH(L586)=MONTH($A$2),YEAR(L586)&lt;YEAR($A$2)),(DAYS360(L586,$A$2)/30)-1,DAYS360(L586,$A$2)/30)),0)</f>
        <v>45.766666666666666</v>
      </c>
      <c r="U586" s="62">
        <f>+IF(M586&lt;&gt;"",IF(DAYS360(M586,$A$2)&lt;0,0,IF(AND(MONTH(M586)=MONTH($A$2),YEAR(M586)&lt;YEAR($A$2)),(DAYS360(M586,$A$2)/30)-1,DAYS360(M586,$A$2)/30)),0)</f>
        <v>0</v>
      </c>
      <c r="V586" s="63">
        <f>S586/((C586+Q586)/2)</f>
        <v>0</v>
      </c>
      <c r="W586" s="64">
        <f>+IF(V586&gt;0,1/V586,999)</f>
        <v>999</v>
      </c>
      <c r="X586" s="65" t="str">
        <f>+IF(N586&lt;&gt;"",IF(INT(N586)&lt;&gt;INT(K586),"OUI",""),"")</f>
        <v/>
      </c>
      <c r="Y586" s="66">
        <f>+IF(F586="OUI",0,C586*K586)</f>
        <v>121.8</v>
      </c>
      <c r="Z586" s="67" t="str">
        <f>+IF(R586="-",IF(OR(F586="OUI",AND(G586="OUI",T586&lt;=$V$1),H586="OUI",I586="OUI",J586="OUI",T586&lt;=$V$1),"OUI",""),"")</f>
        <v/>
      </c>
      <c r="AA586" s="68" t="str">
        <f>+IF(OR(Z586&lt;&gt;"OUI",X586="OUI",R586&lt;&gt;"-"),"OUI","")</f>
        <v>OUI</v>
      </c>
      <c r="AB586" s="69">
        <f>+IF(AA586&lt;&gt;"OUI","-",IF(R586="-",IF(W586&lt;=3,"-",MAX(N586,K586*(1-$T$1))),IF(W586&lt;=3,R586,IF(T586&gt;$V$6,MAX(N586,K586*$T$6),IF(T586&gt;$V$5,MAX(R586,N586,K586*(1-$T$2),K586*(1-$T$5)),IF(T586&gt;$V$4,MAX(R586,N586,K586*(1-$T$2),K586*(1-$T$4)),IF(T586&gt;$V$3,MAX(R586,N586,K586*(1-$T$2),K586*(1-$T$3)),IF(T586&gt;$V$1,MAX(N586,K586*(1-$T$2)),MAX(N586,R586)))))))))</f>
        <v>21.923999999999999</v>
      </c>
      <c r="AC586" s="70">
        <f>+IF(AB586="-","-",IF(ABS(K586-AB586)&lt;0.1,1,-1*(AB586-K586)/K586))</f>
        <v>0.1</v>
      </c>
      <c r="AD586" s="66">
        <f>+IF(AB586&lt;&gt;"-",IF(AB586&lt;K586,(K586-AB586)*C586,AB586*C586),"")</f>
        <v>12.18</v>
      </c>
      <c r="AE586" s="68" t="str">
        <f>+IF(AB586&lt;&gt;"-",IF(R586&lt;&gt;"-",IF(Z586&lt;&gt;"OUI","OLD","FAUX"),IF(Z586&lt;&gt;"OUI","NEW","FAUX")),"")</f>
        <v>OLD</v>
      </c>
      <c r="AF586" s="68"/>
      <c r="AG586" s="68"/>
      <c r="AH586" s="53" t="str">
        <f t="shared" si="8"/>
        <v/>
      </c>
    </row>
    <row r="587" spans="1:34" ht="17">
      <c r="A587" s="53" t="s">
        <v>1656</v>
      </c>
      <c r="B587" s="53" t="s">
        <v>1657</v>
      </c>
      <c r="C587" s="54">
        <v>5</v>
      </c>
      <c r="D587" s="55" t="s">
        <v>623</v>
      </c>
      <c r="E587" s="55"/>
      <c r="F587" s="56" t="s">
        <v>49</v>
      </c>
      <c r="G587" s="56" t="s">
        <v>49</v>
      </c>
      <c r="H587" s="56"/>
      <c r="I587" s="56"/>
      <c r="J587" s="56"/>
      <c r="K587" s="57">
        <v>24.36</v>
      </c>
      <c r="L587" s="58">
        <v>44386</v>
      </c>
      <c r="M587" s="58"/>
      <c r="N587" s="59"/>
      <c r="O587" s="56"/>
      <c r="P587" s="56"/>
      <c r="Q587" s="56">
        <v>5</v>
      </c>
      <c r="R587" s="60">
        <v>21.923999999999999</v>
      </c>
      <c r="S587" s="61">
        <f>O587+P587</f>
        <v>0</v>
      </c>
      <c r="T587" s="62">
        <f>+IF(L587&lt;&gt;"",IF(DAYS360(L587,$A$2)&lt;0,0,IF(AND(MONTH(L587)=MONTH($A$2),YEAR(L587)&lt;YEAR($A$2)),(DAYS360(L587,$A$2)/30)-1,DAYS360(L587,$A$2)/30)),0)</f>
        <v>44.56666666666667</v>
      </c>
      <c r="U587" s="62">
        <f>+IF(M587&lt;&gt;"",IF(DAYS360(M587,$A$2)&lt;0,0,IF(AND(MONTH(M587)=MONTH($A$2),YEAR(M587)&lt;YEAR($A$2)),(DAYS360(M587,$A$2)/30)-1,DAYS360(M587,$A$2)/30)),0)</f>
        <v>0</v>
      </c>
      <c r="V587" s="63">
        <f>S587/((C587+Q587)/2)</f>
        <v>0</v>
      </c>
      <c r="W587" s="64">
        <f>+IF(V587&gt;0,1/V587,999)</f>
        <v>999</v>
      </c>
      <c r="X587" s="65" t="str">
        <f>+IF(N587&lt;&gt;"",IF(INT(N587)&lt;&gt;INT(K587),"OUI",""),"")</f>
        <v/>
      </c>
      <c r="Y587" s="66">
        <f>+IF(F587="OUI",0,C587*K587)</f>
        <v>121.8</v>
      </c>
      <c r="Z587" s="67" t="str">
        <f>+IF(R587="-",IF(OR(F587="OUI",AND(G587="OUI",T587&lt;=$V$1),H587="OUI",I587="OUI",J587="OUI",T587&lt;=$V$1),"OUI",""),"")</f>
        <v/>
      </c>
      <c r="AA587" s="68" t="str">
        <f>+IF(OR(Z587&lt;&gt;"OUI",X587="OUI",R587&lt;&gt;"-"),"OUI","")</f>
        <v>OUI</v>
      </c>
      <c r="AB587" s="69">
        <f>+IF(AA587&lt;&gt;"OUI","-",IF(R587="-",IF(W587&lt;=3,"-",MAX(N587,K587*(1-$T$1))),IF(W587&lt;=3,R587,IF(T587&gt;$V$6,MAX(N587,K587*$T$6),IF(T587&gt;$V$5,MAX(R587,N587,K587*(1-$T$2),K587*(1-$T$5)),IF(T587&gt;$V$4,MAX(R587,N587,K587*(1-$T$2),K587*(1-$T$4)),IF(T587&gt;$V$3,MAX(R587,N587,K587*(1-$T$2),K587*(1-$T$3)),IF(T587&gt;$V$1,MAX(N587,K587*(1-$T$2)),MAX(N587,R587)))))))))</f>
        <v>21.923999999999999</v>
      </c>
      <c r="AC587" s="70">
        <f>+IF(AB587="-","-",IF(ABS(K587-AB587)&lt;0.1,1,-1*(AB587-K587)/K587))</f>
        <v>0.1</v>
      </c>
      <c r="AD587" s="66">
        <f>+IF(AB587&lt;&gt;"-",IF(AB587&lt;K587,(K587-AB587)*C587,AB587*C587),"")</f>
        <v>12.18</v>
      </c>
      <c r="AE587" s="68" t="str">
        <f>+IF(AB587&lt;&gt;"-",IF(R587&lt;&gt;"-",IF(Z587&lt;&gt;"OUI","OLD","FAUX"),IF(Z587&lt;&gt;"OUI","NEW","FAUX")),"")</f>
        <v>OLD</v>
      </c>
      <c r="AF587" s="68"/>
      <c r="AG587" s="68"/>
      <c r="AH587" s="53" t="str">
        <f t="shared" si="8"/>
        <v/>
      </c>
    </row>
    <row r="588" spans="1:34" ht="17">
      <c r="A588" s="53" t="s">
        <v>1658</v>
      </c>
      <c r="B588" s="53" t="s">
        <v>1659</v>
      </c>
      <c r="C588" s="54">
        <v>5</v>
      </c>
      <c r="D588" s="55" t="s">
        <v>623</v>
      </c>
      <c r="E588" s="55"/>
      <c r="F588" s="56" t="s">
        <v>49</v>
      </c>
      <c r="G588" s="56" t="s">
        <v>49</v>
      </c>
      <c r="H588" s="56"/>
      <c r="I588" s="56"/>
      <c r="J588" s="56"/>
      <c r="K588" s="57">
        <v>24.36</v>
      </c>
      <c r="L588" s="58">
        <v>44350</v>
      </c>
      <c r="M588" s="58"/>
      <c r="N588" s="59"/>
      <c r="O588" s="56"/>
      <c r="P588" s="56"/>
      <c r="Q588" s="56">
        <v>5</v>
      </c>
      <c r="R588" s="60">
        <v>21.923999999999999</v>
      </c>
      <c r="S588" s="61">
        <f>O588+P588</f>
        <v>0</v>
      </c>
      <c r="T588" s="62">
        <f>+IF(L588&lt;&gt;"",IF(DAYS360(L588,$A$2)&lt;0,0,IF(AND(MONTH(L588)=MONTH($A$2),YEAR(L588)&lt;YEAR($A$2)),(DAYS360(L588,$A$2)/30)-1,DAYS360(L588,$A$2)/30)),0)</f>
        <v>45.766666666666666</v>
      </c>
      <c r="U588" s="62">
        <f>+IF(M588&lt;&gt;"",IF(DAYS360(M588,$A$2)&lt;0,0,IF(AND(MONTH(M588)=MONTH($A$2),YEAR(M588)&lt;YEAR($A$2)),(DAYS360(M588,$A$2)/30)-1,DAYS360(M588,$A$2)/30)),0)</f>
        <v>0</v>
      </c>
      <c r="V588" s="63">
        <f>S588/((C588+Q588)/2)</f>
        <v>0</v>
      </c>
      <c r="W588" s="64">
        <f>+IF(V588&gt;0,1/V588,999)</f>
        <v>999</v>
      </c>
      <c r="X588" s="65" t="str">
        <f>+IF(N588&lt;&gt;"",IF(INT(N588)&lt;&gt;INT(K588),"OUI",""),"")</f>
        <v/>
      </c>
      <c r="Y588" s="66">
        <f>+IF(F588="OUI",0,C588*K588)</f>
        <v>121.8</v>
      </c>
      <c r="Z588" s="67" t="str">
        <f>+IF(R588="-",IF(OR(F588="OUI",AND(G588="OUI",T588&lt;=$V$1),H588="OUI",I588="OUI",J588="OUI",T588&lt;=$V$1),"OUI",""),"")</f>
        <v/>
      </c>
      <c r="AA588" s="68" t="str">
        <f>+IF(OR(Z588&lt;&gt;"OUI",X588="OUI",R588&lt;&gt;"-"),"OUI","")</f>
        <v>OUI</v>
      </c>
      <c r="AB588" s="69">
        <f>+IF(AA588&lt;&gt;"OUI","-",IF(R588="-",IF(W588&lt;=3,"-",MAX(N588,K588*(1-$T$1))),IF(W588&lt;=3,R588,IF(T588&gt;$V$6,MAX(N588,K588*$T$6),IF(T588&gt;$V$5,MAX(R588,N588,K588*(1-$T$2),K588*(1-$T$5)),IF(T588&gt;$V$4,MAX(R588,N588,K588*(1-$T$2),K588*(1-$T$4)),IF(T588&gt;$V$3,MAX(R588,N588,K588*(1-$T$2),K588*(1-$T$3)),IF(T588&gt;$V$1,MAX(N588,K588*(1-$T$2)),MAX(N588,R588)))))))))</f>
        <v>21.923999999999999</v>
      </c>
      <c r="AC588" s="70">
        <f>+IF(AB588="-","-",IF(ABS(K588-AB588)&lt;0.1,1,-1*(AB588-K588)/K588))</f>
        <v>0.1</v>
      </c>
      <c r="AD588" s="66">
        <f>+IF(AB588&lt;&gt;"-",IF(AB588&lt;K588,(K588-AB588)*C588,AB588*C588),"")</f>
        <v>12.18</v>
      </c>
      <c r="AE588" s="68" t="str">
        <f>+IF(AB588&lt;&gt;"-",IF(R588&lt;&gt;"-",IF(Z588&lt;&gt;"OUI","OLD","FAUX"),IF(Z588&lt;&gt;"OUI","NEW","FAUX")),"")</f>
        <v>OLD</v>
      </c>
      <c r="AF588" s="68"/>
      <c r="AG588" s="68"/>
      <c r="AH588" s="53" t="str">
        <f t="shared" si="8"/>
        <v/>
      </c>
    </row>
    <row r="589" spans="1:34" ht="17">
      <c r="A589" s="53" t="s">
        <v>1660</v>
      </c>
      <c r="B589" s="53" t="s">
        <v>1661</v>
      </c>
      <c r="C589" s="54">
        <v>5</v>
      </c>
      <c r="D589" s="55" t="s">
        <v>623</v>
      </c>
      <c r="E589" s="55"/>
      <c r="F589" s="56" t="s">
        <v>49</v>
      </c>
      <c r="G589" s="56" t="s">
        <v>49</v>
      </c>
      <c r="H589" s="56"/>
      <c r="I589" s="56"/>
      <c r="J589" s="56"/>
      <c r="K589" s="57">
        <v>24.36</v>
      </c>
      <c r="L589" s="58">
        <v>44368</v>
      </c>
      <c r="M589" s="58"/>
      <c r="N589" s="59"/>
      <c r="O589" s="56"/>
      <c r="P589" s="56"/>
      <c r="Q589" s="56">
        <v>5</v>
      </c>
      <c r="R589" s="60">
        <v>21.923999999999999</v>
      </c>
      <c r="S589" s="61">
        <f>O589+P589</f>
        <v>0</v>
      </c>
      <c r="T589" s="62">
        <f>+IF(L589&lt;&gt;"",IF(DAYS360(L589,$A$2)&lt;0,0,IF(AND(MONTH(L589)=MONTH($A$2),YEAR(L589)&lt;YEAR($A$2)),(DAYS360(L589,$A$2)/30)-1,DAYS360(L589,$A$2)/30)),0)</f>
        <v>45.166666666666664</v>
      </c>
      <c r="U589" s="62">
        <f>+IF(M589&lt;&gt;"",IF(DAYS360(M589,$A$2)&lt;0,0,IF(AND(MONTH(M589)=MONTH($A$2),YEAR(M589)&lt;YEAR($A$2)),(DAYS360(M589,$A$2)/30)-1,DAYS360(M589,$A$2)/30)),0)</f>
        <v>0</v>
      </c>
      <c r="V589" s="63">
        <f>S589/((C589+Q589)/2)</f>
        <v>0</v>
      </c>
      <c r="W589" s="64">
        <f>+IF(V589&gt;0,1/V589,999)</f>
        <v>999</v>
      </c>
      <c r="X589" s="65" t="str">
        <f>+IF(N589&lt;&gt;"",IF(INT(N589)&lt;&gt;INT(K589),"OUI",""),"")</f>
        <v/>
      </c>
      <c r="Y589" s="66">
        <f>+IF(F589="OUI",0,C589*K589)</f>
        <v>121.8</v>
      </c>
      <c r="Z589" s="67" t="str">
        <f>+IF(R589="-",IF(OR(F589="OUI",AND(G589="OUI",T589&lt;=$V$1),H589="OUI",I589="OUI",J589="OUI",T589&lt;=$V$1),"OUI",""),"")</f>
        <v/>
      </c>
      <c r="AA589" s="68" t="str">
        <f>+IF(OR(Z589&lt;&gt;"OUI",X589="OUI",R589&lt;&gt;"-"),"OUI","")</f>
        <v>OUI</v>
      </c>
      <c r="AB589" s="69">
        <f>+IF(AA589&lt;&gt;"OUI","-",IF(R589="-",IF(W589&lt;=3,"-",MAX(N589,K589*(1-$T$1))),IF(W589&lt;=3,R589,IF(T589&gt;$V$6,MAX(N589,K589*$T$6),IF(T589&gt;$V$5,MAX(R589,N589,K589*(1-$T$2),K589*(1-$T$5)),IF(T589&gt;$V$4,MAX(R589,N589,K589*(1-$T$2),K589*(1-$T$4)),IF(T589&gt;$V$3,MAX(R589,N589,K589*(1-$T$2),K589*(1-$T$3)),IF(T589&gt;$V$1,MAX(N589,K589*(1-$T$2)),MAX(N589,R589)))))))))</f>
        <v>21.923999999999999</v>
      </c>
      <c r="AC589" s="70">
        <f>+IF(AB589="-","-",IF(ABS(K589-AB589)&lt;0.1,1,-1*(AB589-K589)/K589))</f>
        <v>0.1</v>
      </c>
      <c r="AD589" s="66">
        <f>+IF(AB589&lt;&gt;"-",IF(AB589&lt;K589,(K589-AB589)*C589,AB589*C589),"")</f>
        <v>12.18</v>
      </c>
      <c r="AE589" s="68" t="str">
        <f>+IF(AB589&lt;&gt;"-",IF(R589&lt;&gt;"-",IF(Z589&lt;&gt;"OUI","OLD","FAUX"),IF(Z589&lt;&gt;"OUI","NEW","FAUX")),"")</f>
        <v>OLD</v>
      </c>
      <c r="AF589" s="68"/>
      <c r="AG589" s="68"/>
      <c r="AH589" s="53" t="str">
        <f t="shared" si="8"/>
        <v/>
      </c>
    </row>
    <row r="590" spans="1:34" ht="17">
      <c r="A590" s="53" t="s">
        <v>104</v>
      </c>
      <c r="B590" s="53" t="s">
        <v>105</v>
      </c>
      <c r="C590" s="54">
        <v>12</v>
      </c>
      <c r="D590" s="55" t="s">
        <v>47</v>
      </c>
      <c r="E590" s="55" t="s">
        <v>48</v>
      </c>
      <c r="F590" s="56" t="s">
        <v>49</v>
      </c>
      <c r="G590" s="56" t="s">
        <v>49</v>
      </c>
      <c r="H590" s="56"/>
      <c r="I590" s="56"/>
      <c r="J590" s="56" t="s">
        <v>49</v>
      </c>
      <c r="K590" s="57">
        <v>24.337499999999999</v>
      </c>
      <c r="L590" s="58">
        <v>43840</v>
      </c>
      <c r="M590" s="58">
        <v>45397</v>
      </c>
      <c r="N590" s="59"/>
      <c r="O590" s="56"/>
      <c r="P590" s="56"/>
      <c r="Q590" s="56">
        <v>12</v>
      </c>
      <c r="R590" s="60">
        <v>21.903749999999999</v>
      </c>
      <c r="S590" s="61">
        <f>O590+P590</f>
        <v>0</v>
      </c>
      <c r="T590" s="62">
        <f>+IF(L590&lt;&gt;"",IF(DAYS360(L590,$A$2)&lt;0,0,IF(AND(MONTH(L590)=MONTH($A$2),YEAR(L590)&lt;YEAR($A$2)),(DAYS360(L590,$A$2)/30)-1,DAYS360(L590,$A$2)/30)),0)</f>
        <v>62.533333333333331</v>
      </c>
      <c r="U590" s="62">
        <f>+IF(M590&lt;&gt;"",IF(DAYS360(M590,$A$2)&lt;0,0,IF(AND(MONTH(M590)=MONTH($A$2),YEAR(M590)&lt;YEAR($A$2)),(DAYS360(M590,$A$2)/30)-1,DAYS360(M590,$A$2)/30)),0)</f>
        <v>11.366666666666667</v>
      </c>
      <c r="V590" s="63">
        <f>S590/((C590+Q590)/2)</f>
        <v>0</v>
      </c>
      <c r="W590" s="64">
        <f>+IF(V590&gt;0,1/V590,999)</f>
        <v>999</v>
      </c>
      <c r="X590" s="65" t="str">
        <f>+IF(N590&lt;&gt;"",IF(INT(N590)&lt;&gt;INT(K590),"OUI",""),"")</f>
        <v/>
      </c>
      <c r="Y590" s="66">
        <f>+IF(F590="OUI",0,C590*K590)</f>
        <v>292.04999999999995</v>
      </c>
      <c r="Z590" s="67" t="str">
        <f>+IF(R590="-",IF(OR(F590="OUI",AND(G590="OUI",T590&lt;=$V$1),H590="OUI",I590="OUI",J590="OUI",T590&lt;=$V$1),"OUI",""),"")</f>
        <v/>
      </c>
      <c r="AA590" s="68" t="str">
        <f>+IF(OR(Z590&lt;&gt;"OUI",X590="OUI",R590&lt;&gt;"-"),"OUI","")</f>
        <v>OUI</v>
      </c>
      <c r="AB590" s="69">
        <f>+IF(AA590&lt;&gt;"OUI","-",IF(R590="-",IF(W590&lt;=3,"-",MAX(N590,K590*(1-$T$1))),IF(W590&lt;=3,R590,IF(T590&gt;$V$6,MAX(N590,K590*$T$6),IF(T590&gt;$V$5,MAX(R590,N590,K590*(1-$T$2),K590*(1-$T$5)),IF(T590&gt;$V$4,MAX(R590,N590,K590*(1-$T$2),K590*(1-$T$4)),IF(T590&gt;$V$3,MAX(R590,N590,K590*(1-$T$2),K590*(1-$T$3)),IF(T590&gt;$V$1,MAX(N590,K590*(1-$T$2)),MAX(N590,R590)))))))))</f>
        <v>24.337499999999999</v>
      </c>
      <c r="AC590" s="70">
        <f>+IF(AB590="-","-",IF(ABS(K590-AB590)&lt;0.1,1,-1*(AB590-K590)/K590))</f>
        <v>1</v>
      </c>
      <c r="AD590" s="66">
        <f>+IF(AB590&lt;&gt;"-",IF(AB590&lt;K590,(K590-AB590)*C590,AB590*C590),"")</f>
        <v>292.04999999999995</v>
      </c>
      <c r="AE590" s="68" t="str">
        <f>+IF(AB590&lt;&gt;"-",IF(R590&lt;&gt;"-",IF(Z590&lt;&gt;"OUI","OLD","FAUX"),IF(Z590&lt;&gt;"OUI","NEW","FAUX")),"")</f>
        <v>OLD</v>
      </c>
      <c r="AF590" s="68"/>
      <c r="AG590" s="68"/>
      <c r="AH590" s="53" t="str">
        <f t="shared" si="8"/>
        <v/>
      </c>
    </row>
    <row r="591" spans="1:34" ht="17">
      <c r="A591" s="53" t="s">
        <v>2375</v>
      </c>
      <c r="B591" s="53" t="s">
        <v>2376</v>
      </c>
      <c r="C591" s="54">
        <v>5</v>
      </c>
      <c r="D591" s="55" t="s">
        <v>116</v>
      </c>
      <c r="E591" s="55" t="s">
        <v>666</v>
      </c>
      <c r="F591" s="56"/>
      <c r="G591" s="56"/>
      <c r="H591" s="56"/>
      <c r="I591" s="56"/>
      <c r="J591" s="56" t="s">
        <v>49</v>
      </c>
      <c r="K591" s="57">
        <v>24.2</v>
      </c>
      <c r="L591" s="58">
        <v>45720</v>
      </c>
      <c r="M591" s="58">
        <v>45722</v>
      </c>
      <c r="N591" s="59"/>
      <c r="O591" s="56">
        <v>7</v>
      </c>
      <c r="P591" s="56"/>
      <c r="Q591" s="56"/>
      <c r="R591" s="60" t="s">
        <v>1139</v>
      </c>
      <c r="S591" s="61">
        <f>O591+P591</f>
        <v>7</v>
      </c>
      <c r="T591" s="62">
        <f>+IF(L591&lt;&gt;"",IF(DAYS360(L591,$A$2)&lt;0,0,IF(AND(MONTH(L591)=MONTH($A$2),YEAR(L591)&lt;YEAR($A$2)),(DAYS360(L591,$A$2)/30)-1,DAYS360(L591,$A$2)/30)),0)</f>
        <v>0.73333333333333328</v>
      </c>
      <c r="U591" s="62">
        <f>+IF(M591&lt;&gt;"",IF(DAYS360(M591,$A$2)&lt;0,0,IF(AND(MONTH(M591)=MONTH($A$2),YEAR(M591)&lt;YEAR($A$2)),(DAYS360(M591,$A$2)/30)-1,DAYS360(M591,$A$2)/30)),0)</f>
        <v>0.66666666666666663</v>
      </c>
      <c r="V591" s="63">
        <f>S591/((C591+Q591)/2)</f>
        <v>2.8</v>
      </c>
      <c r="W591" s="64">
        <f>+IF(V591&gt;0,1/V591,999)</f>
        <v>0.35714285714285715</v>
      </c>
      <c r="X591" s="65" t="str">
        <f>+IF(N591&lt;&gt;"",IF(INT(N591)&lt;&gt;INT(K591),"OUI",""),"")</f>
        <v/>
      </c>
      <c r="Y591" s="66">
        <f>+IF(F591="OUI",0,C591*K591)</f>
        <v>121</v>
      </c>
      <c r="Z591" s="67" t="str">
        <f>+IF(R591="-",IF(OR(F591="OUI",AND(G591="OUI",T591&lt;=$V$1),H591="OUI",I591="OUI",J591="OUI",T591&lt;=$V$1),"OUI",""),"")</f>
        <v>OUI</v>
      </c>
      <c r="AA591" s="68" t="str">
        <f>+IF(OR(Z591&lt;&gt;"OUI",X591="OUI",R591&lt;&gt;"-"),"OUI","")</f>
        <v/>
      </c>
      <c r="AB591" s="69" t="str">
        <f>+IF(AA591&lt;&gt;"OUI","-",IF(R591="-",IF(W591&lt;=3,"-",MAX(N591,K591*(1-$T$1))),IF(W591&lt;=3,R591,IF(T591&gt;$V$6,MAX(N591,K591*$T$6),IF(T591&gt;$V$5,MAX(R591,N591,K591*(1-$T$2),K591*(1-$T$5)),IF(T591&gt;$V$4,MAX(R591,N591,K591*(1-$T$2),K591*(1-$T$4)),IF(T591&gt;$V$3,MAX(R591,N591,K591*(1-$T$2),K591*(1-$T$3)),IF(T591&gt;$V$1,MAX(N591,K591*(1-$T$2)),MAX(N591,R591)))))))))</f>
        <v>-</v>
      </c>
      <c r="AC591" s="70" t="str">
        <f>+IF(AB591="-","-",IF(ABS(K591-AB591)&lt;0.1,1,-1*(AB591-K591)/K591))</f>
        <v>-</v>
      </c>
      <c r="AD591" s="66" t="str">
        <f>+IF(AB591&lt;&gt;"-",IF(AB591&lt;K591,(K591-AB591)*C591,AB591*C591),"")</f>
        <v/>
      </c>
      <c r="AE591" s="68" t="str">
        <f>+IF(AB591&lt;&gt;"-",IF(R591&lt;&gt;"-",IF(Z591&lt;&gt;"OUI","OLD","FAUX"),IF(Z591&lt;&gt;"OUI","NEW","FAUX")),"")</f>
        <v/>
      </c>
      <c r="AF591" s="68"/>
      <c r="AG591" s="68"/>
      <c r="AH591" s="53" t="str">
        <f t="shared" si="8"/>
        <v/>
      </c>
    </row>
    <row r="592" spans="1:34" ht="17">
      <c r="A592" s="53" t="s">
        <v>1068</v>
      </c>
      <c r="B592" s="53" t="s">
        <v>1069</v>
      </c>
      <c r="C592" s="54">
        <v>1</v>
      </c>
      <c r="D592" s="55"/>
      <c r="E592" s="55" t="s">
        <v>111</v>
      </c>
      <c r="F592" s="56" t="s">
        <v>49</v>
      </c>
      <c r="G592" s="56" t="s">
        <v>49</v>
      </c>
      <c r="H592" s="56"/>
      <c r="I592" s="56"/>
      <c r="J592" s="56" t="s">
        <v>49</v>
      </c>
      <c r="K592" s="57">
        <v>24.09</v>
      </c>
      <c r="L592" s="58">
        <v>44538</v>
      </c>
      <c r="M592" s="58">
        <v>44537</v>
      </c>
      <c r="N592" s="59"/>
      <c r="O592" s="56"/>
      <c r="P592" s="56"/>
      <c r="Q592" s="56">
        <v>1</v>
      </c>
      <c r="R592" s="60">
        <v>21.681000000000001</v>
      </c>
      <c r="S592" s="61">
        <f>O592+P592</f>
        <v>0</v>
      </c>
      <c r="T592" s="62">
        <f>+IF(L592&lt;&gt;"",IF(DAYS360(L592,$A$2)&lt;0,0,IF(AND(MONTH(L592)=MONTH($A$2),YEAR(L592)&lt;YEAR($A$2)),(DAYS360(L592,$A$2)/30)-1,DAYS360(L592,$A$2)/30)),0)</f>
        <v>39.6</v>
      </c>
      <c r="U592" s="62">
        <f>+IF(M592&lt;&gt;"",IF(DAYS360(M592,$A$2)&lt;0,0,IF(AND(MONTH(M592)=MONTH($A$2),YEAR(M592)&lt;YEAR($A$2)),(DAYS360(M592,$A$2)/30)-1,DAYS360(M592,$A$2)/30)),0)</f>
        <v>39.633333333333333</v>
      </c>
      <c r="V592" s="63">
        <f>S592/((C592+Q592)/2)</f>
        <v>0</v>
      </c>
      <c r="W592" s="64">
        <f>+IF(V592&gt;0,1/V592,999)</f>
        <v>999</v>
      </c>
      <c r="X592" s="65" t="str">
        <f>+IF(N592&lt;&gt;"",IF(INT(N592)&lt;&gt;INT(K592),"OUI",""),"")</f>
        <v/>
      </c>
      <c r="Y592" s="66">
        <f>+IF(F592="OUI",0,C592*K592)</f>
        <v>24.09</v>
      </c>
      <c r="Z592" s="67" t="str">
        <f>+IF(R592="-",IF(OR(F592="OUI",AND(G592="OUI",T592&lt;=$V$1),H592="OUI",I592="OUI",J592="OUI",T592&lt;=$V$1),"OUI",""),"")</f>
        <v/>
      </c>
      <c r="AA592" s="68" t="str">
        <f>+IF(OR(Z592&lt;&gt;"OUI",X592="OUI",R592&lt;&gt;"-"),"OUI","")</f>
        <v>OUI</v>
      </c>
      <c r="AB592" s="69">
        <f>+IF(AA592&lt;&gt;"OUI","-",IF(R592="-",IF(W592&lt;=3,"-",MAX(N592,K592*(1-$T$1))),IF(W592&lt;=3,R592,IF(T592&gt;$V$6,MAX(N592,K592*$T$6),IF(T592&gt;$V$5,MAX(R592,N592,K592*(1-$T$2),K592*(1-$T$5)),IF(T592&gt;$V$4,MAX(R592,N592,K592*(1-$T$2),K592*(1-$T$4)),IF(T592&gt;$V$3,MAX(R592,N592,K592*(1-$T$2),K592*(1-$T$3)),IF(T592&gt;$V$1,MAX(N592,K592*(1-$T$2)),MAX(N592,R592)))))))))</f>
        <v>21.681000000000001</v>
      </c>
      <c r="AC592" s="70">
        <f>+IF(AB592="-","-",IF(ABS(K592-AB592)&lt;0.1,1,-1*(AB592-K592)/K592))</f>
        <v>9.999999999999995E-2</v>
      </c>
      <c r="AD592" s="66">
        <f>+IF(AB592&lt;&gt;"-",IF(AB592&lt;K592,(K592-AB592)*C592,AB592*C592),"")</f>
        <v>2.4089999999999989</v>
      </c>
      <c r="AE592" s="68" t="str">
        <f>+IF(AB592&lt;&gt;"-",IF(R592&lt;&gt;"-",IF(Z592&lt;&gt;"OUI","OLD","FAUX"),IF(Z592&lt;&gt;"OUI","NEW","FAUX")),"")</f>
        <v>OLD</v>
      </c>
      <c r="AF592" s="68"/>
      <c r="AG592" s="68"/>
      <c r="AH592" s="53" t="str">
        <f t="shared" ref="AH592:AH655" si="9">+IF(AND(OR(R592&lt;&gt;"-",AB592&lt;&gt;"-"),T592&lt;=1),"Ne pas déprécier","")</f>
        <v/>
      </c>
    </row>
    <row r="593" spans="1:34" ht="17">
      <c r="A593" s="53" t="s">
        <v>3002</v>
      </c>
      <c r="B593" s="53" t="s">
        <v>3003</v>
      </c>
      <c r="C593" s="54">
        <v>1</v>
      </c>
      <c r="D593" s="55" t="s">
        <v>219</v>
      </c>
      <c r="E593" s="55"/>
      <c r="F593" s="56" t="s">
        <v>49</v>
      </c>
      <c r="G593" s="56" t="s">
        <v>49</v>
      </c>
      <c r="H593" s="56"/>
      <c r="I593" s="56"/>
      <c r="J593" s="56"/>
      <c r="K593" s="57">
        <v>24</v>
      </c>
      <c r="L593" s="58">
        <v>45587</v>
      </c>
      <c r="M593" s="58">
        <v>45726</v>
      </c>
      <c r="N593" s="59"/>
      <c r="O593" s="56">
        <v>8</v>
      </c>
      <c r="P593" s="56"/>
      <c r="Q593" s="56">
        <v>9</v>
      </c>
      <c r="R593" s="60" t="s">
        <v>1139</v>
      </c>
      <c r="S593" s="61">
        <f>O593+P593</f>
        <v>8</v>
      </c>
      <c r="T593" s="62">
        <f>+IF(L593&lt;&gt;"",IF(DAYS360(L593,$A$2)&lt;0,0,IF(AND(MONTH(L593)=MONTH($A$2),YEAR(L593)&lt;YEAR($A$2)),(DAYS360(L593,$A$2)/30)-1,DAYS360(L593,$A$2)/30)),0)</f>
        <v>5.1333333333333337</v>
      </c>
      <c r="U593" s="62">
        <f>+IF(M593&lt;&gt;"",IF(DAYS360(M593,$A$2)&lt;0,0,IF(AND(MONTH(M593)=MONTH($A$2),YEAR(M593)&lt;YEAR($A$2)),(DAYS360(M593,$A$2)/30)-1,DAYS360(M593,$A$2)/30)),0)</f>
        <v>0.53333333333333333</v>
      </c>
      <c r="V593" s="63">
        <f>S593/((C593+Q593)/2)</f>
        <v>1.6</v>
      </c>
      <c r="W593" s="64">
        <f>+IF(V593&gt;0,1/V593,999)</f>
        <v>0.625</v>
      </c>
      <c r="X593" s="65" t="str">
        <f>+IF(N593&lt;&gt;"",IF(INT(N593)&lt;&gt;INT(K593),"OUI",""),"")</f>
        <v/>
      </c>
      <c r="Y593" s="66">
        <f>+IF(F593="OUI",0,C593*K593)</f>
        <v>24</v>
      </c>
      <c r="Z593" s="67" t="str">
        <f>+IF(R593="-",IF(OR(F593="OUI",AND(G593="OUI",T593&lt;=$V$1),H593="OUI",I593="OUI",J593="OUI",T593&lt;=$V$1),"OUI",""),"")</f>
        <v>OUI</v>
      </c>
      <c r="AA593" s="68" t="str">
        <f>+IF(OR(Z593&lt;&gt;"OUI",X593="OUI",R593&lt;&gt;"-"),"OUI","")</f>
        <v/>
      </c>
      <c r="AB593" s="69" t="str">
        <f>+IF(AA593&lt;&gt;"OUI","-",IF(R593="-",IF(W593&lt;=3,"-",MAX(N593,K593*(1-$T$1))),IF(W593&lt;=3,R593,IF(T593&gt;$V$6,MAX(N593,K593*$T$6),IF(T593&gt;$V$5,MAX(R593,N593,K593*(1-$T$2),K593*(1-$T$5)),IF(T593&gt;$V$4,MAX(R593,N593,K593*(1-$T$2),K593*(1-$T$4)),IF(T593&gt;$V$3,MAX(R593,N593,K593*(1-$T$2),K593*(1-$T$3)),IF(T593&gt;$V$1,MAX(N593,K593*(1-$T$2)),MAX(N593,R593)))))))))</f>
        <v>-</v>
      </c>
      <c r="AC593" s="70" t="str">
        <f>+IF(AB593="-","-",IF(ABS(K593-AB593)&lt;0.1,1,-1*(AB593-K593)/K593))</f>
        <v>-</v>
      </c>
      <c r="AD593" s="66" t="str">
        <f>+IF(AB593&lt;&gt;"-",IF(AB593&lt;K593,(K593-AB593)*C593,AB593*C593),"")</f>
        <v/>
      </c>
      <c r="AE593" s="68" t="str">
        <f>+IF(AB593&lt;&gt;"-",IF(R593&lt;&gt;"-",IF(Z593&lt;&gt;"OUI","OLD","FAUX"),IF(Z593&lt;&gt;"OUI","NEW","FAUX")),"")</f>
        <v/>
      </c>
      <c r="AF593" s="68"/>
      <c r="AG593" s="68"/>
      <c r="AH593" s="53" t="str">
        <f t="shared" si="9"/>
        <v/>
      </c>
    </row>
    <row r="594" spans="1:34" ht="17">
      <c r="A594" s="53" t="s">
        <v>2718</v>
      </c>
      <c r="B594" s="53" t="s">
        <v>2719</v>
      </c>
      <c r="C594" s="54">
        <v>7</v>
      </c>
      <c r="D594" s="55" t="s">
        <v>797</v>
      </c>
      <c r="E594" s="55" t="s">
        <v>657</v>
      </c>
      <c r="F594" s="56" t="s">
        <v>49</v>
      </c>
      <c r="G594" s="56" t="s">
        <v>49</v>
      </c>
      <c r="H594" s="56"/>
      <c r="I594" s="56"/>
      <c r="J594" s="56" t="s">
        <v>49</v>
      </c>
      <c r="K594" s="57">
        <v>24</v>
      </c>
      <c r="L594" s="58">
        <v>45625</v>
      </c>
      <c r="M594" s="58">
        <v>45723</v>
      </c>
      <c r="N594" s="59"/>
      <c r="O594" s="56">
        <v>3</v>
      </c>
      <c r="P594" s="56"/>
      <c r="Q594" s="56">
        <v>10</v>
      </c>
      <c r="R594" s="60" t="s">
        <v>1139</v>
      </c>
      <c r="S594" s="61">
        <f>O594+P594</f>
        <v>3</v>
      </c>
      <c r="T594" s="62">
        <f>+IF(L594&lt;&gt;"",IF(DAYS360(L594,$A$2)&lt;0,0,IF(AND(MONTH(L594)=MONTH($A$2),YEAR(L594)&lt;YEAR($A$2)),(DAYS360(L594,$A$2)/30)-1,DAYS360(L594,$A$2)/30)),0)</f>
        <v>3.9</v>
      </c>
      <c r="U594" s="62">
        <f>+IF(M594&lt;&gt;"",IF(DAYS360(M594,$A$2)&lt;0,0,IF(AND(MONTH(M594)=MONTH($A$2),YEAR(M594)&lt;YEAR($A$2)),(DAYS360(M594,$A$2)/30)-1,DAYS360(M594,$A$2)/30)),0)</f>
        <v>0.6333333333333333</v>
      </c>
      <c r="V594" s="63">
        <f>S594/((C594+Q594)/2)</f>
        <v>0.35294117647058826</v>
      </c>
      <c r="W594" s="64">
        <f>+IF(V594&gt;0,1/V594,999)</f>
        <v>2.833333333333333</v>
      </c>
      <c r="X594" s="65" t="str">
        <f>+IF(N594&lt;&gt;"",IF(INT(N594)&lt;&gt;INT(K594),"OUI",""),"")</f>
        <v/>
      </c>
      <c r="Y594" s="66">
        <f>+IF(F594="OUI",0,C594*K594)</f>
        <v>168</v>
      </c>
      <c r="Z594" s="67" t="str">
        <f>+IF(R594="-",IF(OR(F594="OUI",AND(G594="OUI",T594&lt;=$V$1),H594="OUI",I594="OUI",J594="OUI",T594&lt;=$V$1),"OUI",""),"")</f>
        <v>OUI</v>
      </c>
      <c r="AA594" s="68" t="str">
        <f>+IF(OR(Z594&lt;&gt;"OUI",X594="OUI",R594&lt;&gt;"-"),"OUI","")</f>
        <v/>
      </c>
      <c r="AB594" s="69" t="str">
        <f>+IF(AA594&lt;&gt;"OUI","-",IF(R594="-",IF(W594&lt;=3,"-",MAX(N594,K594*(1-$T$1))),IF(W594&lt;=3,R594,IF(T594&gt;$V$6,MAX(N594,K594*$T$6),IF(T594&gt;$V$5,MAX(R594,N594,K594*(1-$T$2),K594*(1-$T$5)),IF(T594&gt;$V$4,MAX(R594,N594,K594*(1-$T$2),K594*(1-$T$4)),IF(T594&gt;$V$3,MAX(R594,N594,K594*(1-$T$2),K594*(1-$T$3)),IF(T594&gt;$V$1,MAX(N594,K594*(1-$T$2)),MAX(N594,R594)))))))))</f>
        <v>-</v>
      </c>
      <c r="AC594" s="70" t="str">
        <f>+IF(AB594="-","-",IF(ABS(K594-AB594)&lt;0.1,1,-1*(AB594-K594)/K594))</f>
        <v>-</v>
      </c>
      <c r="AD594" s="66" t="str">
        <f>+IF(AB594&lt;&gt;"-",IF(AB594&lt;K594,(K594-AB594)*C594,AB594*C594),"")</f>
        <v/>
      </c>
      <c r="AE594" s="68" t="str">
        <f>+IF(AB594&lt;&gt;"-",IF(R594&lt;&gt;"-",IF(Z594&lt;&gt;"OUI","OLD","FAUX"),IF(Z594&lt;&gt;"OUI","NEW","FAUX")),"")</f>
        <v/>
      </c>
      <c r="AF594" s="68"/>
      <c r="AG594" s="68"/>
      <c r="AH594" s="53" t="str">
        <f t="shared" si="9"/>
        <v/>
      </c>
    </row>
    <row r="595" spans="1:34" ht="17">
      <c r="A595" s="53" t="s">
        <v>3341</v>
      </c>
      <c r="B595" s="53" t="s">
        <v>3342</v>
      </c>
      <c r="C595" s="54">
        <v>3</v>
      </c>
      <c r="D595" s="55" t="s">
        <v>80</v>
      </c>
      <c r="E595" s="55" t="s">
        <v>97</v>
      </c>
      <c r="F595" s="56" t="s">
        <v>49</v>
      </c>
      <c r="G595" s="56" t="s">
        <v>49</v>
      </c>
      <c r="H595" s="56"/>
      <c r="I595" s="56"/>
      <c r="J595" s="56" t="s">
        <v>98</v>
      </c>
      <c r="K595" s="57">
        <v>23.95</v>
      </c>
      <c r="L595" s="58">
        <v>45289</v>
      </c>
      <c r="M595" s="58">
        <v>45356</v>
      </c>
      <c r="N595" s="59"/>
      <c r="O595" s="56"/>
      <c r="P595" s="56"/>
      <c r="Q595" s="56">
        <v>3</v>
      </c>
      <c r="R595" s="60" t="s">
        <v>1139</v>
      </c>
      <c r="S595" s="61">
        <f>O595+P595</f>
        <v>0</v>
      </c>
      <c r="T595" s="62">
        <f>+IF(L595&lt;&gt;"",IF(DAYS360(L595,$A$2)&lt;0,0,IF(AND(MONTH(L595)=MONTH($A$2),YEAR(L595)&lt;YEAR($A$2)),(DAYS360(L595,$A$2)/30)-1,DAYS360(L595,$A$2)/30)),0)</f>
        <v>14.9</v>
      </c>
      <c r="U595" s="62">
        <f>+IF(M595&lt;&gt;"",IF(DAYS360(M595,$A$2)&lt;0,0,IF(AND(MONTH(M595)=MONTH($A$2),YEAR(M595)&lt;YEAR($A$2)),(DAYS360(M595,$A$2)/30)-1,DAYS360(M595,$A$2)/30)),0)</f>
        <v>11.7</v>
      </c>
      <c r="V595" s="63">
        <f>S595/((C595+Q595)/2)</f>
        <v>0</v>
      </c>
      <c r="W595" s="64">
        <f>+IF(V595&gt;0,1/V595,999)</f>
        <v>999</v>
      </c>
      <c r="X595" s="65" t="str">
        <f>+IF(N595&lt;&gt;"",IF(INT(N595)&lt;&gt;INT(K595),"OUI",""),"")</f>
        <v/>
      </c>
      <c r="Y595" s="66">
        <f>+IF(F595="OUI",0,C595*K595)</f>
        <v>71.849999999999994</v>
      </c>
      <c r="Z595" s="67" t="str">
        <f>+IF(R595="-",IF(OR(F595="OUI",AND(G595="OUI",T595&lt;=$V$1),H595="OUI",I595="OUI",J595="OUI",T595&lt;=$V$1),"OUI",""),"")</f>
        <v>OUI</v>
      </c>
      <c r="AA595" s="68" t="str">
        <f>+IF(OR(Z595&lt;&gt;"OUI",X595="OUI",R595&lt;&gt;"-"),"OUI","")</f>
        <v/>
      </c>
      <c r="AB595" s="69" t="str">
        <f>+IF(AA595&lt;&gt;"OUI","-",IF(R595="-",IF(W595&lt;=3,"-",MAX(N595,K595*(1-$T$1))),IF(W595&lt;=3,R595,IF(T595&gt;$V$6,MAX(N595,K595*$T$6),IF(T595&gt;$V$5,MAX(R595,N595,K595*(1-$T$2),K595*(1-$T$5)),IF(T595&gt;$V$4,MAX(R595,N595,K595*(1-$T$2),K595*(1-$T$4)),IF(T595&gt;$V$3,MAX(R595,N595,K595*(1-$T$2),K595*(1-$T$3)),IF(T595&gt;$V$1,MAX(N595,K595*(1-$T$2)),MAX(N595,R595)))))))))</f>
        <v>-</v>
      </c>
      <c r="AC595" s="70" t="str">
        <f>+IF(AB595="-","-",IF(ABS(K595-AB595)&lt;0.1,1,-1*(AB595-K595)/K595))</f>
        <v>-</v>
      </c>
      <c r="AD595" s="66" t="str">
        <f>+IF(AB595&lt;&gt;"-",IF(AB595&lt;K595,(K595-AB595)*C595,AB595*C595),"")</f>
        <v/>
      </c>
      <c r="AE595" s="68" t="str">
        <f>+IF(AB595&lt;&gt;"-",IF(R595&lt;&gt;"-",IF(Z595&lt;&gt;"OUI","OLD","FAUX"),IF(Z595&lt;&gt;"OUI","NEW","FAUX")),"")</f>
        <v/>
      </c>
      <c r="AF595" s="68"/>
      <c r="AG595" s="68"/>
      <c r="AH595" s="53" t="str">
        <f t="shared" si="9"/>
        <v/>
      </c>
    </row>
    <row r="596" spans="1:34" ht="17">
      <c r="A596" s="53" t="s">
        <v>2724</v>
      </c>
      <c r="B596" s="53" t="s">
        <v>2725</v>
      </c>
      <c r="C596" s="54">
        <v>2</v>
      </c>
      <c r="D596" s="55" t="s">
        <v>116</v>
      </c>
      <c r="E596" s="55" t="s">
        <v>657</v>
      </c>
      <c r="F596" s="56" t="s">
        <v>49</v>
      </c>
      <c r="G596" s="56" t="s">
        <v>49</v>
      </c>
      <c r="H596" s="56"/>
      <c r="I596" s="56"/>
      <c r="J596" s="56" t="s">
        <v>49</v>
      </c>
      <c r="K596" s="57">
        <v>23.94</v>
      </c>
      <c r="L596" s="58">
        <v>45708</v>
      </c>
      <c r="M596" s="58">
        <v>45722</v>
      </c>
      <c r="N596" s="59"/>
      <c r="O596" s="56">
        <v>6</v>
      </c>
      <c r="P596" s="56"/>
      <c r="Q596" s="56">
        <v>1</v>
      </c>
      <c r="R596" s="60" t="s">
        <v>1139</v>
      </c>
      <c r="S596" s="61">
        <f>O596+P596</f>
        <v>6</v>
      </c>
      <c r="T596" s="62">
        <f>+IF(L596&lt;&gt;"",IF(DAYS360(L596,$A$2)&lt;0,0,IF(AND(MONTH(L596)=MONTH($A$2),YEAR(L596)&lt;YEAR($A$2)),(DAYS360(L596,$A$2)/30)-1,DAYS360(L596,$A$2)/30)),0)</f>
        <v>1.2</v>
      </c>
      <c r="U596" s="62">
        <f>+IF(M596&lt;&gt;"",IF(DAYS360(M596,$A$2)&lt;0,0,IF(AND(MONTH(M596)=MONTH($A$2),YEAR(M596)&lt;YEAR($A$2)),(DAYS360(M596,$A$2)/30)-1,DAYS360(M596,$A$2)/30)),0)</f>
        <v>0.66666666666666663</v>
      </c>
      <c r="V596" s="63">
        <f>S596/((C596+Q596)/2)</f>
        <v>4</v>
      </c>
      <c r="W596" s="64">
        <f>+IF(V596&gt;0,1/V596,999)</f>
        <v>0.25</v>
      </c>
      <c r="X596" s="65" t="str">
        <f>+IF(N596&lt;&gt;"",IF(INT(N596)&lt;&gt;INT(K596),"OUI",""),"")</f>
        <v/>
      </c>
      <c r="Y596" s="66">
        <f>+IF(F596="OUI",0,C596*K596)</f>
        <v>47.88</v>
      </c>
      <c r="Z596" s="67" t="str">
        <f>+IF(R596="-",IF(OR(F596="OUI",AND(G596="OUI",T596&lt;=$V$1),H596="OUI",I596="OUI",J596="OUI",T596&lt;=$V$1),"OUI",""),"")</f>
        <v>OUI</v>
      </c>
      <c r="AA596" s="68" t="str">
        <f>+IF(OR(Z596&lt;&gt;"OUI",X596="OUI",R596&lt;&gt;"-"),"OUI","")</f>
        <v/>
      </c>
      <c r="AB596" s="69" t="str">
        <f>+IF(AA596&lt;&gt;"OUI","-",IF(R596="-",IF(W596&lt;=3,"-",MAX(N596,K596*(1-$T$1))),IF(W596&lt;=3,R596,IF(T596&gt;$V$6,MAX(N596,K596*$T$6),IF(T596&gt;$V$5,MAX(R596,N596,K596*(1-$T$2),K596*(1-$T$5)),IF(T596&gt;$V$4,MAX(R596,N596,K596*(1-$T$2),K596*(1-$T$4)),IF(T596&gt;$V$3,MAX(R596,N596,K596*(1-$T$2),K596*(1-$T$3)),IF(T596&gt;$V$1,MAX(N596,K596*(1-$T$2)),MAX(N596,R596)))))))))</f>
        <v>-</v>
      </c>
      <c r="AC596" s="70" t="str">
        <f>+IF(AB596="-","-",IF(ABS(K596-AB596)&lt;0.1,1,-1*(AB596-K596)/K596))</f>
        <v>-</v>
      </c>
      <c r="AD596" s="66" t="str">
        <f>+IF(AB596&lt;&gt;"-",IF(AB596&lt;K596,(K596-AB596)*C596,AB596*C596),"")</f>
        <v/>
      </c>
      <c r="AE596" s="68" t="str">
        <f>+IF(AB596&lt;&gt;"-",IF(R596&lt;&gt;"-",IF(Z596&lt;&gt;"OUI","OLD","FAUX"),IF(Z596&lt;&gt;"OUI","NEW","FAUX")),"")</f>
        <v/>
      </c>
      <c r="AF596" s="68"/>
      <c r="AG596" s="68"/>
      <c r="AH596" s="53" t="str">
        <f t="shared" si="9"/>
        <v/>
      </c>
    </row>
    <row r="597" spans="1:34" ht="17">
      <c r="A597" s="53" t="s">
        <v>2550</v>
      </c>
      <c r="B597" s="53" t="s">
        <v>2551</v>
      </c>
      <c r="C597" s="54">
        <v>1</v>
      </c>
      <c r="D597" s="55" t="s">
        <v>614</v>
      </c>
      <c r="E597" s="55" t="s">
        <v>2015</v>
      </c>
      <c r="F597" s="56" t="s">
        <v>49</v>
      </c>
      <c r="G597" s="56" t="s">
        <v>49</v>
      </c>
      <c r="H597" s="56"/>
      <c r="I597" s="56"/>
      <c r="J597" s="56" t="s">
        <v>49</v>
      </c>
      <c r="K597" s="57">
        <v>23.65</v>
      </c>
      <c r="L597" s="58">
        <v>45379</v>
      </c>
      <c r="M597" s="58">
        <v>45712</v>
      </c>
      <c r="N597" s="59"/>
      <c r="O597" s="56">
        <v>1</v>
      </c>
      <c r="P597" s="56"/>
      <c r="Q597" s="56">
        <v>2</v>
      </c>
      <c r="R597" s="60" t="s">
        <v>1139</v>
      </c>
      <c r="S597" s="61">
        <f>O597+P597</f>
        <v>1</v>
      </c>
      <c r="T597" s="62">
        <f>+IF(L597&lt;&gt;"",IF(DAYS360(L597,$A$2)&lt;0,0,IF(AND(MONTH(L597)=MONTH($A$2),YEAR(L597)&lt;YEAR($A$2)),(DAYS360(L597,$A$2)/30)-1,DAYS360(L597,$A$2)/30)),0)</f>
        <v>10.933333333333334</v>
      </c>
      <c r="U597" s="62">
        <f>+IF(M597&lt;&gt;"",IF(DAYS360(M597,$A$2)&lt;0,0,IF(AND(MONTH(M597)=MONTH($A$2),YEAR(M597)&lt;YEAR($A$2)),(DAYS360(M597,$A$2)/30)-1,DAYS360(M597,$A$2)/30)),0)</f>
        <v>1.0666666666666667</v>
      </c>
      <c r="V597" s="63">
        <f>S597/((C597+Q597)/2)</f>
        <v>0.66666666666666663</v>
      </c>
      <c r="W597" s="64">
        <f>+IF(V597&gt;0,1/V597,999)</f>
        <v>1.5</v>
      </c>
      <c r="X597" s="65" t="str">
        <f>+IF(N597&lt;&gt;"",IF(INT(N597)&lt;&gt;INT(K597),"OUI",""),"")</f>
        <v/>
      </c>
      <c r="Y597" s="66">
        <f>+IF(F597="OUI",0,C597*K597)</f>
        <v>23.65</v>
      </c>
      <c r="Z597" s="67" t="str">
        <f>+IF(R597="-",IF(OR(F597="OUI",AND(G597="OUI",T597&lt;=$V$1),H597="OUI",I597="OUI",J597="OUI",T597&lt;=$V$1),"OUI",""),"")</f>
        <v>OUI</v>
      </c>
      <c r="AA597" s="68" t="str">
        <f>+IF(OR(Z597&lt;&gt;"OUI",X597="OUI",R597&lt;&gt;"-"),"OUI","")</f>
        <v/>
      </c>
      <c r="AB597" s="69" t="str">
        <f>+IF(AA597&lt;&gt;"OUI","-",IF(R597="-",IF(W597&lt;=3,"-",MAX(N597,K597*(1-$T$1))),IF(W597&lt;=3,R597,IF(T597&gt;$V$6,MAX(N597,K597*$T$6),IF(T597&gt;$V$5,MAX(R597,N597,K597*(1-$T$2),K597*(1-$T$5)),IF(T597&gt;$V$4,MAX(R597,N597,K597*(1-$T$2),K597*(1-$T$4)),IF(T597&gt;$V$3,MAX(R597,N597,K597*(1-$T$2),K597*(1-$T$3)),IF(T597&gt;$V$1,MAX(N597,K597*(1-$T$2)),MAX(N597,R597)))))))))</f>
        <v>-</v>
      </c>
      <c r="AC597" s="70" t="str">
        <f>+IF(AB597="-","-",IF(ABS(K597-AB597)&lt;0.1,1,-1*(AB597-K597)/K597))</f>
        <v>-</v>
      </c>
      <c r="AD597" s="66" t="str">
        <f>+IF(AB597&lt;&gt;"-",IF(AB597&lt;K597,(K597-AB597)*C597,AB597*C597),"")</f>
        <v/>
      </c>
      <c r="AE597" s="68" t="str">
        <f>+IF(AB597&lt;&gt;"-",IF(R597&lt;&gt;"-",IF(Z597&lt;&gt;"OUI","OLD","FAUX"),IF(Z597&lt;&gt;"OUI","NEW","FAUX")),"")</f>
        <v/>
      </c>
      <c r="AF597" s="68"/>
      <c r="AG597" s="68"/>
      <c r="AH597" s="53" t="str">
        <f t="shared" si="9"/>
        <v/>
      </c>
    </row>
    <row r="598" spans="1:34" ht="17">
      <c r="A598" s="53" t="s">
        <v>45</v>
      </c>
      <c r="B598" s="53" t="s">
        <v>46</v>
      </c>
      <c r="C598" s="54">
        <v>15</v>
      </c>
      <c r="D598" s="55" t="s">
        <v>47</v>
      </c>
      <c r="E598" s="55" t="s">
        <v>48</v>
      </c>
      <c r="F598" s="56" t="s">
        <v>49</v>
      </c>
      <c r="G598" s="56" t="s">
        <v>49</v>
      </c>
      <c r="H598" s="56"/>
      <c r="I598" s="56"/>
      <c r="J598" s="56" t="s">
        <v>49</v>
      </c>
      <c r="K598" s="57">
        <v>23.6</v>
      </c>
      <c r="L598" s="58">
        <v>45518</v>
      </c>
      <c r="M598" s="58">
        <v>45602</v>
      </c>
      <c r="N598" s="59"/>
      <c r="O598" s="56"/>
      <c r="P598" s="56"/>
      <c r="Q598" s="56">
        <v>15</v>
      </c>
      <c r="R598" s="60">
        <v>23.6</v>
      </c>
      <c r="S598" s="61">
        <f>O598+P598</f>
        <v>0</v>
      </c>
      <c r="T598" s="62">
        <f>+IF(L598&lt;&gt;"",IF(DAYS360(L598,$A$2)&lt;0,0,IF(AND(MONTH(L598)=MONTH($A$2),YEAR(L598)&lt;YEAR($A$2)),(DAYS360(L598,$A$2)/30)-1,DAYS360(L598,$A$2)/30)),0)</f>
        <v>7.4</v>
      </c>
      <c r="U598" s="62">
        <f>+IF(M598&lt;&gt;"",IF(DAYS360(M598,$A$2)&lt;0,0,IF(AND(MONTH(M598)=MONTH($A$2),YEAR(M598)&lt;YEAR($A$2)),(DAYS360(M598,$A$2)/30)-1,DAYS360(M598,$A$2)/30)),0)</f>
        <v>4.666666666666667</v>
      </c>
      <c r="V598" s="63">
        <f>S598/((C598+Q598)/2)</f>
        <v>0</v>
      </c>
      <c r="W598" s="64">
        <f>+IF(V598&gt;0,1/V598,999)</f>
        <v>999</v>
      </c>
      <c r="X598" s="65" t="str">
        <f>+IF(N598&lt;&gt;"",IF(INT(N598)&lt;&gt;INT(K598),"OUI",""),"")</f>
        <v/>
      </c>
      <c r="Y598" s="66">
        <f>+IF(F598="OUI",0,C598*K598)</f>
        <v>354</v>
      </c>
      <c r="Z598" s="67" t="str">
        <f>+IF(R598="-",IF(OR(F598="OUI",AND(G598="OUI",T598&lt;=$V$1),H598="OUI",I598="OUI",J598="OUI",T598&lt;=$V$1),"OUI",""),"")</f>
        <v/>
      </c>
      <c r="AA598" s="68" t="str">
        <f>+IF(OR(Z598&lt;&gt;"OUI",X598="OUI",R598&lt;&gt;"-"),"OUI","")</f>
        <v>OUI</v>
      </c>
      <c r="AB598" s="69">
        <f>+IF(AA598&lt;&gt;"OUI","-",IF(R598="-",IF(W598&lt;=3,"-",MAX(N598,K598*(1-$T$1))),IF(W598&lt;=3,R598,IF(T598&gt;$V$6,MAX(N598,K598*$T$6),IF(T598&gt;$V$5,MAX(R598,N598,K598*(1-$T$2),K598*(1-$T$5)),IF(T598&gt;$V$4,MAX(R598,N598,K598*(1-$T$2),K598*(1-$T$4)),IF(T598&gt;$V$3,MAX(R598,N598,K598*(1-$T$2),K598*(1-$T$3)),IF(T598&gt;$V$1,MAX(N598,K598*(1-$T$2)),MAX(N598,R598)))))))))</f>
        <v>23.6</v>
      </c>
      <c r="AC598" s="70">
        <f>+IF(AB598="-","-",IF(ABS(K598-AB598)&lt;0.1,1,-1*(AB598-K598)/K598))</f>
        <v>1</v>
      </c>
      <c r="AD598" s="66">
        <f>+IF(AB598&lt;&gt;"-",IF(AB598&lt;K598,(K598-AB598)*C598,AB598*C598),"")</f>
        <v>354</v>
      </c>
      <c r="AE598" s="68" t="str">
        <f>+IF(AB598&lt;&gt;"-",IF(R598&lt;&gt;"-",IF(Z598&lt;&gt;"OUI","OLD","FAUX"),IF(Z598&lt;&gt;"OUI","NEW","FAUX")),"")</f>
        <v>OLD</v>
      </c>
      <c r="AF598" s="68"/>
      <c r="AG598" s="68"/>
      <c r="AH598" s="53" t="str">
        <f t="shared" si="9"/>
        <v/>
      </c>
    </row>
    <row r="599" spans="1:34" ht="17">
      <c r="A599" s="53" t="s">
        <v>2467</v>
      </c>
      <c r="B599" s="53" t="s">
        <v>2468</v>
      </c>
      <c r="C599" s="54">
        <v>1</v>
      </c>
      <c r="D599" s="55" t="s">
        <v>294</v>
      </c>
      <c r="E599" s="55" t="s">
        <v>437</v>
      </c>
      <c r="F599" s="56" t="s">
        <v>49</v>
      </c>
      <c r="G599" s="56" t="s">
        <v>49</v>
      </c>
      <c r="H599" s="56"/>
      <c r="I599" s="56"/>
      <c r="J599" s="56" t="s">
        <v>49</v>
      </c>
      <c r="K599" s="57">
        <v>23.55</v>
      </c>
      <c r="L599" s="58">
        <v>45687</v>
      </c>
      <c r="M599" s="58">
        <v>45708</v>
      </c>
      <c r="N599" s="59"/>
      <c r="O599" s="56">
        <v>5</v>
      </c>
      <c r="P599" s="56"/>
      <c r="Q599" s="56">
        <v>2</v>
      </c>
      <c r="R599" s="60" t="s">
        <v>1139</v>
      </c>
      <c r="S599" s="61">
        <f>O599+P599</f>
        <v>5</v>
      </c>
      <c r="T599" s="62">
        <f>+IF(L599&lt;&gt;"",IF(DAYS360(L599,$A$2)&lt;0,0,IF(AND(MONTH(L599)=MONTH($A$2),YEAR(L599)&lt;YEAR($A$2)),(DAYS360(L599,$A$2)/30)-1,DAYS360(L599,$A$2)/30)),0)</f>
        <v>1.8666666666666667</v>
      </c>
      <c r="U599" s="62">
        <f>+IF(M599&lt;&gt;"",IF(DAYS360(M599,$A$2)&lt;0,0,IF(AND(MONTH(M599)=MONTH($A$2),YEAR(M599)&lt;YEAR($A$2)),(DAYS360(M599,$A$2)/30)-1,DAYS360(M599,$A$2)/30)),0)</f>
        <v>1.2</v>
      </c>
      <c r="V599" s="63">
        <f>S599/((C599+Q599)/2)</f>
        <v>3.3333333333333335</v>
      </c>
      <c r="W599" s="64">
        <f>+IF(V599&gt;0,1/V599,999)</f>
        <v>0.3</v>
      </c>
      <c r="X599" s="65" t="str">
        <f>+IF(N599&lt;&gt;"",IF(INT(N599)&lt;&gt;INT(K599),"OUI",""),"")</f>
        <v/>
      </c>
      <c r="Y599" s="66">
        <f>+IF(F599="OUI",0,C599*K599)</f>
        <v>23.55</v>
      </c>
      <c r="Z599" s="67" t="str">
        <f>+IF(R599="-",IF(OR(F599="OUI",AND(G599="OUI",T599&lt;=$V$1),H599="OUI",I599="OUI",J599="OUI",T599&lt;=$V$1),"OUI",""),"")</f>
        <v>OUI</v>
      </c>
      <c r="AA599" s="68" t="str">
        <f>+IF(OR(Z599&lt;&gt;"OUI",X599="OUI",R599&lt;&gt;"-"),"OUI","")</f>
        <v/>
      </c>
      <c r="AB599" s="69" t="str">
        <f>+IF(AA599&lt;&gt;"OUI","-",IF(R599="-",IF(W599&lt;=3,"-",MAX(N599,K599*(1-$T$1))),IF(W599&lt;=3,R599,IF(T599&gt;$V$6,MAX(N599,K599*$T$6),IF(T599&gt;$V$5,MAX(R599,N599,K599*(1-$T$2),K599*(1-$T$5)),IF(T599&gt;$V$4,MAX(R599,N599,K599*(1-$T$2),K599*(1-$T$4)),IF(T599&gt;$V$3,MAX(R599,N599,K599*(1-$T$2),K599*(1-$T$3)),IF(T599&gt;$V$1,MAX(N599,K599*(1-$T$2)),MAX(N599,R599)))))))))</f>
        <v>-</v>
      </c>
      <c r="AC599" s="70" t="str">
        <f>+IF(AB599="-","-",IF(ABS(K599-AB599)&lt;0.1,1,-1*(AB599-K599)/K599))</f>
        <v>-</v>
      </c>
      <c r="AD599" s="66" t="str">
        <f>+IF(AB599&lt;&gt;"-",IF(AB599&lt;K599,(K599-AB599)*C599,AB599*C599),"")</f>
        <v/>
      </c>
      <c r="AE599" s="68" t="str">
        <f>+IF(AB599&lt;&gt;"-",IF(R599&lt;&gt;"-",IF(Z599&lt;&gt;"OUI","OLD","FAUX"),IF(Z599&lt;&gt;"OUI","NEW","FAUX")),"")</f>
        <v/>
      </c>
      <c r="AF599" s="68"/>
      <c r="AG599" s="68"/>
      <c r="AH599" s="53" t="str">
        <f t="shared" si="9"/>
        <v/>
      </c>
    </row>
    <row r="600" spans="1:34" ht="17">
      <c r="A600" s="53" t="s">
        <v>2861</v>
      </c>
      <c r="B600" s="53" t="s">
        <v>2862</v>
      </c>
      <c r="C600" s="54">
        <v>1</v>
      </c>
      <c r="D600" s="55" t="s">
        <v>1185</v>
      </c>
      <c r="E600" s="55" t="s">
        <v>1002</v>
      </c>
      <c r="F600" s="56" t="s">
        <v>49</v>
      </c>
      <c r="G600" s="56" t="s">
        <v>49</v>
      </c>
      <c r="H600" s="56"/>
      <c r="I600" s="56"/>
      <c r="J600" s="56" t="s">
        <v>49</v>
      </c>
      <c r="K600" s="57">
        <v>23.53</v>
      </c>
      <c r="L600" s="58">
        <v>45594</v>
      </c>
      <c r="M600" s="58">
        <v>45649</v>
      </c>
      <c r="N600" s="59"/>
      <c r="O600" s="56"/>
      <c r="P600" s="56"/>
      <c r="Q600" s="56">
        <v>1</v>
      </c>
      <c r="R600" s="60" t="s">
        <v>1139</v>
      </c>
      <c r="S600" s="61">
        <f>O600+P600</f>
        <v>0</v>
      </c>
      <c r="T600" s="62">
        <f>+IF(L600&lt;&gt;"",IF(DAYS360(L600,$A$2)&lt;0,0,IF(AND(MONTH(L600)=MONTH($A$2),YEAR(L600)&lt;YEAR($A$2)),(DAYS360(L600,$A$2)/30)-1,DAYS360(L600,$A$2)/30)),0)</f>
        <v>4.9000000000000004</v>
      </c>
      <c r="U600" s="62">
        <f>+IF(M600&lt;&gt;"",IF(DAYS360(M600,$A$2)&lt;0,0,IF(AND(MONTH(M600)=MONTH($A$2),YEAR(M600)&lt;YEAR($A$2)),(DAYS360(M600,$A$2)/30)-1,DAYS360(M600,$A$2)/30)),0)</f>
        <v>3.1</v>
      </c>
      <c r="V600" s="63">
        <f>S600/((C600+Q600)/2)</f>
        <v>0</v>
      </c>
      <c r="W600" s="64">
        <f>+IF(V600&gt;0,1/V600,999)</f>
        <v>999</v>
      </c>
      <c r="X600" s="65" t="str">
        <f>+IF(N600&lt;&gt;"",IF(INT(N600)&lt;&gt;INT(K600),"OUI",""),"")</f>
        <v/>
      </c>
      <c r="Y600" s="66">
        <f>+IF(F600="OUI",0,C600*K600)</f>
        <v>23.53</v>
      </c>
      <c r="Z600" s="67" t="str">
        <f>+IF(R600="-",IF(OR(F600="OUI",AND(G600="OUI",T600&lt;=$V$1),H600="OUI",I600="OUI",J600="OUI",T600&lt;=$V$1),"OUI",""),"")</f>
        <v>OUI</v>
      </c>
      <c r="AA600" s="68" t="str">
        <f>+IF(OR(Z600&lt;&gt;"OUI",X600="OUI",R600&lt;&gt;"-"),"OUI","")</f>
        <v/>
      </c>
      <c r="AB600" s="69" t="str">
        <f>+IF(AA600&lt;&gt;"OUI","-",IF(R600="-",IF(W600&lt;=3,"-",MAX(N600,K600*(1-$T$1))),IF(W600&lt;=3,R600,IF(T600&gt;$V$6,MAX(N600,K600*$T$6),IF(T600&gt;$V$5,MAX(R600,N600,K600*(1-$T$2),K600*(1-$T$5)),IF(T600&gt;$V$4,MAX(R600,N600,K600*(1-$T$2),K600*(1-$T$4)),IF(T600&gt;$V$3,MAX(R600,N600,K600*(1-$T$2),K600*(1-$T$3)),IF(T600&gt;$V$1,MAX(N600,K600*(1-$T$2)),MAX(N600,R600)))))))))</f>
        <v>-</v>
      </c>
      <c r="AC600" s="70" t="str">
        <f>+IF(AB600="-","-",IF(ABS(K600-AB600)&lt;0.1,1,-1*(AB600-K600)/K600))</f>
        <v>-</v>
      </c>
      <c r="AD600" s="66" t="str">
        <f>+IF(AB600&lt;&gt;"-",IF(AB600&lt;K600,(K600-AB600)*C600,AB600*C600),"")</f>
        <v/>
      </c>
      <c r="AE600" s="68" t="str">
        <f>+IF(AB600&lt;&gt;"-",IF(R600&lt;&gt;"-",IF(Z600&lt;&gt;"OUI","OLD","FAUX"),IF(Z600&lt;&gt;"OUI","NEW","FAUX")),"")</f>
        <v/>
      </c>
      <c r="AF600" s="68"/>
      <c r="AG600" s="68"/>
      <c r="AH600" s="53" t="str">
        <f t="shared" si="9"/>
        <v/>
      </c>
    </row>
    <row r="601" spans="1:34" ht="17">
      <c r="A601" s="53" t="s">
        <v>2853</v>
      </c>
      <c r="B601" s="53" t="s">
        <v>2854</v>
      </c>
      <c r="C601" s="54">
        <v>2</v>
      </c>
      <c r="D601" s="55" t="s">
        <v>1185</v>
      </c>
      <c r="E601" s="55" t="s">
        <v>1002</v>
      </c>
      <c r="F601" s="56" t="s">
        <v>49</v>
      </c>
      <c r="G601" s="56" t="s">
        <v>49</v>
      </c>
      <c r="H601" s="56"/>
      <c r="I601" s="56"/>
      <c r="J601" s="56" t="s">
        <v>49</v>
      </c>
      <c r="K601" s="57">
        <v>23.53</v>
      </c>
      <c r="L601" s="58">
        <v>45615</v>
      </c>
      <c r="M601" s="58">
        <v>45615</v>
      </c>
      <c r="N601" s="59"/>
      <c r="O601" s="56"/>
      <c r="P601" s="56"/>
      <c r="Q601" s="56">
        <v>3</v>
      </c>
      <c r="R601" s="60" t="s">
        <v>1139</v>
      </c>
      <c r="S601" s="61">
        <f>O601+P601</f>
        <v>0</v>
      </c>
      <c r="T601" s="62">
        <f>+IF(L601&lt;&gt;"",IF(DAYS360(L601,$A$2)&lt;0,0,IF(AND(MONTH(L601)=MONTH($A$2),YEAR(L601)&lt;YEAR($A$2)),(DAYS360(L601,$A$2)/30)-1,DAYS360(L601,$A$2)/30)),0)</f>
        <v>4.2333333333333334</v>
      </c>
      <c r="U601" s="62">
        <f>+IF(M601&lt;&gt;"",IF(DAYS360(M601,$A$2)&lt;0,0,IF(AND(MONTH(M601)=MONTH($A$2),YEAR(M601)&lt;YEAR($A$2)),(DAYS360(M601,$A$2)/30)-1,DAYS360(M601,$A$2)/30)),0)</f>
        <v>4.2333333333333334</v>
      </c>
      <c r="V601" s="63">
        <f>S601/((C601+Q601)/2)</f>
        <v>0</v>
      </c>
      <c r="W601" s="64">
        <f>+IF(V601&gt;0,1/V601,999)</f>
        <v>999</v>
      </c>
      <c r="X601" s="65" t="str">
        <f>+IF(N601&lt;&gt;"",IF(INT(N601)&lt;&gt;INT(K601),"OUI",""),"")</f>
        <v/>
      </c>
      <c r="Y601" s="66">
        <f>+IF(F601="OUI",0,C601*K601)</f>
        <v>47.06</v>
      </c>
      <c r="Z601" s="67" t="str">
        <f>+IF(R601="-",IF(OR(F601="OUI",AND(G601="OUI",T601&lt;=$V$1),H601="OUI",I601="OUI",J601="OUI",T601&lt;=$V$1),"OUI",""),"")</f>
        <v>OUI</v>
      </c>
      <c r="AA601" s="68" t="str">
        <f>+IF(OR(Z601&lt;&gt;"OUI",X601="OUI",R601&lt;&gt;"-"),"OUI","")</f>
        <v/>
      </c>
      <c r="AB601" s="69" t="str">
        <f>+IF(AA601&lt;&gt;"OUI","-",IF(R601="-",IF(W601&lt;=3,"-",MAX(N601,K601*(1-$T$1))),IF(W601&lt;=3,R601,IF(T601&gt;$V$6,MAX(N601,K601*$T$6),IF(T601&gt;$V$5,MAX(R601,N601,K601*(1-$T$2),K601*(1-$T$5)),IF(T601&gt;$V$4,MAX(R601,N601,K601*(1-$T$2),K601*(1-$T$4)),IF(T601&gt;$V$3,MAX(R601,N601,K601*(1-$T$2),K601*(1-$T$3)),IF(T601&gt;$V$1,MAX(N601,K601*(1-$T$2)),MAX(N601,R601)))))))))</f>
        <v>-</v>
      </c>
      <c r="AC601" s="70" t="str">
        <f>+IF(AB601="-","-",IF(ABS(K601-AB601)&lt;0.1,1,-1*(AB601-K601)/K601))</f>
        <v>-</v>
      </c>
      <c r="AD601" s="66" t="str">
        <f>+IF(AB601&lt;&gt;"-",IF(AB601&lt;K601,(K601-AB601)*C601,AB601*C601),"")</f>
        <v/>
      </c>
      <c r="AE601" s="68" t="str">
        <f>+IF(AB601&lt;&gt;"-",IF(R601&lt;&gt;"-",IF(Z601&lt;&gt;"OUI","OLD","FAUX"),IF(Z601&lt;&gt;"OUI","NEW","FAUX")),"")</f>
        <v/>
      </c>
      <c r="AF601" s="68"/>
      <c r="AG601" s="68"/>
      <c r="AH601" s="53" t="str">
        <f t="shared" si="9"/>
        <v/>
      </c>
    </row>
    <row r="602" spans="1:34" ht="17">
      <c r="A602" s="53" t="s">
        <v>2859</v>
      </c>
      <c r="B602" s="53" t="s">
        <v>2860</v>
      </c>
      <c r="C602" s="54">
        <v>7</v>
      </c>
      <c r="D602" s="55" t="s">
        <v>1185</v>
      </c>
      <c r="E602" s="55" t="s">
        <v>1002</v>
      </c>
      <c r="F602" s="56"/>
      <c r="G602" s="56"/>
      <c r="H602" s="56"/>
      <c r="I602" s="56"/>
      <c r="J602" s="56" t="s">
        <v>49</v>
      </c>
      <c r="K602" s="57">
        <v>23.53</v>
      </c>
      <c r="L602" s="58">
        <v>45685</v>
      </c>
      <c r="M602" s="58">
        <v>45700</v>
      </c>
      <c r="N602" s="59"/>
      <c r="O602" s="56">
        <v>2</v>
      </c>
      <c r="P602" s="56"/>
      <c r="Q602" s="56"/>
      <c r="R602" s="60" t="s">
        <v>1139</v>
      </c>
      <c r="S602" s="61">
        <f>O602+P602</f>
        <v>2</v>
      </c>
      <c r="T602" s="62">
        <f>+IF(L602&lt;&gt;"",IF(DAYS360(L602,$A$2)&lt;0,0,IF(AND(MONTH(L602)=MONTH($A$2),YEAR(L602)&lt;YEAR($A$2)),(DAYS360(L602,$A$2)/30)-1,DAYS360(L602,$A$2)/30)),0)</f>
        <v>1.9333333333333333</v>
      </c>
      <c r="U602" s="62">
        <f>+IF(M602&lt;&gt;"",IF(DAYS360(M602,$A$2)&lt;0,0,IF(AND(MONTH(M602)=MONTH($A$2),YEAR(M602)&lt;YEAR($A$2)),(DAYS360(M602,$A$2)/30)-1,DAYS360(M602,$A$2)/30)),0)</f>
        <v>1.4666666666666666</v>
      </c>
      <c r="V602" s="63">
        <f>S602/((C602+Q602)/2)</f>
        <v>0.5714285714285714</v>
      </c>
      <c r="W602" s="64">
        <f>+IF(V602&gt;0,1/V602,999)</f>
        <v>1.75</v>
      </c>
      <c r="X602" s="65" t="str">
        <f>+IF(N602&lt;&gt;"",IF(INT(N602)&lt;&gt;INT(K602),"OUI",""),"")</f>
        <v/>
      </c>
      <c r="Y602" s="66">
        <f>+IF(F602="OUI",0,C602*K602)</f>
        <v>164.71</v>
      </c>
      <c r="Z602" s="67" t="str">
        <f>+IF(R602="-",IF(OR(F602="OUI",AND(G602="OUI",T602&lt;=$V$1),H602="OUI",I602="OUI",J602="OUI",T602&lt;=$V$1),"OUI",""),"")</f>
        <v>OUI</v>
      </c>
      <c r="AA602" s="68" t="str">
        <f>+IF(OR(Z602&lt;&gt;"OUI",X602="OUI",R602&lt;&gt;"-"),"OUI","")</f>
        <v/>
      </c>
      <c r="AB602" s="69" t="str">
        <f>+IF(AA602&lt;&gt;"OUI","-",IF(R602="-",IF(W602&lt;=3,"-",MAX(N602,K602*(1-$T$1))),IF(W602&lt;=3,R602,IF(T602&gt;$V$6,MAX(N602,K602*$T$6),IF(T602&gt;$V$5,MAX(R602,N602,K602*(1-$T$2),K602*(1-$T$5)),IF(T602&gt;$V$4,MAX(R602,N602,K602*(1-$T$2),K602*(1-$T$4)),IF(T602&gt;$V$3,MAX(R602,N602,K602*(1-$T$2),K602*(1-$T$3)),IF(T602&gt;$V$1,MAX(N602,K602*(1-$T$2)),MAX(N602,R602)))))))))</f>
        <v>-</v>
      </c>
      <c r="AC602" s="70" t="str">
        <f>+IF(AB602="-","-",IF(ABS(K602-AB602)&lt;0.1,1,-1*(AB602-K602)/K602))</f>
        <v>-</v>
      </c>
      <c r="AD602" s="66" t="str">
        <f>+IF(AB602&lt;&gt;"-",IF(AB602&lt;K602,(K602-AB602)*C602,AB602*C602),"")</f>
        <v/>
      </c>
      <c r="AE602" s="68" t="str">
        <f>+IF(AB602&lt;&gt;"-",IF(R602&lt;&gt;"-",IF(Z602&lt;&gt;"OUI","OLD","FAUX"),IF(Z602&lt;&gt;"OUI","NEW","FAUX")),"")</f>
        <v/>
      </c>
      <c r="AF602" s="68"/>
      <c r="AG602" s="68"/>
      <c r="AH602" s="53" t="str">
        <f t="shared" si="9"/>
        <v/>
      </c>
    </row>
    <row r="603" spans="1:34" ht="17">
      <c r="A603" s="53" t="s">
        <v>3553</v>
      </c>
      <c r="B603" s="53" t="s">
        <v>3554</v>
      </c>
      <c r="C603" s="54">
        <v>5</v>
      </c>
      <c r="D603" s="55" t="s">
        <v>3188</v>
      </c>
      <c r="E603" s="55"/>
      <c r="F603" s="56" t="s">
        <v>49</v>
      </c>
      <c r="G603" s="56" t="s">
        <v>49</v>
      </c>
      <c r="H603" s="56"/>
      <c r="I603" s="56"/>
      <c r="J603" s="56"/>
      <c r="K603" s="57">
        <v>23.5</v>
      </c>
      <c r="L603" s="58">
        <v>45692</v>
      </c>
      <c r="M603" s="58">
        <v>45726</v>
      </c>
      <c r="N603" s="59"/>
      <c r="O603" s="56">
        <v>9</v>
      </c>
      <c r="P603" s="56"/>
      <c r="Q603" s="56">
        <v>10</v>
      </c>
      <c r="R603" s="60" t="s">
        <v>1139</v>
      </c>
      <c r="S603" s="61">
        <f>O603+P603</f>
        <v>9</v>
      </c>
      <c r="T603" s="62">
        <f>+IF(L603&lt;&gt;"",IF(DAYS360(L603,$A$2)&lt;0,0,IF(AND(MONTH(L603)=MONTH($A$2),YEAR(L603)&lt;YEAR($A$2)),(DAYS360(L603,$A$2)/30)-1,DAYS360(L603,$A$2)/30)),0)</f>
        <v>1.7333333333333334</v>
      </c>
      <c r="U603" s="62">
        <f>+IF(M603&lt;&gt;"",IF(DAYS360(M603,$A$2)&lt;0,0,IF(AND(MONTH(M603)=MONTH($A$2),YEAR(M603)&lt;YEAR($A$2)),(DAYS360(M603,$A$2)/30)-1,DAYS360(M603,$A$2)/30)),0)</f>
        <v>0.53333333333333333</v>
      </c>
      <c r="V603" s="63">
        <f>S603/((C603+Q603)/2)</f>
        <v>1.2</v>
      </c>
      <c r="W603" s="64">
        <f>+IF(V603&gt;0,1/V603,999)</f>
        <v>0.83333333333333337</v>
      </c>
      <c r="X603" s="65" t="str">
        <f>+IF(N603&lt;&gt;"",IF(INT(N603)&lt;&gt;INT(K603),"OUI",""),"")</f>
        <v/>
      </c>
      <c r="Y603" s="66">
        <f>+IF(F603="OUI",0,C603*K603)</f>
        <v>117.5</v>
      </c>
      <c r="Z603" s="67" t="str">
        <f>+IF(R603="-",IF(OR(F603="OUI",AND(G603="OUI",T603&lt;=$V$1),H603="OUI",I603="OUI",J603="OUI",T603&lt;=$V$1),"OUI",""),"")</f>
        <v>OUI</v>
      </c>
      <c r="AA603" s="68" t="str">
        <f>+IF(OR(Z603&lt;&gt;"OUI",X603="OUI",R603&lt;&gt;"-"),"OUI","")</f>
        <v/>
      </c>
      <c r="AB603" s="69" t="str">
        <f>+IF(AA603&lt;&gt;"OUI","-",IF(R603="-",IF(W603&lt;=3,"-",MAX(N603,K603*(1-$T$1))),IF(W603&lt;=3,R603,IF(T603&gt;$V$6,MAX(N603,K603*$T$6),IF(T603&gt;$V$5,MAX(R603,N603,K603*(1-$T$2),K603*(1-$T$5)),IF(T603&gt;$V$4,MAX(R603,N603,K603*(1-$T$2),K603*(1-$T$4)),IF(T603&gt;$V$3,MAX(R603,N603,K603*(1-$T$2),K603*(1-$T$3)),IF(T603&gt;$V$1,MAX(N603,K603*(1-$T$2)),MAX(N603,R603)))))))))</f>
        <v>-</v>
      </c>
      <c r="AC603" s="70" t="str">
        <f>+IF(AB603="-","-",IF(ABS(K603-AB603)&lt;0.1,1,-1*(AB603-K603)/K603))</f>
        <v>-</v>
      </c>
      <c r="AD603" s="66" t="str">
        <f>+IF(AB603&lt;&gt;"-",IF(AB603&lt;K603,(K603-AB603)*C603,AB603*C603),"")</f>
        <v/>
      </c>
      <c r="AE603" s="68" t="str">
        <f>+IF(AB603&lt;&gt;"-",IF(R603&lt;&gt;"-",IF(Z603&lt;&gt;"OUI","OLD","FAUX"),IF(Z603&lt;&gt;"OUI","NEW","FAUX")),"")</f>
        <v/>
      </c>
      <c r="AF603" s="68"/>
      <c r="AG603" s="68"/>
      <c r="AH603" s="53" t="str">
        <f t="shared" si="9"/>
        <v/>
      </c>
    </row>
    <row r="604" spans="1:34" ht="17">
      <c r="A604" s="53" t="s">
        <v>108</v>
      </c>
      <c r="B604" s="53" t="s">
        <v>109</v>
      </c>
      <c r="C604" s="54">
        <v>12</v>
      </c>
      <c r="D604" s="55" t="s">
        <v>110</v>
      </c>
      <c r="E604" s="55" t="s">
        <v>111</v>
      </c>
      <c r="F604" s="56" t="s">
        <v>49</v>
      </c>
      <c r="G604" s="56" t="s">
        <v>49</v>
      </c>
      <c r="H604" s="56"/>
      <c r="I604" s="56"/>
      <c r="J604" s="56" t="s">
        <v>49</v>
      </c>
      <c r="K604" s="57">
        <v>23.5</v>
      </c>
      <c r="L604" s="58">
        <v>43705</v>
      </c>
      <c r="M604" s="58">
        <v>45684</v>
      </c>
      <c r="N604" s="59"/>
      <c r="O604" s="56">
        <v>1</v>
      </c>
      <c r="P604" s="56"/>
      <c r="Q604" s="56">
        <v>13</v>
      </c>
      <c r="R604" s="60">
        <v>23.5</v>
      </c>
      <c r="S604" s="61">
        <f>O604+P604</f>
        <v>1</v>
      </c>
      <c r="T604" s="62">
        <f>+IF(L604&lt;&gt;"",IF(DAYS360(L604,$A$2)&lt;0,0,IF(AND(MONTH(L604)=MONTH($A$2),YEAR(L604)&lt;YEAR($A$2)),(DAYS360(L604,$A$2)/30)-1,DAYS360(L604,$A$2)/30)),0)</f>
        <v>66.933333333333337</v>
      </c>
      <c r="U604" s="62">
        <f>+IF(M604&lt;&gt;"",IF(DAYS360(M604,$A$2)&lt;0,0,IF(AND(MONTH(M604)=MONTH($A$2),YEAR(M604)&lt;YEAR($A$2)),(DAYS360(M604,$A$2)/30)-1,DAYS360(M604,$A$2)/30)),0)</f>
        <v>1.9666666666666666</v>
      </c>
      <c r="V604" s="63">
        <f>S604/((C604+Q604)/2)</f>
        <v>0.08</v>
      </c>
      <c r="W604" s="64">
        <f>+IF(V604&gt;0,1/V604,999)</f>
        <v>12.5</v>
      </c>
      <c r="X604" s="65" t="str">
        <f>+IF(N604&lt;&gt;"",IF(INT(N604)&lt;&gt;INT(K604),"OUI",""),"")</f>
        <v/>
      </c>
      <c r="Y604" s="66">
        <f>+IF(F604="OUI",0,C604*K604)</f>
        <v>282</v>
      </c>
      <c r="Z604" s="67" t="str">
        <f>+IF(R604="-",IF(OR(F604="OUI",AND(G604="OUI",T604&lt;=$V$1),H604="OUI",I604="OUI",J604="OUI",T604&lt;=$V$1),"OUI",""),"")</f>
        <v/>
      </c>
      <c r="AA604" s="68" t="str">
        <f>+IF(OR(Z604&lt;&gt;"OUI",X604="OUI",R604&lt;&gt;"-"),"OUI","")</f>
        <v>OUI</v>
      </c>
      <c r="AB604" s="69">
        <f>+IF(AA604&lt;&gt;"OUI","-",IF(R604="-",IF(W604&lt;=3,"-",MAX(N604,K604*(1-$T$1))),IF(W604&lt;=3,R604,IF(T604&gt;$V$6,MAX(N604,K604*$T$6),IF(T604&gt;$V$5,MAX(R604,N604,K604*(1-$T$2),K604*(1-$T$5)),IF(T604&gt;$V$4,MAX(R604,N604,K604*(1-$T$2),K604*(1-$T$4)),IF(T604&gt;$V$3,MAX(R604,N604,K604*(1-$T$2),K604*(1-$T$3)),IF(T604&gt;$V$1,MAX(N604,K604*(1-$T$2)),MAX(N604,R604)))))))))</f>
        <v>23.5</v>
      </c>
      <c r="AC604" s="70">
        <f>+IF(AB604="-","-",IF(ABS(K604-AB604)&lt;0.1,1,-1*(AB604-K604)/K604))</f>
        <v>1</v>
      </c>
      <c r="AD604" s="66">
        <f>+IF(AB604&lt;&gt;"-",IF(AB604&lt;K604,(K604-AB604)*C604,AB604*C604),"")</f>
        <v>282</v>
      </c>
      <c r="AE604" s="68" t="str">
        <f>+IF(AB604&lt;&gt;"-",IF(R604&lt;&gt;"-",IF(Z604&lt;&gt;"OUI","OLD","FAUX"),IF(Z604&lt;&gt;"OUI","NEW","FAUX")),"")</f>
        <v>OLD</v>
      </c>
      <c r="AF604" s="68"/>
      <c r="AG604" s="68"/>
      <c r="AH604" s="53" t="str">
        <f t="shared" si="9"/>
        <v/>
      </c>
    </row>
    <row r="605" spans="1:34" ht="17">
      <c r="A605" s="53" t="s">
        <v>2077</v>
      </c>
      <c r="B605" s="53" t="s">
        <v>2078</v>
      </c>
      <c r="C605" s="54">
        <v>14</v>
      </c>
      <c r="D605" s="55" t="s">
        <v>170</v>
      </c>
      <c r="E605" s="55" t="s">
        <v>666</v>
      </c>
      <c r="F605" s="56" t="s">
        <v>49</v>
      </c>
      <c r="G605" s="56" t="s">
        <v>49</v>
      </c>
      <c r="H605" s="56"/>
      <c r="I605" s="56"/>
      <c r="J605" s="56" t="s">
        <v>49</v>
      </c>
      <c r="K605" s="57">
        <v>23.49</v>
      </c>
      <c r="L605" s="58">
        <v>45271</v>
      </c>
      <c r="M605" s="58">
        <v>45258</v>
      </c>
      <c r="N605" s="59"/>
      <c r="O605" s="56"/>
      <c r="P605" s="56"/>
      <c r="Q605" s="56">
        <v>14</v>
      </c>
      <c r="R605" s="60" t="s">
        <v>1139</v>
      </c>
      <c r="S605" s="61">
        <f>O605+P605</f>
        <v>0</v>
      </c>
      <c r="T605" s="62">
        <f>+IF(L605&lt;&gt;"",IF(DAYS360(L605,$A$2)&lt;0,0,IF(AND(MONTH(L605)=MONTH($A$2),YEAR(L605)&lt;YEAR($A$2)),(DAYS360(L605,$A$2)/30)-1,DAYS360(L605,$A$2)/30)),0)</f>
        <v>15.5</v>
      </c>
      <c r="U605" s="62">
        <f>+IF(M605&lt;&gt;"",IF(DAYS360(M605,$A$2)&lt;0,0,IF(AND(MONTH(M605)=MONTH($A$2),YEAR(M605)&lt;YEAR($A$2)),(DAYS360(M605,$A$2)/30)-1,DAYS360(M605,$A$2)/30)),0)</f>
        <v>15.933333333333334</v>
      </c>
      <c r="V605" s="63">
        <f>S605/((C605+Q605)/2)</f>
        <v>0</v>
      </c>
      <c r="W605" s="64">
        <f>+IF(V605&gt;0,1/V605,999)</f>
        <v>999</v>
      </c>
      <c r="X605" s="65" t="str">
        <f>+IF(N605&lt;&gt;"",IF(INT(N605)&lt;&gt;INT(K605),"OUI",""),"")</f>
        <v/>
      </c>
      <c r="Y605" s="66">
        <f>+IF(F605="OUI",0,C605*K605)</f>
        <v>328.85999999999996</v>
      </c>
      <c r="Z605" s="67" t="str">
        <f>+IF(R605="-",IF(OR(F605="OUI",AND(G605="OUI",T605&lt;=$V$1),H605="OUI",I605="OUI",J605="OUI",T605&lt;=$V$1),"OUI",""),"")</f>
        <v/>
      </c>
      <c r="AA605" s="68" t="str">
        <f>+IF(OR(Z605&lt;&gt;"OUI",X605="OUI",R605&lt;&gt;"-"),"OUI","")</f>
        <v>OUI</v>
      </c>
      <c r="AB605" s="69">
        <f>+IF(AA605&lt;&gt;"OUI","-",IF(R605="-",IF(W605&lt;=3,"-",MAX(N605,K605*(1-$T$1))),IF(W605&lt;=3,R605,IF(T605&gt;$V$6,MAX(N605,K605*$T$6),IF(T605&gt;$V$5,MAX(R605,N605,K605*(1-$T$2),K605*(1-$T$5)),IF(T605&gt;$V$4,MAX(R605,N605,K605*(1-$T$2),K605*(1-$T$4)),IF(T605&gt;$V$3,MAX(R605,N605,K605*(1-$T$2),K605*(1-$T$3)),IF(T605&gt;$V$1,MAX(N605,K605*(1-$T$2)),MAX(N605,R605)))))))))</f>
        <v>21.140999999999998</v>
      </c>
      <c r="AC605" s="70">
        <f>+IF(AB605="-","-",IF(ABS(K605-AB605)&lt;0.1,1,-1*(AB605-K605)/K605))</f>
        <v>0.10000000000000002</v>
      </c>
      <c r="AD605" s="66">
        <f>+IF(AB605&lt;&gt;"-",IF(AB605&lt;K605,(K605-AB605)*C605,AB605*C605),"")</f>
        <v>32.886000000000003</v>
      </c>
      <c r="AE605" s="68" t="str">
        <f>+IF(AB605&lt;&gt;"-",IF(R605&lt;&gt;"-",IF(Z605&lt;&gt;"OUI","OLD","FAUX"),IF(Z605&lt;&gt;"OUI","NEW","FAUX")),"")</f>
        <v>NEW</v>
      </c>
      <c r="AF605" s="68"/>
      <c r="AG605" s="68"/>
      <c r="AH605" s="53" t="str">
        <f t="shared" si="9"/>
        <v/>
      </c>
    </row>
    <row r="606" spans="1:34" ht="17">
      <c r="A606" s="53" t="s">
        <v>849</v>
      </c>
      <c r="B606" s="53" t="s">
        <v>850</v>
      </c>
      <c r="C606" s="54">
        <v>6</v>
      </c>
      <c r="D606" s="55" t="s">
        <v>851</v>
      </c>
      <c r="E606" s="55"/>
      <c r="F606" s="56" t="s">
        <v>49</v>
      </c>
      <c r="G606" s="56" t="s">
        <v>49</v>
      </c>
      <c r="H606" s="56"/>
      <c r="I606" s="56"/>
      <c r="J606" s="56"/>
      <c r="K606" s="57">
        <v>23.47</v>
      </c>
      <c r="L606" s="58">
        <v>44398</v>
      </c>
      <c r="M606" s="58">
        <v>45730</v>
      </c>
      <c r="N606" s="59"/>
      <c r="O606" s="56">
        <v>1</v>
      </c>
      <c r="P606" s="56"/>
      <c r="Q606" s="56">
        <v>8</v>
      </c>
      <c r="R606" s="60">
        <v>21.123000000000001</v>
      </c>
      <c r="S606" s="61">
        <f>O606+P606</f>
        <v>1</v>
      </c>
      <c r="T606" s="62">
        <f>+IF(L606&lt;&gt;"",IF(DAYS360(L606,$A$2)&lt;0,0,IF(AND(MONTH(L606)=MONTH($A$2),YEAR(L606)&lt;YEAR($A$2)),(DAYS360(L606,$A$2)/30)-1,DAYS360(L606,$A$2)/30)),0)</f>
        <v>44.166666666666664</v>
      </c>
      <c r="U606" s="62">
        <f>+IF(M606&lt;&gt;"",IF(DAYS360(M606,$A$2)&lt;0,0,IF(AND(MONTH(M606)=MONTH($A$2),YEAR(M606)&lt;YEAR($A$2)),(DAYS360(M606,$A$2)/30)-1,DAYS360(M606,$A$2)/30)),0)</f>
        <v>0.4</v>
      </c>
      <c r="V606" s="63">
        <f>S606/((C606+Q606)/2)</f>
        <v>0.14285714285714285</v>
      </c>
      <c r="W606" s="64">
        <f>+IF(V606&gt;0,1/V606,999)</f>
        <v>7</v>
      </c>
      <c r="X606" s="65" t="str">
        <f>+IF(N606&lt;&gt;"",IF(INT(N606)&lt;&gt;INT(K606),"OUI",""),"")</f>
        <v/>
      </c>
      <c r="Y606" s="66">
        <f>+IF(F606="OUI",0,C606*K606)</f>
        <v>140.82</v>
      </c>
      <c r="Z606" s="67" t="str">
        <f>+IF(R606="-",IF(OR(F606="OUI",AND(G606="OUI",T606&lt;=$V$1),H606="OUI",I606="OUI",J606="OUI",T606&lt;=$V$1),"OUI",""),"")</f>
        <v/>
      </c>
      <c r="AA606" s="68" t="str">
        <f>+IF(OR(Z606&lt;&gt;"OUI",X606="OUI",R606&lt;&gt;"-"),"OUI","")</f>
        <v>OUI</v>
      </c>
      <c r="AB606" s="69">
        <f>+IF(AA606&lt;&gt;"OUI","-",IF(R606="-",IF(W606&lt;=3,"-",MAX(N606,K606*(1-$T$1))),IF(W606&lt;=3,R606,IF(T606&gt;$V$6,MAX(N606,K606*$T$6),IF(T606&gt;$V$5,MAX(R606,N606,K606*(1-$T$2),K606*(1-$T$5)),IF(T606&gt;$V$4,MAX(R606,N606,K606*(1-$T$2),K606*(1-$T$4)),IF(T606&gt;$V$3,MAX(R606,N606,K606*(1-$T$2),K606*(1-$T$3)),IF(T606&gt;$V$1,MAX(N606,K606*(1-$T$2)),MAX(N606,R606)))))))))</f>
        <v>21.123000000000001</v>
      </c>
      <c r="AC606" s="70">
        <f>+IF(AB606="-","-",IF(ABS(K606-AB606)&lt;0.1,1,-1*(AB606-K606)/K606))</f>
        <v>9.9999999999999908E-2</v>
      </c>
      <c r="AD606" s="66">
        <f>+IF(AB606&lt;&gt;"-",IF(AB606&lt;K606,(K606-AB606)*C606,AB606*C606),"")</f>
        <v>14.081999999999987</v>
      </c>
      <c r="AE606" s="68" t="str">
        <f>+IF(AB606&lt;&gt;"-",IF(R606&lt;&gt;"-",IF(Z606&lt;&gt;"OUI","OLD","FAUX"),IF(Z606&lt;&gt;"OUI","NEW","FAUX")),"")</f>
        <v>OLD</v>
      </c>
      <c r="AF606" s="68"/>
      <c r="AG606" s="68"/>
      <c r="AH606" s="53" t="str">
        <f t="shared" si="9"/>
        <v/>
      </c>
    </row>
    <row r="607" spans="1:34" ht="17">
      <c r="A607" s="53" t="s">
        <v>2387</v>
      </c>
      <c r="B607" s="53" t="s">
        <v>2388</v>
      </c>
      <c r="C607" s="54">
        <v>1</v>
      </c>
      <c r="D607" s="55" t="s">
        <v>219</v>
      </c>
      <c r="E607" s="55"/>
      <c r="F607" s="56"/>
      <c r="G607" s="56"/>
      <c r="H607" s="56"/>
      <c r="I607" s="56"/>
      <c r="J607" s="56"/>
      <c r="K607" s="57">
        <v>23.44</v>
      </c>
      <c r="L607" s="58">
        <v>45694</v>
      </c>
      <c r="M607" s="58">
        <v>45726</v>
      </c>
      <c r="N607" s="59"/>
      <c r="O607" s="56">
        <v>5</v>
      </c>
      <c r="P607" s="56"/>
      <c r="Q607" s="56"/>
      <c r="R607" s="60" t="s">
        <v>1139</v>
      </c>
      <c r="S607" s="61">
        <f>O607+P607</f>
        <v>5</v>
      </c>
      <c r="T607" s="62">
        <f>+IF(L607&lt;&gt;"",IF(DAYS360(L607,$A$2)&lt;0,0,IF(AND(MONTH(L607)=MONTH($A$2),YEAR(L607)&lt;YEAR($A$2)),(DAYS360(L607,$A$2)/30)-1,DAYS360(L607,$A$2)/30)),0)</f>
        <v>1.6666666666666667</v>
      </c>
      <c r="U607" s="62">
        <f>+IF(M607&lt;&gt;"",IF(DAYS360(M607,$A$2)&lt;0,0,IF(AND(MONTH(M607)=MONTH($A$2),YEAR(M607)&lt;YEAR($A$2)),(DAYS360(M607,$A$2)/30)-1,DAYS360(M607,$A$2)/30)),0)</f>
        <v>0.53333333333333333</v>
      </c>
      <c r="V607" s="63">
        <f>S607/((C607+Q607)/2)</f>
        <v>10</v>
      </c>
      <c r="W607" s="64">
        <f>+IF(V607&gt;0,1/V607,999)</f>
        <v>0.1</v>
      </c>
      <c r="X607" s="65" t="str">
        <f>+IF(N607&lt;&gt;"",IF(INT(N607)&lt;&gt;INT(K607),"OUI",""),"")</f>
        <v/>
      </c>
      <c r="Y607" s="66">
        <f>+IF(F607="OUI",0,C607*K607)</f>
        <v>23.44</v>
      </c>
      <c r="Z607" s="67" t="str">
        <f>+IF(R607="-",IF(OR(F607="OUI",AND(G607="OUI",T607&lt;=$V$1),H607="OUI",I607="OUI",J607="OUI",T607&lt;=$V$1),"OUI",""),"")</f>
        <v>OUI</v>
      </c>
      <c r="AA607" s="68" t="str">
        <f>+IF(OR(Z607&lt;&gt;"OUI",X607="OUI",R607&lt;&gt;"-"),"OUI","")</f>
        <v/>
      </c>
      <c r="AB607" s="69" t="str">
        <f>+IF(AA607&lt;&gt;"OUI","-",IF(R607="-",IF(W607&lt;=3,"-",MAX(N607,K607*(1-$T$1))),IF(W607&lt;=3,R607,IF(T607&gt;$V$6,MAX(N607,K607*$T$6),IF(T607&gt;$V$5,MAX(R607,N607,K607*(1-$T$2),K607*(1-$T$5)),IF(T607&gt;$V$4,MAX(R607,N607,K607*(1-$T$2),K607*(1-$T$4)),IF(T607&gt;$V$3,MAX(R607,N607,K607*(1-$T$2),K607*(1-$T$3)),IF(T607&gt;$V$1,MAX(N607,K607*(1-$T$2)),MAX(N607,R607)))))))))</f>
        <v>-</v>
      </c>
      <c r="AC607" s="70" t="str">
        <f>+IF(AB607="-","-",IF(ABS(K607-AB607)&lt;0.1,1,-1*(AB607-K607)/K607))</f>
        <v>-</v>
      </c>
      <c r="AD607" s="66" t="str">
        <f>+IF(AB607&lt;&gt;"-",IF(AB607&lt;K607,(K607-AB607)*C607,AB607*C607),"")</f>
        <v/>
      </c>
      <c r="AE607" s="68" t="str">
        <f>+IF(AB607&lt;&gt;"-",IF(R607&lt;&gt;"-",IF(Z607&lt;&gt;"OUI","OLD","FAUX"),IF(Z607&lt;&gt;"OUI","NEW","FAUX")),"")</f>
        <v/>
      </c>
      <c r="AF607" s="68"/>
      <c r="AG607" s="68"/>
      <c r="AH607" s="53" t="str">
        <f t="shared" si="9"/>
        <v/>
      </c>
    </row>
    <row r="608" spans="1:34" ht="17">
      <c r="A608" s="53" t="s">
        <v>1318</v>
      </c>
      <c r="B608" s="53" t="s">
        <v>1319</v>
      </c>
      <c r="C608" s="54">
        <v>1</v>
      </c>
      <c r="D608" s="55" t="s">
        <v>444</v>
      </c>
      <c r="E608" s="55"/>
      <c r="F608" s="56" t="s">
        <v>49</v>
      </c>
      <c r="G608" s="56" t="s">
        <v>49</v>
      </c>
      <c r="H608" s="56"/>
      <c r="I608" s="56"/>
      <c r="J608" s="56"/>
      <c r="K608" s="57">
        <v>23.3598</v>
      </c>
      <c r="L608" s="58">
        <v>45055</v>
      </c>
      <c r="M608" s="58">
        <v>45607</v>
      </c>
      <c r="N608" s="59"/>
      <c r="O608" s="56"/>
      <c r="P608" s="56"/>
      <c r="Q608" s="56">
        <v>2</v>
      </c>
      <c r="R608" s="60" t="s">
        <v>1139</v>
      </c>
      <c r="S608" s="61">
        <f>O608+P608</f>
        <v>0</v>
      </c>
      <c r="T608" s="62">
        <f>+IF(L608&lt;&gt;"",IF(DAYS360(L608,$A$2)&lt;0,0,IF(AND(MONTH(L608)=MONTH($A$2),YEAR(L608)&lt;YEAR($A$2)),(DAYS360(L608,$A$2)/30)-1,DAYS360(L608,$A$2)/30)),0)</f>
        <v>22.566666666666666</v>
      </c>
      <c r="U608" s="62">
        <f>+IF(M608&lt;&gt;"",IF(DAYS360(M608,$A$2)&lt;0,0,IF(AND(MONTH(M608)=MONTH($A$2),YEAR(M608)&lt;YEAR($A$2)),(DAYS360(M608,$A$2)/30)-1,DAYS360(M608,$A$2)/30)),0)</f>
        <v>4.5</v>
      </c>
      <c r="V608" s="63">
        <f>S608/((C608+Q608)/2)</f>
        <v>0</v>
      </c>
      <c r="W608" s="64">
        <f>+IF(V608&gt;0,1/V608,999)</f>
        <v>999</v>
      </c>
      <c r="X608" s="65" t="str">
        <f>+IF(N608&lt;&gt;"",IF(INT(N608)&lt;&gt;INT(K608),"OUI",""),"")</f>
        <v/>
      </c>
      <c r="Y608" s="66">
        <f>+IF(F608="OUI",0,C608*K608)</f>
        <v>23.3598</v>
      </c>
      <c r="Z608" s="67" t="str">
        <f>+IF(R608="-",IF(OR(F608="OUI",AND(G608="OUI",T608&lt;=$V$1),H608="OUI",I608="OUI",J608="OUI",T608&lt;=$V$1),"OUI",""),"")</f>
        <v/>
      </c>
      <c r="AA608" s="68" t="str">
        <f>+IF(OR(Z608&lt;&gt;"OUI",X608="OUI",R608&lt;&gt;"-"),"OUI","")</f>
        <v>OUI</v>
      </c>
      <c r="AB608" s="69">
        <f>+IF(AA608&lt;&gt;"OUI","-",IF(R608="-",IF(W608&lt;=3,"-",MAX(N608,K608*(1-$T$1))),IF(W608&lt;=3,R608,IF(T608&gt;$V$6,MAX(N608,K608*$T$6),IF(T608&gt;$V$5,MAX(R608,N608,K608*(1-$T$2),K608*(1-$T$5)),IF(T608&gt;$V$4,MAX(R608,N608,K608*(1-$T$2),K608*(1-$T$4)),IF(T608&gt;$V$3,MAX(R608,N608,K608*(1-$T$2),K608*(1-$T$3)),IF(T608&gt;$V$1,MAX(N608,K608*(1-$T$2)),MAX(N608,R608)))))))))</f>
        <v>21.023820000000001</v>
      </c>
      <c r="AC608" s="70">
        <f>+IF(AB608="-","-",IF(ABS(K608-AB608)&lt;0.1,1,-1*(AB608-K608)/K608))</f>
        <v>9.9999999999999964E-2</v>
      </c>
      <c r="AD608" s="66">
        <f>+IF(AB608&lt;&gt;"-",IF(AB608&lt;K608,(K608-AB608)*C608,AB608*C608),"")</f>
        <v>2.3359799999999993</v>
      </c>
      <c r="AE608" s="68" t="str">
        <f>+IF(AB608&lt;&gt;"-",IF(R608&lt;&gt;"-",IF(Z608&lt;&gt;"OUI","OLD","FAUX"),IF(Z608&lt;&gt;"OUI","NEW","FAUX")),"")</f>
        <v>NEW</v>
      </c>
      <c r="AF608" s="68"/>
      <c r="AG608" s="68"/>
      <c r="AH608" s="53" t="str">
        <f t="shared" si="9"/>
        <v/>
      </c>
    </row>
    <row r="609" spans="1:34" ht="17">
      <c r="A609" s="53" t="s">
        <v>3411</v>
      </c>
      <c r="B609" s="53" t="s">
        <v>3412</v>
      </c>
      <c r="C609" s="54">
        <v>7</v>
      </c>
      <c r="D609" s="55" t="s">
        <v>797</v>
      </c>
      <c r="E609" s="55"/>
      <c r="F609" s="56" t="s">
        <v>49</v>
      </c>
      <c r="G609" s="56" t="s">
        <v>49</v>
      </c>
      <c r="H609" s="56"/>
      <c r="I609" s="56"/>
      <c r="J609" s="56"/>
      <c r="K609" s="57">
        <v>23.3</v>
      </c>
      <c r="L609" s="58">
        <v>45602</v>
      </c>
      <c r="M609" s="58">
        <v>45677</v>
      </c>
      <c r="N609" s="59"/>
      <c r="O609" s="56">
        <v>2</v>
      </c>
      <c r="P609" s="56"/>
      <c r="Q609" s="56">
        <v>10</v>
      </c>
      <c r="R609" s="60" t="s">
        <v>1139</v>
      </c>
      <c r="S609" s="61">
        <f>O609+P609</f>
        <v>2</v>
      </c>
      <c r="T609" s="62">
        <f>+IF(L609&lt;&gt;"",IF(DAYS360(L609,$A$2)&lt;0,0,IF(AND(MONTH(L609)=MONTH($A$2),YEAR(L609)&lt;YEAR($A$2)),(DAYS360(L609,$A$2)/30)-1,DAYS360(L609,$A$2)/30)),0)</f>
        <v>4.666666666666667</v>
      </c>
      <c r="U609" s="62">
        <f>+IF(M609&lt;&gt;"",IF(DAYS360(M609,$A$2)&lt;0,0,IF(AND(MONTH(M609)=MONTH($A$2),YEAR(M609)&lt;YEAR($A$2)),(DAYS360(M609,$A$2)/30)-1,DAYS360(M609,$A$2)/30)),0)</f>
        <v>2.2000000000000002</v>
      </c>
      <c r="V609" s="63">
        <f>S609/((C609+Q609)/2)</f>
        <v>0.23529411764705882</v>
      </c>
      <c r="W609" s="64">
        <f>+IF(V609&gt;0,1/V609,999)</f>
        <v>4.25</v>
      </c>
      <c r="X609" s="65" t="str">
        <f>+IF(N609&lt;&gt;"",IF(INT(N609)&lt;&gt;INT(K609),"OUI",""),"")</f>
        <v/>
      </c>
      <c r="Y609" s="66">
        <f>+IF(F609="OUI",0,C609*K609)</f>
        <v>163.1</v>
      </c>
      <c r="Z609" s="67" t="str">
        <f>+IF(R609="-",IF(OR(F609="OUI",AND(G609="OUI",T609&lt;=$V$1),H609="OUI",I609="OUI",J609="OUI",T609&lt;=$V$1),"OUI",""),"")</f>
        <v>OUI</v>
      </c>
      <c r="AA609" s="68" t="str">
        <f>+IF(OR(Z609&lt;&gt;"OUI",X609="OUI",R609&lt;&gt;"-"),"OUI","")</f>
        <v/>
      </c>
      <c r="AB609" s="69" t="str">
        <f>+IF(AA609&lt;&gt;"OUI","-",IF(R609="-",IF(W609&lt;=3,"-",MAX(N609,K609*(1-$T$1))),IF(W609&lt;=3,R609,IF(T609&gt;$V$6,MAX(N609,K609*$T$6),IF(T609&gt;$V$5,MAX(R609,N609,K609*(1-$T$2),K609*(1-$T$5)),IF(T609&gt;$V$4,MAX(R609,N609,K609*(1-$T$2),K609*(1-$T$4)),IF(T609&gt;$V$3,MAX(R609,N609,K609*(1-$T$2),K609*(1-$T$3)),IF(T609&gt;$V$1,MAX(N609,K609*(1-$T$2)),MAX(N609,R609)))))))))</f>
        <v>-</v>
      </c>
      <c r="AC609" s="70" t="str">
        <f>+IF(AB609="-","-",IF(ABS(K609-AB609)&lt;0.1,1,-1*(AB609-K609)/K609))</f>
        <v>-</v>
      </c>
      <c r="AD609" s="66" t="str">
        <f>+IF(AB609&lt;&gt;"-",IF(AB609&lt;K609,(K609-AB609)*C609,AB609*C609),"")</f>
        <v/>
      </c>
      <c r="AE609" s="68" t="str">
        <f>+IF(AB609&lt;&gt;"-",IF(R609&lt;&gt;"-",IF(Z609&lt;&gt;"OUI","OLD","FAUX"),IF(Z609&lt;&gt;"OUI","NEW","FAUX")),"")</f>
        <v/>
      </c>
      <c r="AF609" s="68"/>
      <c r="AG609" s="68"/>
      <c r="AH609" s="53" t="str">
        <f t="shared" si="9"/>
        <v/>
      </c>
    </row>
    <row r="610" spans="1:34" ht="17">
      <c r="A610" s="53" t="s">
        <v>3561</v>
      </c>
      <c r="B610" s="53" t="s">
        <v>3562</v>
      </c>
      <c r="C610" s="54">
        <v>2</v>
      </c>
      <c r="D610" s="55" t="s">
        <v>1252</v>
      </c>
      <c r="E610" s="55"/>
      <c r="F610" s="56" t="s">
        <v>49</v>
      </c>
      <c r="G610" s="56" t="s">
        <v>49</v>
      </c>
      <c r="H610" s="56"/>
      <c r="I610" s="56"/>
      <c r="J610" s="56"/>
      <c r="K610" s="57">
        <v>23.21</v>
      </c>
      <c r="L610" s="58">
        <v>45691</v>
      </c>
      <c r="M610" s="58">
        <v>45691</v>
      </c>
      <c r="N610" s="59"/>
      <c r="O610" s="56">
        <v>2</v>
      </c>
      <c r="P610" s="56"/>
      <c r="Q610" s="56">
        <v>1</v>
      </c>
      <c r="R610" s="60" t="s">
        <v>1139</v>
      </c>
      <c r="S610" s="61">
        <f>O610+P610</f>
        <v>2</v>
      </c>
      <c r="T610" s="62">
        <f>+IF(L610&lt;&gt;"",IF(DAYS360(L610,$A$2)&lt;0,0,IF(AND(MONTH(L610)=MONTH($A$2),YEAR(L610)&lt;YEAR($A$2)),(DAYS360(L610,$A$2)/30)-1,DAYS360(L610,$A$2)/30)),0)</f>
        <v>1.7666666666666666</v>
      </c>
      <c r="U610" s="62">
        <f>+IF(M610&lt;&gt;"",IF(DAYS360(M610,$A$2)&lt;0,0,IF(AND(MONTH(M610)=MONTH($A$2),YEAR(M610)&lt;YEAR($A$2)),(DAYS360(M610,$A$2)/30)-1,DAYS360(M610,$A$2)/30)),0)</f>
        <v>1.7666666666666666</v>
      </c>
      <c r="V610" s="63">
        <f>S610/((C610+Q610)/2)</f>
        <v>1.3333333333333333</v>
      </c>
      <c r="W610" s="64">
        <f>+IF(V610&gt;0,1/V610,999)</f>
        <v>0.75</v>
      </c>
      <c r="X610" s="65" t="str">
        <f>+IF(N610&lt;&gt;"",IF(INT(N610)&lt;&gt;INT(K610),"OUI",""),"")</f>
        <v/>
      </c>
      <c r="Y610" s="66">
        <f>+IF(F610="OUI",0,C610*K610)</f>
        <v>46.42</v>
      </c>
      <c r="Z610" s="67" t="str">
        <f>+IF(R610="-",IF(OR(F610="OUI",AND(G610="OUI",T610&lt;=$V$1),H610="OUI",I610="OUI",J610="OUI",T610&lt;=$V$1),"OUI",""),"")</f>
        <v>OUI</v>
      </c>
      <c r="AA610" s="68" t="str">
        <f>+IF(OR(Z610&lt;&gt;"OUI",X610="OUI",R610&lt;&gt;"-"),"OUI","")</f>
        <v/>
      </c>
      <c r="AB610" s="69" t="str">
        <f>+IF(AA610&lt;&gt;"OUI","-",IF(R610="-",IF(W610&lt;=3,"-",MAX(N610,K610*(1-$T$1))),IF(W610&lt;=3,R610,IF(T610&gt;$V$6,MAX(N610,K610*$T$6),IF(T610&gt;$V$5,MAX(R610,N610,K610*(1-$T$2),K610*(1-$T$5)),IF(T610&gt;$V$4,MAX(R610,N610,K610*(1-$T$2),K610*(1-$T$4)),IF(T610&gt;$V$3,MAX(R610,N610,K610*(1-$T$2),K610*(1-$T$3)),IF(T610&gt;$V$1,MAX(N610,K610*(1-$T$2)),MAX(N610,R610)))))))))</f>
        <v>-</v>
      </c>
      <c r="AC610" s="70" t="str">
        <f>+IF(AB610="-","-",IF(ABS(K610-AB610)&lt;0.1,1,-1*(AB610-K610)/K610))</f>
        <v>-</v>
      </c>
      <c r="AD610" s="66" t="str">
        <f>+IF(AB610&lt;&gt;"-",IF(AB610&lt;K610,(K610-AB610)*C610,AB610*C610),"")</f>
        <v/>
      </c>
      <c r="AE610" s="68" t="str">
        <f>+IF(AB610&lt;&gt;"-",IF(R610&lt;&gt;"-",IF(Z610&lt;&gt;"OUI","OLD","FAUX"),IF(Z610&lt;&gt;"OUI","NEW","FAUX")),"")</f>
        <v/>
      </c>
      <c r="AF610" s="68"/>
      <c r="AG610" s="68"/>
      <c r="AH610" s="53" t="str">
        <f t="shared" si="9"/>
        <v/>
      </c>
    </row>
    <row r="611" spans="1:34" ht="17">
      <c r="A611" s="53" t="s">
        <v>1203</v>
      </c>
      <c r="B611" s="53" t="s">
        <v>1204</v>
      </c>
      <c r="C611" s="54">
        <v>12</v>
      </c>
      <c r="D611" s="55" t="s">
        <v>623</v>
      </c>
      <c r="E611" s="55"/>
      <c r="F611" s="56" t="s">
        <v>49</v>
      </c>
      <c r="G611" s="56" t="s">
        <v>49</v>
      </c>
      <c r="H611" s="56"/>
      <c r="I611" s="56"/>
      <c r="J611" s="56"/>
      <c r="K611" s="57">
        <v>23.07</v>
      </c>
      <c r="L611" s="58">
        <v>45240</v>
      </c>
      <c r="M611" s="58">
        <v>45721</v>
      </c>
      <c r="N611" s="59"/>
      <c r="O611" s="56">
        <v>1</v>
      </c>
      <c r="P611" s="56"/>
      <c r="Q611" s="56">
        <v>13</v>
      </c>
      <c r="R611" s="60" t="s">
        <v>1139</v>
      </c>
      <c r="S611" s="61">
        <f>O611+P611</f>
        <v>1</v>
      </c>
      <c r="T611" s="62">
        <f>+IF(L611&lt;&gt;"",IF(DAYS360(L611,$A$2)&lt;0,0,IF(AND(MONTH(L611)=MONTH($A$2),YEAR(L611)&lt;YEAR($A$2)),(DAYS360(L611,$A$2)/30)-1,DAYS360(L611,$A$2)/30)),0)</f>
        <v>16.533333333333335</v>
      </c>
      <c r="U611" s="62">
        <f>+IF(M611&lt;&gt;"",IF(DAYS360(M611,$A$2)&lt;0,0,IF(AND(MONTH(M611)=MONTH($A$2),YEAR(M611)&lt;YEAR($A$2)),(DAYS360(M611,$A$2)/30)-1,DAYS360(M611,$A$2)/30)),0)</f>
        <v>0.7</v>
      </c>
      <c r="V611" s="63">
        <f>S611/((C611+Q611)/2)</f>
        <v>0.08</v>
      </c>
      <c r="W611" s="64">
        <f>+IF(V611&gt;0,1/V611,999)</f>
        <v>12.5</v>
      </c>
      <c r="X611" s="65" t="str">
        <f>+IF(N611&lt;&gt;"",IF(INT(N611)&lt;&gt;INT(K611),"OUI",""),"")</f>
        <v/>
      </c>
      <c r="Y611" s="66">
        <f>+IF(F611="OUI",0,C611*K611)</f>
        <v>276.84000000000003</v>
      </c>
      <c r="Z611" s="67" t="str">
        <f>+IF(R611="-",IF(OR(F611="OUI",AND(G611="OUI",T611&lt;=$V$1),H611="OUI",I611="OUI",J611="OUI",T611&lt;=$V$1),"OUI",""),"")</f>
        <v/>
      </c>
      <c r="AA611" s="68" t="str">
        <f>+IF(OR(Z611&lt;&gt;"OUI",X611="OUI",R611&lt;&gt;"-"),"OUI","")</f>
        <v>OUI</v>
      </c>
      <c r="AB611" s="69">
        <f>+IF(AA611&lt;&gt;"OUI","-",IF(R611="-",IF(W611&lt;=3,"-",MAX(N611,K611*(1-$T$1))),IF(W611&lt;=3,R611,IF(T611&gt;$V$6,MAX(N611,K611*$T$6),IF(T611&gt;$V$5,MAX(R611,N611,K611*(1-$T$2),K611*(1-$T$5)),IF(T611&gt;$V$4,MAX(R611,N611,K611*(1-$T$2),K611*(1-$T$4)),IF(T611&gt;$V$3,MAX(R611,N611,K611*(1-$T$2),K611*(1-$T$3)),IF(T611&gt;$V$1,MAX(N611,K611*(1-$T$2)),MAX(N611,R611)))))))))</f>
        <v>20.763000000000002</v>
      </c>
      <c r="AC611" s="70">
        <f>+IF(AB611="-","-",IF(ABS(K611-AB611)&lt;0.1,1,-1*(AB611-K611)/K611))</f>
        <v>9.9999999999999936E-2</v>
      </c>
      <c r="AD611" s="66">
        <f>+IF(AB611&lt;&gt;"-",IF(AB611&lt;K611,(K611-AB611)*C611,AB611*C611),"")</f>
        <v>27.683999999999983</v>
      </c>
      <c r="AE611" s="68" t="str">
        <f>+IF(AB611&lt;&gt;"-",IF(R611&lt;&gt;"-",IF(Z611&lt;&gt;"OUI","OLD","FAUX"),IF(Z611&lt;&gt;"OUI","NEW","FAUX")),"")</f>
        <v>NEW</v>
      </c>
      <c r="AF611" s="68"/>
      <c r="AG611" s="68"/>
      <c r="AH611" s="53" t="str">
        <f t="shared" si="9"/>
        <v/>
      </c>
    </row>
    <row r="612" spans="1:34" ht="17">
      <c r="A612" s="53" t="s">
        <v>2377</v>
      </c>
      <c r="B612" s="53" t="s">
        <v>2378</v>
      </c>
      <c r="C612" s="54">
        <v>5</v>
      </c>
      <c r="D612" s="55" t="s">
        <v>116</v>
      </c>
      <c r="E612" s="55" t="s">
        <v>666</v>
      </c>
      <c r="F612" s="56" t="s">
        <v>49</v>
      </c>
      <c r="G612" s="56" t="s">
        <v>49</v>
      </c>
      <c r="H612" s="56" t="s">
        <v>98</v>
      </c>
      <c r="I612" s="56"/>
      <c r="J612" s="56" t="s">
        <v>49</v>
      </c>
      <c r="K612" s="57">
        <v>23.011399999999998</v>
      </c>
      <c r="L612" s="58">
        <v>45708</v>
      </c>
      <c r="M612" s="58">
        <v>45702</v>
      </c>
      <c r="N612" s="59"/>
      <c r="O612" s="56">
        <v>6</v>
      </c>
      <c r="P612" s="56"/>
      <c r="Q612" s="56">
        <v>5</v>
      </c>
      <c r="R612" s="60" t="s">
        <v>1139</v>
      </c>
      <c r="S612" s="61">
        <f>O612+P612</f>
        <v>6</v>
      </c>
      <c r="T612" s="62">
        <f>+IF(L612&lt;&gt;"",IF(DAYS360(L612,$A$2)&lt;0,0,IF(AND(MONTH(L612)=MONTH($A$2),YEAR(L612)&lt;YEAR($A$2)),(DAYS360(L612,$A$2)/30)-1,DAYS360(L612,$A$2)/30)),0)</f>
        <v>1.2</v>
      </c>
      <c r="U612" s="62">
        <f>+IF(M612&lt;&gt;"",IF(DAYS360(M612,$A$2)&lt;0,0,IF(AND(MONTH(M612)=MONTH($A$2),YEAR(M612)&lt;YEAR($A$2)),(DAYS360(M612,$A$2)/30)-1,DAYS360(M612,$A$2)/30)),0)</f>
        <v>1.4</v>
      </c>
      <c r="V612" s="63">
        <f>S612/((C612+Q612)/2)</f>
        <v>1.2</v>
      </c>
      <c r="W612" s="64">
        <f>+IF(V612&gt;0,1/V612,999)</f>
        <v>0.83333333333333337</v>
      </c>
      <c r="X612" s="65" t="str">
        <f>+IF(N612&lt;&gt;"",IF(INT(N612)&lt;&gt;INT(K612),"OUI",""),"")</f>
        <v/>
      </c>
      <c r="Y612" s="66">
        <f>+IF(F612="OUI",0,C612*K612)</f>
        <v>115.05699999999999</v>
      </c>
      <c r="Z612" s="67" t="str">
        <f>+IF(R612="-",IF(OR(F612="OUI",AND(G612="OUI",T612&lt;=$V$1),H612="OUI",I612="OUI",J612="OUI",T612&lt;=$V$1),"OUI",""),"")</f>
        <v>OUI</v>
      </c>
      <c r="AA612" s="68" t="str">
        <f>+IF(OR(Z612&lt;&gt;"OUI",X612="OUI",R612&lt;&gt;"-"),"OUI","")</f>
        <v/>
      </c>
      <c r="AB612" s="69" t="str">
        <f>+IF(AA612&lt;&gt;"OUI","-",IF(R612="-",IF(W612&lt;=3,"-",MAX(N612,K612*(1-$T$1))),IF(W612&lt;=3,R612,IF(T612&gt;$V$6,MAX(N612,K612*$T$6),IF(T612&gt;$V$5,MAX(R612,N612,K612*(1-$T$2),K612*(1-$T$5)),IF(T612&gt;$V$4,MAX(R612,N612,K612*(1-$T$2),K612*(1-$T$4)),IF(T612&gt;$V$3,MAX(R612,N612,K612*(1-$T$2),K612*(1-$T$3)),IF(T612&gt;$V$1,MAX(N612,K612*(1-$T$2)),MAX(N612,R612)))))))))</f>
        <v>-</v>
      </c>
      <c r="AC612" s="70" t="str">
        <f>+IF(AB612="-","-",IF(ABS(K612-AB612)&lt;0.1,1,-1*(AB612-K612)/K612))</f>
        <v>-</v>
      </c>
      <c r="AD612" s="66" t="str">
        <f>+IF(AB612&lt;&gt;"-",IF(AB612&lt;K612,(K612-AB612)*C612,AB612*C612),"")</f>
        <v/>
      </c>
      <c r="AE612" s="68" t="str">
        <f>+IF(AB612&lt;&gt;"-",IF(R612&lt;&gt;"-",IF(Z612&lt;&gt;"OUI","OLD","FAUX"),IF(Z612&lt;&gt;"OUI","NEW","FAUX")),"")</f>
        <v/>
      </c>
      <c r="AF612" s="68"/>
      <c r="AG612" s="68"/>
      <c r="AH612" s="53" t="str">
        <f t="shared" si="9"/>
        <v/>
      </c>
    </row>
    <row r="613" spans="1:34" ht="17">
      <c r="A613" s="53" t="s">
        <v>2397</v>
      </c>
      <c r="B613" s="53" t="s">
        <v>2398</v>
      </c>
      <c r="C613" s="54">
        <v>2</v>
      </c>
      <c r="D613" s="55" t="s">
        <v>623</v>
      </c>
      <c r="E613" s="55"/>
      <c r="F613" s="56"/>
      <c r="G613" s="56"/>
      <c r="H613" s="56"/>
      <c r="I613" s="56"/>
      <c r="J613" s="56"/>
      <c r="K613" s="57">
        <v>23.01</v>
      </c>
      <c r="L613" s="58">
        <v>45673</v>
      </c>
      <c r="M613" s="58">
        <v>45700</v>
      </c>
      <c r="N613" s="59"/>
      <c r="O613" s="56">
        <v>2</v>
      </c>
      <c r="P613" s="56"/>
      <c r="Q613" s="56"/>
      <c r="R613" s="60" t="s">
        <v>1139</v>
      </c>
      <c r="S613" s="61">
        <f>O613+P613</f>
        <v>2</v>
      </c>
      <c r="T613" s="62">
        <f>+IF(L613&lt;&gt;"",IF(DAYS360(L613,$A$2)&lt;0,0,IF(AND(MONTH(L613)=MONTH($A$2),YEAR(L613)&lt;YEAR($A$2)),(DAYS360(L613,$A$2)/30)-1,DAYS360(L613,$A$2)/30)),0)</f>
        <v>2.3333333333333335</v>
      </c>
      <c r="U613" s="62">
        <f>+IF(M613&lt;&gt;"",IF(DAYS360(M613,$A$2)&lt;0,0,IF(AND(MONTH(M613)=MONTH($A$2),YEAR(M613)&lt;YEAR($A$2)),(DAYS360(M613,$A$2)/30)-1,DAYS360(M613,$A$2)/30)),0)</f>
        <v>1.4666666666666666</v>
      </c>
      <c r="V613" s="63">
        <f>S613/((C613+Q613)/2)</f>
        <v>2</v>
      </c>
      <c r="W613" s="64">
        <f>+IF(V613&gt;0,1/V613,999)</f>
        <v>0.5</v>
      </c>
      <c r="X613" s="65" t="str">
        <f>+IF(N613&lt;&gt;"",IF(INT(N613)&lt;&gt;INT(K613),"OUI",""),"")</f>
        <v/>
      </c>
      <c r="Y613" s="66">
        <f>+IF(F613="OUI",0,C613*K613)</f>
        <v>46.02</v>
      </c>
      <c r="Z613" s="67" t="str">
        <f>+IF(R613="-",IF(OR(F613="OUI",AND(G613="OUI",T613&lt;=$V$1),H613="OUI",I613="OUI",J613="OUI",T613&lt;=$V$1),"OUI",""),"")</f>
        <v>OUI</v>
      </c>
      <c r="AA613" s="68" t="str">
        <f>+IF(OR(Z613&lt;&gt;"OUI",X613="OUI",R613&lt;&gt;"-"),"OUI","")</f>
        <v/>
      </c>
      <c r="AB613" s="69" t="str">
        <f>+IF(AA613&lt;&gt;"OUI","-",IF(R613="-",IF(W613&lt;=3,"-",MAX(N613,K613*(1-$T$1))),IF(W613&lt;=3,R613,IF(T613&gt;$V$6,MAX(N613,K613*$T$6),IF(T613&gt;$V$5,MAX(R613,N613,K613*(1-$T$2),K613*(1-$T$5)),IF(T613&gt;$V$4,MAX(R613,N613,K613*(1-$T$2),K613*(1-$T$4)),IF(T613&gt;$V$3,MAX(R613,N613,K613*(1-$T$2),K613*(1-$T$3)),IF(T613&gt;$V$1,MAX(N613,K613*(1-$T$2)),MAX(N613,R613)))))))))</f>
        <v>-</v>
      </c>
      <c r="AC613" s="70" t="str">
        <f>+IF(AB613="-","-",IF(ABS(K613-AB613)&lt;0.1,1,-1*(AB613-K613)/K613))</f>
        <v>-</v>
      </c>
      <c r="AD613" s="66" t="str">
        <f>+IF(AB613&lt;&gt;"-",IF(AB613&lt;K613,(K613-AB613)*C613,AB613*C613),"")</f>
        <v/>
      </c>
      <c r="AE613" s="68" t="str">
        <f>+IF(AB613&lt;&gt;"-",IF(R613&lt;&gt;"-",IF(Z613&lt;&gt;"OUI","OLD","FAUX"),IF(Z613&lt;&gt;"OUI","NEW","FAUX")),"")</f>
        <v/>
      </c>
      <c r="AF613" s="68"/>
      <c r="AG613" s="68"/>
      <c r="AH613" s="53" t="str">
        <f t="shared" si="9"/>
        <v/>
      </c>
    </row>
    <row r="614" spans="1:34" ht="17">
      <c r="A614" s="53" t="s">
        <v>2189</v>
      </c>
      <c r="B614" s="53" t="s">
        <v>2190</v>
      </c>
      <c r="C614" s="54">
        <v>3</v>
      </c>
      <c r="D614" s="55" t="s">
        <v>791</v>
      </c>
      <c r="E614" s="55"/>
      <c r="F614" s="56" t="s">
        <v>49</v>
      </c>
      <c r="G614" s="56" t="s">
        <v>49</v>
      </c>
      <c r="H614" s="56"/>
      <c r="I614" s="56"/>
      <c r="J614" s="56"/>
      <c r="K614" s="57">
        <v>23</v>
      </c>
      <c r="L614" s="58">
        <v>44645</v>
      </c>
      <c r="M614" s="58">
        <v>45553</v>
      </c>
      <c r="N614" s="59"/>
      <c r="O614" s="56"/>
      <c r="P614" s="56"/>
      <c r="Q614" s="56">
        <v>3</v>
      </c>
      <c r="R614" s="60" t="s">
        <v>1139</v>
      </c>
      <c r="S614" s="61">
        <f>O614+P614</f>
        <v>0</v>
      </c>
      <c r="T614" s="62">
        <f>+IF(L614&lt;&gt;"",IF(DAYS360(L614,$A$2)&lt;0,0,IF(AND(MONTH(L614)=MONTH($A$2),YEAR(L614)&lt;YEAR($A$2)),(DAYS360(L614,$A$2)/30)-1,DAYS360(L614,$A$2)/30)),0)</f>
        <v>35.033333333333331</v>
      </c>
      <c r="U614" s="62">
        <f>+IF(M614&lt;&gt;"",IF(DAYS360(M614,$A$2)&lt;0,0,IF(AND(MONTH(M614)=MONTH($A$2),YEAR(M614)&lt;YEAR($A$2)),(DAYS360(M614,$A$2)/30)-1,DAYS360(M614,$A$2)/30)),0)</f>
        <v>6.2666666666666666</v>
      </c>
      <c r="V614" s="63">
        <f>S614/((C614+Q614)/2)</f>
        <v>0</v>
      </c>
      <c r="W614" s="64">
        <f>+IF(V614&gt;0,1/V614,999)</f>
        <v>999</v>
      </c>
      <c r="X614" s="65" t="str">
        <f>+IF(N614&lt;&gt;"",IF(INT(N614)&lt;&gt;INT(K614),"OUI",""),"")</f>
        <v/>
      </c>
      <c r="Y614" s="66">
        <f>+IF(F614="OUI",0,C614*K614)</f>
        <v>69</v>
      </c>
      <c r="Z614" s="67" t="str">
        <f>+IF(R614="-",IF(OR(F614="OUI",AND(G614="OUI",T614&lt;=$V$1),H614="OUI",I614="OUI",J614="OUI",T614&lt;=$V$1),"OUI",""),"")</f>
        <v/>
      </c>
      <c r="AA614" s="68" t="str">
        <f>+IF(OR(Z614&lt;&gt;"OUI",X614="OUI",R614&lt;&gt;"-"),"OUI","")</f>
        <v>OUI</v>
      </c>
      <c r="AB614" s="69">
        <f>+IF(AA614&lt;&gt;"OUI","-",IF(R614="-",IF(W614&lt;=3,"-",MAX(N614,K614*(1-$T$1))),IF(W614&lt;=3,R614,IF(T614&gt;$V$6,MAX(N614,K614*$T$6),IF(T614&gt;$V$5,MAX(R614,N614,K614*(1-$T$2),K614*(1-$T$5)),IF(T614&gt;$V$4,MAX(R614,N614,K614*(1-$T$2),K614*(1-$T$4)),IF(T614&gt;$V$3,MAX(R614,N614,K614*(1-$T$2),K614*(1-$T$3)),IF(T614&gt;$V$1,MAX(N614,K614*(1-$T$2)),MAX(N614,R614)))))))))</f>
        <v>20.7</v>
      </c>
      <c r="AC614" s="70">
        <f>+IF(AB614="-","-",IF(ABS(K614-AB614)&lt;0.1,1,-1*(AB614-K614)/K614))</f>
        <v>0.10000000000000003</v>
      </c>
      <c r="AD614" s="66">
        <f>+IF(AB614&lt;&gt;"-",IF(AB614&lt;K614,(K614-AB614)*C614,AB614*C614),"")</f>
        <v>6.9000000000000021</v>
      </c>
      <c r="AE614" s="68" t="str">
        <f>+IF(AB614&lt;&gt;"-",IF(R614&lt;&gt;"-",IF(Z614&lt;&gt;"OUI","OLD","FAUX"),IF(Z614&lt;&gt;"OUI","NEW","FAUX")),"")</f>
        <v>NEW</v>
      </c>
      <c r="AF614" s="68"/>
      <c r="AG614" s="68"/>
      <c r="AH614" s="53" t="str">
        <f t="shared" si="9"/>
        <v/>
      </c>
    </row>
    <row r="615" spans="1:34" ht="17">
      <c r="A615" s="53" t="s">
        <v>3006</v>
      </c>
      <c r="B615" s="53" t="s">
        <v>3007</v>
      </c>
      <c r="C615" s="54">
        <v>1</v>
      </c>
      <c r="D615" s="55"/>
      <c r="E615" s="55" t="s">
        <v>65</v>
      </c>
      <c r="F615" s="56" t="s">
        <v>49</v>
      </c>
      <c r="G615" s="56" t="s">
        <v>49</v>
      </c>
      <c r="H615" s="56"/>
      <c r="I615" s="56"/>
      <c r="J615" s="56" t="s">
        <v>49</v>
      </c>
      <c r="K615" s="57">
        <v>22.99</v>
      </c>
      <c r="L615" s="58">
        <v>45565</v>
      </c>
      <c r="M615" s="58">
        <v>45561</v>
      </c>
      <c r="N615" s="59"/>
      <c r="O615" s="56"/>
      <c r="P615" s="56"/>
      <c r="Q615" s="56">
        <v>2</v>
      </c>
      <c r="R615" s="60" t="s">
        <v>1139</v>
      </c>
      <c r="S615" s="61">
        <f>O615+P615</f>
        <v>0</v>
      </c>
      <c r="T615" s="62">
        <f>+IF(L615&lt;&gt;"",IF(DAYS360(L615,$A$2)&lt;0,0,IF(AND(MONTH(L615)=MONTH($A$2),YEAR(L615)&lt;YEAR($A$2)),(DAYS360(L615,$A$2)/30)-1,DAYS360(L615,$A$2)/30)),0)</f>
        <v>5.8666666666666663</v>
      </c>
      <c r="U615" s="62">
        <f>+IF(M615&lt;&gt;"",IF(DAYS360(M615,$A$2)&lt;0,0,IF(AND(MONTH(M615)=MONTH($A$2),YEAR(M615)&lt;YEAR($A$2)),(DAYS360(M615,$A$2)/30)-1,DAYS360(M615,$A$2)/30)),0)</f>
        <v>6</v>
      </c>
      <c r="V615" s="63">
        <f>S615/((C615+Q615)/2)</f>
        <v>0</v>
      </c>
      <c r="W615" s="64">
        <f>+IF(V615&gt;0,1/V615,999)</f>
        <v>999</v>
      </c>
      <c r="X615" s="65" t="str">
        <f>+IF(N615&lt;&gt;"",IF(INT(N615)&lt;&gt;INT(K615),"OUI",""),"")</f>
        <v/>
      </c>
      <c r="Y615" s="66">
        <f>+IF(F615="OUI",0,C615*K615)</f>
        <v>22.99</v>
      </c>
      <c r="Z615" s="67" t="str">
        <f>+IF(R615="-",IF(OR(F615="OUI",AND(G615="OUI",T615&lt;=$V$1),H615="OUI",I615="OUI",J615="OUI",T615&lt;=$V$1),"OUI",""),"")</f>
        <v>OUI</v>
      </c>
      <c r="AA615" s="68" t="str">
        <f>+IF(OR(Z615&lt;&gt;"OUI",X615="OUI",R615&lt;&gt;"-"),"OUI","")</f>
        <v/>
      </c>
      <c r="AB615" s="69" t="str">
        <f>+IF(AA615&lt;&gt;"OUI","-",IF(R615="-",IF(W615&lt;=3,"-",MAX(N615,K615*(1-$T$1))),IF(W615&lt;=3,R615,IF(T615&gt;$V$6,MAX(N615,K615*$T$6),IF(T615&gt;$V$5,MAX(R615,N615,K615*(1-$T$2),K615*(1-$T$5)),IF(T615&gt;$V$4,MAX(R615,N615,K615*(1-$T$2),K615*(1-$T$4)),IF(T615&gt;$V$3,MAX(R615,N615,K615*(1-$T$2),K615*(1-$T$3)),IF(T615&gt;$V$1,MAX(N615,K615*(1-$T$2)),MAX(N615,R615)))))))))</f>
        <v>-</v>
      </c>
      <c r="AC615" s="70" t="str">
        <f>+IF(AB615="-","-",IF(ABS(K615-AB615)&lt;0.1,1,-1*(AB615-K615)/K615))</f>
        <v>-</v>
      </c>
      <c r="AD615" s="66" t="str">
        <f>+IF(AB615&lt;&gt;"-",IF(AB615&lt;K615,(K615-AB615)*C615,AB615*C615),"")</f>
        <v/>
      </c>
      <c r="AE615" s="68" t="str">
        <f>+IF(AB615&lt;&gt;"-",IF(R615&lt;&gt;"-",IF(Z615&lt;&gt;"OUI","OLD","FAUX"),IF(Z615&lt;&gt;"OUI","NEW","FAUX")),"")</f>
        <v/>
      </c>
      <c r="AF615" s="68"/>
      <c r="AG615" s="68"/>
      <c r="AH615" s="53" t="str">
        <f t="shared" si="9"/>
        <v/>
      </c>
    </row>
    <row r="616" spans="1:34">
      <c r="A616" s="53" t="s">
        <v>1905</v>
      </c>
      <c r="B616" s="53" t="s">
        <v>1906</v>
      </c>
      <c r="C616" s="54">
        <v>1</v>
      </c>
      <c r="D616" s="55"/>
      <c r="E616" s="55"/>
      <c r="F616" s="56" t="s">
        <v>49</v>
      </c>
      <c r="G616" s="56" t="s">
        <v>49</v>
      </c>
      <c r="H616" s="56"/>
      <c r="I616" s="56"/>
      <c r="J616" s="56"/>
      <c r="K616" s="57">
        <v>22.91</v>
      </c>
      <c r="L616" s="58">
        <v>44862</v>
      </c>
      <c r="M616" s="58">
        <v>44880</v>
      </c>
      <c r="N616" s="59"/>
      <c r="O616" s="56"/>
      <c r="P616" s="56"/>
      <c r="Q616" s="56">
        <v>1</v>
      </c>
      <c r="R616" s="60">
        <v>20.619</v>
      </c>
      <c r="S616" s="61">
        <f>O616+P616</f>
        <v>0</v>
      </c>
      <c r="T616" s="62">
        <f>+IF(L616&lt;&gt;"",IF(DAYS360(L616,$A$2)&lt;0,0,IF(AND(MONTH(L616)=MONTH($A$2),YEAR(L616)&lt;YEAR($A$2)),(DAYS360(L616,$A$2)/30)-1,DAYS360(L616,$A$2)/30)),0)</f>
        <v>28.933333333333334</v>
      </c>
      <c r="U616" s="62">
        <f>+IF(M616&lt;&gt;"",IF(DAYS360(M616,$A$2)&lt;0,0,IF(AND(MONTH(M616)=MONTH($A$2),YEAR(M616)&lt;YEAR($A$2)),(DAYS360(M616,$A$2)/30)-1,DAYS360(M616,$A$2)/30)),0)</f>
        <v>28.366666666666667</v>
      </c>
      <c r="V616" s="63">
        <f>S616/((C616+Q616)/2)</f>
        <v>0</v>
      </c>
      <c r="W616" s="64">
        <f>+IF(V616&gt;0,1/V616,999)</f>
        <v>999</v>
      </c>
      <c r="X616" s="65" t="str">
        <f>+IF(N616&lt;&gt;"",IF(INT(N616)&lt;&gt;INT(K616),"OUI",""),"")</f>
        <v/>
      </c>
      <c r="Y616" s="66">
        <f>+IF(F616="OUI",0,C616*K616)</f>
        <v>22.91</v>
      </c>
      <c r="Z616" s="67" t="str">
        <f>+IF(R616="-",IF(OR(F616="OUI",AND(G616="OUI",T616&lt;=$V$1),H616="OUI",I616="OUI",J616="OUI",T616&lt;=$V$1),"OUI",""),"")</f>
        <v/>
      </c>
      <c r="AA616" s="68" t="str">
        <f>+IF(OR(Z616&lt;&gt;"OUI",X616="OUI",R616&lt;&gt;"-"),"OUI","")</f>
        <v>OUI</v>
      </c>
      <c r="AB616" s="69">
        <f>+IF(AA616&lt;&gt;"OUI","-",IF(R616="-",IF(W616&lt;=3,"-",MAX(N616,K616*(1-$T$1))),IF(W616&lt;=3,R616,IF(T616&gt;$V$6,MAX(N616,K616*$T$6),IF(T616&gt;$V$5,MAX(R616,N616,K616*(1-$T$2),K616*(1-$T$5)),IF(T616&gt;$V$4,MAX(R616,N616,K616*(1-$T$2),K616*(1-$T$4)),IF(T616&gt;$V$3,MAX(R616,N616,K616*(1-$T$2),K616*(1-$T$3)),IF(T616&gt;$V$1,MAX(N616,K616*(1-$T$2)),MAX(N616,R616)))))))))</f>
        <v>20.619</v>
      </c>
      <c r="AC616" s="70">
        <f>+IF(AB616="-","-",IF(ABS(K616-AB616)&lt;0.1,1,-1*(AB616-K616)/K616))</f>
        <v>0.10000000000000002</v>
      </c>
      <c r="AD616" s="66">
        <f>+IF(AB616&lt;&gt;"-",IF(AB616&lt;K616,(K616-AB616)*C616,AB616*C616),"")</f>
        <v>2.2910000000000004</v>
      </c>
      <c r="AE616" s="68" t="str">
        <f>+IF(AB616&lt;&gt;"-",IF(R616&lt;&gt;"-",IF(Z616&lt;&gt;"OUI","OLD","FAUX"),IF(Z616&lt;&gt;"OUI","NEW","FAUX")),"")</f>
        <v>OLD</v>
      </c>
      <c r="AF616" s="68"/>
      <c r="AG616" s="68"/>
      <c r="AH616" s="53" t="str">
        <f t="shared" si="9"/>
        <v/>
      </c>
    </row>
    <row r="617" spans="1:34" ht="17">
      <c r="A617" s="53" t="s">
        <v>815</v>
      </c>
      <c r="B617" s="53" t="s">
        <v>816</v>
      </c>
      <c r="C617" s="54">
        <v>9</v>
      </c>
      <c r="D617" s="55" t="s">
        <v>817</v>
      </c>
      <c r="E617" s="55"/>
      <c r="F617" s="56" t="s">
        <v>49</v>
      </c>
      <c r="G617" s="56" t="s">
        <v>49</v>
      </c>
      <c r="H617" s="56"/>
      <c r="I617" s="56"/>
      <c r="J617" s="56"/>
      <c r="K617" s="57">
        <v>22.89</v>
      </c>
      <c r="L617" s="58">
        <v>44403</v>
      </c>
      <c r="M617" s="58">
        <v>44923</v>
      </c>
      <c r="N617" s="59"/>
      <c r="O617" s="56"/>
      <c r="P617" s="56"/>
      <c r="Q617" s="56">
        <v>10</v>
      </c>
      <c r="R617" s="60">
        <v>20.601000000000003</v>
      </c>
      <c r="S617" s="61">
        <f>O617+P617</f>
        <v>0</v>
      </c>
      <c r="T617" s="62">
        <f>+IF(L617&lt;&gt;"",IF(DAYS360(L617,$A$2)&lt;0,0,IF(AND(MONTH(L617)=MONTH($A$2),YEAR(L617)&lt;YEAR($A$2)),(DAYS360(L617,$A$2)/30)-1,DAYS360(L617,$A$2)/30)),0)</f>
        <v>44</v>
      </c>
      <c r="U617" s="62">
        <f>+IF(M617&lt;&gt;"",IF(DAYS360(M617,$A$2)&lt;0,0,IF(AND(MONTH(M617)=MONTH($A$2),YEAR(M617)&lt;YEAR($A$2)),(DAYS360(M617,$A$2)/30)-1,DAYS360(M617,$A$2)/30)),0)</f>
        <v>26.933333333333334</v>
      </c>
      <c r="V617" s="63">
        <f>S617/((C617+Q617)/2)</f>
        <v>0</v>
      </c>
      <c r="W617" s="64">
        <f>+IF(V617&gt;0,1/V617,999)</f>
        <v>999</v>
      </c>
      <c r="X617" s="65" t="str">
        <f>+IF(N617&lt;&gt;"",IF(INT(N617)&lt;&gt;INT(K617),"OUI",""),"")</f>
        <v/>
      </c>
      <c r="Y617" s="66">
        <f>+IF(F617="OUI",0,C617*K617)</f>
        <v>206.01</v>
      </c>
      <c r="Z617" s="67" t="str">
        <f>+IF(R617="-",IF(OR(F617="OUI",AND(G617="OUI",T617&lt;=$V$1),H617="OUI",I617="OUI",J617="OUI",T617&lt;=$V$1),"OUI",""),"")</f>
        <v/>
      </c>
      <c r="AA617" s="68" t="str">
        <f>+IF(OR(Z617&lt;&gt;"OUI",X617="OUI",R617&lt;&gt;"-"),"OUI","")</f>
        <v>OUI</v>
      </c>
      <c r="AB617" s="69">
        <f>+IF(AA617&lt;&gt;"OUI","-",IF(R617="-",IF(W617&lt;=3,"-",MAX(N617,K617*(1-$T$1))),IF(W617&lt;=3,R617,IF(T617&gt;$V$6,MAX(N617,K617*$T$6),IF(T617&gt;$V$5,MAX(R617,N617,K617*(1-$T$2),K617*(1-$T$5)),IF(T617&gt;$V$4,MAX(R617,N617,K617*(1-$T$2),K617*(1-$T$4)),IF(T617&gt;$V$3,MAX(R617,N617,K617*(1-$T$2),K617*(1-$T$3)),IF(T617&gt;$V$1,MAX(N617,K617*(1-$T$2)),MAX(N617,R617)))))))))</f>
        <v>20.601000000000003</v>
      </c>
      <c r="AC617" s="70">
        <f>+IF(AB617="-","-",IF(ABS(K617-AB617)&lt;0.1,1,-1*(AB617-K617)/K617))</f>
        <v>9.9999999999999908E-2</v>
      </c>
      <c r="AD617" s="66">
        <f>+IF(AB617&lt;&gt;"-",IF(AB617&lt;K617,(K617-AB617)*C617,AB617*C617),"")</f>
        <v>20.600999999999981</v>
      </c>
      <c r="AE617" s="68" t="str">
        <f>+IF(AB617&lt;&gt;"-",IF(R617&lt;&gt;"-",IF(Z617&lt;&gt;"OUI","OLD","FAUX"),IF(Z617&lt;&gt;"OUI","NEW","FAUX")),"")</f>
        <v>OLD</v>
      </c>
      <c r="AF617" s="68"/>
      <c r="AG617" s="68"/>
      <c r="AH617" s="53" t="str">
        <f t="shared" si="9"/>
        <v/>
      </c>
    </row>
    <row r="618" spans="1:34" ht="17">
      <c r="A618" s="53" t="s">
        <v>943</v>
      </c>
      <c r="B618" s="53" t="s">
        <v>944</v>
      </c>
      <c r="C618" s="54">
        <v>3</v>
      </c>
      <c r="D618" s="55" t="s">
        <v>817</v>
      </c>
      <c r="E618" s="55"/>
      <c r="F618" s="56" t="s">
        <v>49</v>
      </c>
      <c r="G618" s="56" t="s">
        <v>49</v>
      </c>
      <c r="H618" s="56"/>
      <c r="I618" s="56"/>
      <c r="J618" s="56"/>
      <c r="K618" s="57">
        <v>22.89</v>
      </c>
      <c r="L618" s="58">
        <v>44403</v>
      </c>
      <c r="M618" s="58">
        <v>44816</v>
      </c>
      <c r="N618" s="59"/>
      <c r="O618" s="56"/>
      <c r="P618" s="56"/>
      <c r="Q618" s="56">
        <v>3</v>
      </c>
      <c r="R618" s="60">
        <v>20.601000000000003</v>
      </c>
      <c r="S618" s="61">
        <f>O618+P618</f>
        <v>0</v>
      </c>
      <c r="T618" s="62">
        <f>+IF(L618&lt;&gt;"",IF(DAYS360(L618,$A$2)&lt;0,0,IF(AND(MONTH(L618)=MONTH($A$2),YEAR(L618)&lt;YEAR($A$2)),(DAYS360(L618,$A$2)/30)-1,DAYS360(L618,$A$2)/30)),0)</f>
        <v>44</v>
      </c>
      <c r="U618" s="62">
        <f>+IF(M618&lt;&gt;"",IF(DAYS360(M618,$A$2)&lt;0,0,IF(AND(MONTH(M618)=MONTH($A$2),YEAR(M618)&lt;YEAR($A$2)),(DAYS360(M618,$A$2)/30)-1,DAYS360(M618,$A$2)/30)),0)</f>
        <v>30.466666666666665</v>
      </c>
      <c r="V618" s="63">
        <f>S618/((C618+Q618)/2)</f>
        <v>0</v>
      </c>
      <c r="W618" s="64">
        <f>+IF(V618&gt;0,1/V618,999)</f>
        <v>999</v>
      </c>
      <c r="X618" s="65" t="str">
        <f>+IF(N618&lt;&gt;"",IF(INT(N618)&lt;&gt;INT(K618),"OUI",""),"")</f>
        <v/>
      </c>
      <c r="Y618" s="66">
        <f>+IF(F618="OUI",0,C618*K618)</f>
        <v>68.67</v>
      </c>
      <c r="Z618" s="67" t="str">
        <f>+IF(R618="-",IF(OR(F618="OUI",AND(G618="OUI",T618&lt;=$V$1),H618="OUI",I618="OUI",J618="OUI",T618&lt;=$V$1),"OUI",""),"")</f>
        <v/>
      </c>
      <c r="AA618" s="68" t="str">
        <f>+IF(OR(Z618&lt;&gt;"OUI",X618="OUI",R618&lt;&gt;"-"),"OUI","")</f>
        <v>OUI</v>
      </c>
      <c r="AB618" s="69">
        <f>+IF(AA618&lt;&gt;"OUI","-",IF(R618="-",IF(W618&lt;=3,"-",MAX(N618,K618*(1-$T$1))),IF(W618&lt;=3,R618,IF(T618&gt;$V$6,MAX(N618,K618*$T$6),IF(T618&gt;$V$5,MAX(R618,N618,K618*(1-$T$2),K618*(1-$T$5)),IF(T618&gt;$V$4,MAX(R618,N618,K618*(1-$T$2),K618*(1-$T$4)),IF(T618&gt;$V$3,MAX(R618,N618,K618*(1-$T$2),K618*(1-$T$3)),IF(T618&gt;$V$1,MAX(N618,K618*(1-$T$2)),MAX(N618,R618)))))))))</f>
        <v>20.601000000000003</v>
      </c>
      <c r="AC618" s="70">
        <f>+IF(AB618="-","-",IF(ABS(K618-AB618)&lt;0.1,1,-1*(AB618-K618)/K618))</f>
        <v>9.9999999999999908E-2</v>
      </c>
      <c r="AD618" s="66">
        <f>+IF(AB618&lt;&gt;"-",IF(AB618&lt;K618,(K618-AB618)*C618,AB618*C618),"")</f>
        <v>6.8669999999999938</v>
      </c>
      <c r="AE618" s="68" t="str">
        <f>+IF(AB618&lt;&gt;"-",IF(R618&lt;&gt;"-",IF(Z618&lt;&gt;"OUI","OLD","FAUX"),IF(Z618&lt;&gt;"OUI","NEW","FAUX")),"")</f>
        <v>OLD</v>
      </c>
      <c r="AF618" s="68"/>
      <c r="AG618" s="68"/>
      <c r="AH618" s="53" t="str">
        <f t="shared" si="9"/>
        <v/>
      </c>
    </row>
    <row r="619" spans="1:34" ht="17">
      <c r="A619" s="53" t="s">
        <v>627</v>
      </c>
      <c r="B619" s="53" t="s">
        <v>628</v>
      </c>
      <c r="C619" s="54">
        <v>3</v>
      </c>
      <c r="D619" s="55" t="s">
        <v>629</v>
      </c>
      <c r="E619" s="55"/>
      <c r="F619" s="56" t="s">
        <v>49</v>
      </c>
      <c r="G619" s="56" t="s">
        <v>49</v>
      </c>
      <c r="H619" s="56"/>
      <c r="I619" s="56"/>
      <c r="J619" s="56"/>
      <c r="K619" s="57">
        <v>22.85</v>
      </c>
      <c r="L619" s="58">
        <v>44463</v>
      </c>
      <c r="M619" s="58">
        <v>45616</v>
      </c>
      <c r="N619" s="59"/>
      <c r="O619" s="56"/>
      <c r="P619" s="56"/>
      <c r="Q619" s="56">
        <v>3</v>
      </c>
      <c r="R619" s="60">
        <v>20.723680555555557</v>
      </c>
      <c r="S619" s="61">
        <f>O619+P619</f>
        <v>0</v>
      </c>
      <c r="T619" s="62">
        <f>+IF(L619&lt;&gt;"",IF(DAYS360(L619,$A$2)&lt;0,0,IF(AND(MONTH(L619)=MONTH($A$2),YEAR(L619)&lt;YEAR($A$2)),(DAYS360(L619,$A$2)/30)-1,DAYS360(L619,$A$2)/30)),0)</f>
        <v>42.06666666666667</v>
      </c>
      <c r="U619" s="62">
        <f>+IF(M619&lt;&gt;"",IF(DAYS360(M619,$A$2)&lt;0,0,IF(AND(MONTH(M619)=MONTH($A$2),YEAR(M619)&lt;YEAR($A$2)),(DAYS360(M619,$A$2)/30)-1,DAYS360(M619,$A$2)/30)),0)</f>
        <v>4.2</v>
      </c>
      <c r="V619" s="63">
        <f>S619/((C619+Q619)/2)</f>
        <v>0</v>
      </c>
      <c r="W619" s="64">
        <f>+IF(V619&gt;0,1/V619,999)</f>
        <v>999</v>
      </c>
      <c r="X619" s="65" t="str">
        <f>+IF(N619&lt;&gt;"",IF(INT(N619)&lt;&gt;INT(K619),"OUI",""),"")</f>
        <v/>
      </c>
      <c r="Y619" s="66">
        <f>+IF(F619="OUI",0,C619*K619)</f>
        <v>68.550000000000011</v>
      </c>
      <c r="Z619" s="67" t="str">
        <f>+IF(R619="-",IF(OR(F619="OUI",AND(G619="OUI",T619&lt;=$V$1),H619="OUI",I619="OUI",J619="OUI",T619&lt;=$V$1),"OUI",""),"")</f>
        <v/>
      </c>
      <c r="AA619" s="68" t="str">
        <f>+IF(OR(Z619&lt;&gt;"OUI",X619="OUI",R619&lt;&gt;"-"),"OUI","")</f>
        <v>OUI</v>
      </c>
      <c r="AB619" s="69">
        <f>+IF(AA619&lt;&gt;"OUI","-",IF(R619="-",IF(W619&lt;=3,"-",MAX(N619,K619*(1-$T$1))),IF(W619&lt;=3,R619,IF(T619&gt;$V$6,MAX(N619,K619*$T$6),IF(T619&gt;$V$5,MAX(R619,N619,K619*(1-$T$2),K619*(1-$T$5)),IF(T619&gt;$V$4,MAX(R619,N619,K619*(1-$T$2),K619*(1-$T$4)),IF(T619&gt;$V$3,MAX(R619,N619,K619*(1-$T$2),K619*(1-$T$3)),IF(T619&gt;$V$1,MAX(N619,K619*(1-$T$2)),MAX(N619,R619)))))))))</f>
        <v>20.723680555555557</v>
      </c>
      <c r="AC619" s="70">
        <f>+IF(AB619="-","-",IF(ABS(K619-AB619)&lt;0.1,1,-1*(AB619-K619)/K619))</f>
        <v>9.3055555555555544E-2</v>
      </c>
      <c r="AD619" s="66">
        <f>+IF(AB619&lt;&gt;"-",IF(AB619&lt;K619,(K619-AB619)*C619,AB619*C619),"")</f>
        <v>6.3789583333333333</v>
      </c>
      <c r="AE619" s="68" t="str">
        <f>+IF(AB619&lt;&gt;"-",IF(R619&lt;&gt;"-",IF(Z619&lt;&gt;"OUI","OLD","FAUX"),IF(Z619&lt;&gt;"OUI","NEW","FAUX")),"")</f>
        <v>OLD</v>
      </c>
      <c r="AF619" s="68"/>
      <c r="AG619" s="68"/>
      <c r="AH619" s="53" t="str">
        <f t="shared" si="9"/>
        <v/>
      </c>
    </row>
    <row r="620" spans="1:34" ht="17">
      <c r="A620" s="53" t="s">
        <v>112</v>
      </c>
      <c r="B620" s="53" t="s">
        <v>113</v>
      </c>
      <c r="C620" s="54">
        <v>12</v>
      </c>
      <c r="D620" s="55" t="s">
        <v>47</v>
      </c>
      <c r="E620" s="55" t="s">
        <v>48</v>
      </c>
      <c r="F620" s="56" t="s">
        <v>49</v>
      </c>
      <c r="G620" s="56" t="s">
        <v>49</v>
      </c>
      <c r="H620" s="56"/>
      <c r="I620" s="56"/>
      <c r="J620" s="56" t="s">
        <v>49</v>
      </c>
      <c r="K620" s="57">
        <v>22.831800000000001</v>
      </c>
      <c r="L620" s="58">
        <v>44530</v>
      </c>
      <c r="M620" s="58">
        <v>45609</v>
      </c>
      <c r="N620" s="59"/>
      <c r="O620" s="56"/>
      <c r="P620" s="56"/>
      <c r="Q620" s="56">
        <v>12</v>
      </c>
      <c r="R620" s="60">
        <v>22.831800000000001</v>
      </c>
      <c r="S620" s="61">
        <f>O620+P620</f>
        <v>0</v>
      </c>
      <c r="T620" s="62">
        <f>+IF(L620&lt;&gt;"",IF(DAYS360(L620,$A$2)&lt;0,0,IF(AND(MONTH(L620)=MONTH($A$2),YEAR(L620)&lt;YEAR($A$2)),(DAYS360(L620,$A$2)/30)-1,DAYS360(L620,$A$2)/30)),0)</f>
        <v>39.866666666666667</v>
      </c>
      <c r="U620" s="62">
        <f>+IF(M620&lt;&gt;"",IF(DAYS360(M620,$A$2)&lt;0,0,IF(AND(MONTH(M620)=MONTH($A$2),YEAR(M620)&lt;YEAR($A$2)),(DAYS360(M620,$A$2)/30)-1,DAYS360(M620,$A$2)/30)),0)</f>
        <v>4.4333333333333336</v>
      </c>
      <c r="V620" s="63">
        <f>S620/((C620+Q620)/2)</f>
        <v>0</v>
      </c>
      <c r="W620" s="64">
        <f>+IF(V620&gt;0,1/V620,999)</f>
        <v>999</v>
      </c>
      <c r="X620" s="65" t="str">
        <f>+IF(N620&lt;&gt;"",IF(INT(N620)&lt;&gt;INT(K620),"OUI",""),"")</f>
        <v/>
      </c>
      <c r="Y620" s="66">
        <f>+IF(F620="OUI",0,C620*K620)</f>
        <v>273.98160000000001</v>
      </c>
      <c r="Z620" s="67" t="str">
        <f>+IF(R620="-",IF(OR(F620="OUI",AND(G620="OUI",T620&lt;=$V$1),H620="OUI",I620="OUI",J620="OUI",T620&lt;=$V$1),"OUI",""),"")</f>
        <v/>
      </c>
      <c r="AA620" s="68" t="str">
        <f>+IF(OR(Z620&lt;&gt;"OUI",X620="OUI",R620&lt;&gt;"-"),"OUI","")</f>
        <v>OUI</v>
      </c>
      <c r="AB620" s="69">
        <f>+IF(AA620&lt;&gt;"OUI","-",IF(R620="-",IF(W620&lt;=3,"-",MAX(N620,K620*(1-$T$1))),IF(W620&lt;=3,R620,IF(T620&gt;$V$6,MAX(N620,K620*$T$6),IF(T620&gt;$V$5,MAX(R620,N620,K620*(1-$T$2),K620*(1-$T$5)),IF(T620&gt;$V$4,MAX(R620,N620,K620*(1-$T$2),K620*(1-$T$4)),IF(T620&gt;$V$3,MAX(R620,N620,K620*(1-$T$2),K620*(1-$T$3)),IF(T620&gt;$V$1,MAX(N620,K620*(1-$T$2)),MAX(N620,R620)))))))))</f>
        <v>22.831800000000001</v>
      </c>
      <c r="AC620" s="70">
        <f>+IF(AB620="-","-",IF(ABS(K620-AB620)&lt;0.1,1,-1*(AB620-K620)/K620))</f>
        <v>1</v>
      </c>
      <c r="AD620" s="66">
        <f>+IF(AB620&lt;&gt;"-",IF(AB620&lt;K620,(K620-AB620)*C620,AB620*C620),"")</f>
        <v>273.98160000000001</v>
      </c>
      <c r="AE620" s="68" t="str">
        <f>+IF(AB620&lt;&gt;"-",IF(R620&lt;&gt;"-",IF(Z620&lt;&gt;"OUI","OLD","FAUX"),IF(Z620&lt;&gt;"OUI","NEW","FAUX")),"")</f>
        <v>OLD</v>
      </c>
      <c r="AF620" s="68"/>
      <c r="AG620" s="68"/>
      <c r="AH620" s="53" t="str">
        <f t="shared" si="9"/>
        <v/>
      </c>
    </row>
    <row r="621" spans="1:34" ht="17">
      <c r="A621" s="53" t="s">
        <v>1439</v>
      </c>
      <c r="B621" s="53" t="s">
        <v>1440</v>
      </c>
      <c r="C621" s="54">
        <v>22</v>
      </c>
      <c r="D621" s="55" t="s">
        <v>444</v>
      </c>
      <c r="E621" s="55" t="s">
        <v>445</v>
      </c>
      <c r="F621" s="56" t="s">
        <v>49</v>
      </c>
      <c r="G621" s="56" t="s">
        <v>49</v>
      </c>
      <c r="H621" s="56"/>
      <c r="I621" s="56"/>
      <c r="J621" s="56" t="s">
        <v>49</v>
      </c>
      <c r="K621" s="57">
        <v>22.799199999999999</v>
      </c>
      <c r="L621" s="58">
        <v>44750</v>
      </c>
      <c r="M621" s="58">
        <v>45644</v>
      </c>
      <c r="N621" s="59"/>
      <c r="O621" s="56"/>
      <c r="P621" s="56"/>
      <c r="Q621" s="56">
        <v>22</v>
      </c>
      <c r="R621" s="60">
        <v>20.519279999999998</v>
      </c>
      <c r="S621" s="61">
        <f>O621+P621</f>
        <v>0</v>
      </c>
      <c r="T621" s="62">
        <f>+IF(L621&lt;&gt;"",IF(DAYS360(L621,$A$2)&lt;0,0,IF(AND(MONTH(L621)=MONTH($A$2),YEAR(L621)&lt;YEAR($A$2)),(DAYS360(L621,$A$2)/30)-1,DAYS360(L621,$A$2)/30)),0)</f>
        <v>32.6</v>
      </c>
      <c r="U621" s="62">
        <f>+IF(M621&lt;&gt;"",IF(DAYS360(M621,$A$2)&lt;0,0,IF(AND(MONTH(M621)=MONTH($A$2),YEAR(M621)&lt;YEAR($A$2)),(DAYS360(M621,$A$2)/30)-1,DAYS360(M621,$A$2)/30)),0)</f>
        <v>3.2666666666666666</v>
      </c>
      <c r="V621" s="63">
        <f>S621/((C621+Q621)/2)</f>
        <v>0</v>
      </c>
      <c r="W621" s="64">
        <f>+IF(V621&gt;0,1/V621,999)</f>
        <v>999</v>
      </c>
      <c r="X621" s="65" t="str">
        <f>+IF(N621&lt;&gt;"",IF(INT(N621)&lt;&gt;INT(K621),"OUI",""),"")</f>
        <v/>
      </c>
      <c r="Y621" s="66">
        <f>+IF(F621="OUI",0,C621*K621)</f>
        <v>501.58240000000001</v>
      </c>
      <c r="Z621" s="67" t="str">
        <f>+IF(R621="-",IF(OR(F621="OUI",AND(G621="OUI",T621&lt;=$V$1),H621="OUI",I621="OUI",J621="OUI",T621&lt;=$V$1),"OUI",""),"")</f>
        <v/>
      </c>
      <c r="AA621" s="68" t="str">
        <f>+IF(OR(Z621&lt;&gt;"OUI",X621="OUI",R621&lt;&gt;"-"),"OUI","")</f>
        <v>OUI</v>
      </c>
      <c r="AB621" s="69">
        <f>+IF(AA621&lt;&gt;"OUI","-",IF(R621="-",IF(W621&lt;=3,"-",MAX(N621,K621*(1-$T$1))),IF(W621&lt;=3,R621,IF(T621&gt;$V$6,MAX(N621,K621*$T$6),IF(T621&gt;$V$5,MAX(R621,N621,K621*(1-$T$2),K621*(1-$T$5)),IF(T621&gt;$V$4,MAX(R621,N621,K621*(1-$T$2),K621*(1-$T$4)),IF(T621&gt;$V$3,MAX(R621,N621,K621*(1-$T$2),K621*(1-$T$3)),IF(T621&gt;$V$1,MAX(N621,K621*(1-$T$2)),MAX(N621,R621)))))))))</f>
        <v>20.519279999999998</v>
      </c>
      <c r="AC621" s="70">
        <f>+IF(AB621="-","-",IF(ABS(K621-AB621)&lt;0.1,1,-1*(AB621-K621)/K621))</f>
        <v>0.10000000000000003</v>
      </c>
      <c r="AD621" s="66">
        <f>+IF(AB621&lt;&gt;"-",IF(AB621&lt;K621,(K621-AB621)*C621,AB621*C621),"")</f>
        <v>50.158240000000013</v>
      </c>
      <c r="AE621" s="68" t="str">
        <f>+IF(AB621&lt;&gt;"-",IF(R621&lt;&gt;"-",IF(Z621&lt;&gt;"OUI","OLD","FAUX"),IF(Z621&lt;&gt;"OUI","NEW","FAUX")),"")</f>
        <v>OLD</v>
      </c>
      <c r="AF621" s="68"/>
      <c r="AG621" s="68"/>
      <c r="AH621" s="53" t="str">
        <f t="shared" si="9"/>
        <v/>
      </c>
    </row>
    <row r="622" spans="1:34" ht="17">
      <c r="A622" s="53" t="s">
        <v>1467</v>
      </c>
      <c r="B622" s="53" t="s">
        <v>1468</v>
      </c>
      <c r="C622" s="54">
        <v>17</v>
      </c>
      <c r="D622" s="55" t="s">
        <v>444</v>
      </c>
      <c r="E622" s="55"/>
      <c r="F622" s="56" t="s">
        <v>49</v>
      </c>
      <c r="G622" s="56" t="s">
        <v>49</v>
      </c>
      <c r="H622" s="56"/>
      <c r="I622" s="56"/>
      <c r="J622" s="56"/>
      <c r="K622" s="57">
        <v>22.799199999999999</v>
      </c>
      <c r="L622" s="58">
        <v>44753</v>
      </c>
      <c r="M622" s="58">
        <v>45586</v>
      </c>
      <c r="N622" s="59"/>
      <c r="O622" s="56"/>
      <c r="P622" s="56"/>
      <c r="Q622" s="56">
        <v>17</v>
      </c>
      <c r="R622" s="60">
        <v>20.519279999999998</v>
      </c>
      <c r="S622" s="61">
        <f>O622+P622</f>
        <v>0</v>
      </c>
      <c r="T622" s="62">
        <f>+IF(L622&lt;&gt;"",IF(DAYS360(L622,$A$2)&lt;0,0,IF(AND(MONTH(L622)=MONTH($A$2),YEAR(L622)&lt;YEAR($A$2)),(DAYS360(L622,$A$2)/30)-1,DAYS360(L622,$A$2)/30)),0)</f>
        <v>32.5</v>
      </c>
      <c r="U622" s="62">
        <f>+IF(M622&lt;&gt;"",IF(DAYS360(M622,$A$2)&lt;0,0,IF(AND(MONTH(M622)=MONTH($A$2),YEAR(M622)&lt;YEAR($A$2)),(DAYS360(M622,$A$2)/30)-1,DAYS360(M622,$A$2)/30)),0)</f>
        <v>5.166666666666667</v>
      </c>
      <c r="V622" s="63">
        <f>S622/((C622+Q622)/2)</f>
        <v>0</v>
      </c>
      <c r="W622" s="64">
        <f>+IF(V622&gt;0,1/V622,999)</f>
        <v>999</v>
      </c>
      <c r="X622" s="65" t="str">
        <f>+IF(N622&lt;&gt;"",IF(INT(N622)&lt;&gt;INT(K622),"OUI",""),"")</f>
        <v/>
      </c>
      <c r="Y622" s="66">
        <f>+IF(F622="OUI",0,C622*K622)</f>
        <v>387.58639999999997</v>
      </c>
      <c r="Z622" s="67" t="str">
        <f>+IF(R622="-",IF(OR(F622="OUI",AND(G622="OUI",T622&lt;=$V$1),H622="OUI",I622="OUI",J622="OUI",T622&lt;=$V$1),"OUI",""),"")</f>
        <v/>
      </c>
      <c r="AA622" s="68" t="str">
        <f>+IF(OR(Z622&lt;&gt;"OUI",X622="OUI",R622&lt;&gt;"-"),"OUI","")</f>
        <v>OUI</v>
      </c>
      <c r="AB622" s="69">
        <f>+IF(AA622&lt;&gt;"OUI","-",IF(R622="-",IF(W622&lt;=3,"-",MAX(N622,K622*(1-$T$1))),IF(W622&lt;=3,R622,IF(T622&gt;$V$6,MAX(N622,K622*$T$6),IF(T622&gt;$V$5,MAX(R622,N622,K622*(1-$T$2),K622*(1-$T$5)),IF(T622&gt;$V$4,MAX(R622,N622,K622*(1-$T$2),K622*(1-$T$4)),IF(T622&gt;$V$3,MAX(R622,N622,K622*(1-$T$2),K622*(1-$T$3)),IF(T622&gt;$V$1,MAX(N622,K622*(1-$T$2)),MAX(N622,R622)))))))))</f>
        <v>20.519279999999998</v>
      </c>
      <c r="AC622" s="70">
        <f>+IF(AB622="-","-",IF(ABS(K622-AB622)&lt;0.1,1,-1*(AB622-K622)/K622))</f>
        <v>0.10000000000000003</v>
      </c>
      <c r="AD622" s="66">
        <f>+IF(AB622&lt;&gt;"-",IF(AB622&lt;K622,(K622-AB622)*C622,AB622*C622),"")</f>
        <v>38.758640000000014</v>
      </c>
      <c r="AE622" s="68" t="str">
        <f>+IF(AB622&lt;&gt;"-",IF(R622&lt;&gt;"-",IF(Z622&lt;&gt;"OUI","OLD","FAUX"),IF(Z622&lt;&gt;"OUI","NEW","FAUX")),"")</f>
        <v>OLD</v>
      </c>
      <c r="AF622" s="68"/>
      <c r="AG622" s="68"/>
      <c r="AH622" s="53" t="str">
        <f t="shared" si="9"/>
        <v/>
      </c>
    </row>
    <row r="623" spans="1:34" ht="17">
      <c r="A623" s="53" t="s">
        <v>3457</v>
      </c>
      <c r="B623" s="53" t="s">
        <v>3458</v>
      </c>
      <c r="C623" s="54">
        <v>4</v>
      </c>
      <c r="D623" s="55" t="s">
        <v>80</v>
      </c>
      <c r="E623" s="55" t="s">
        <v>81</v>
      </c>
      <c r="F623" s="56" t="s">
        <v>49</v>
      </c>
      <c r="G623" s="56" t="s">
        <v>49</v>
      </c>
      <c r="H623" s="56"/>
      <c r="I623" s="56"/>
      <c r="J623" s="56" t="s">
        <v>49</v>
      </c>
      <c r="K623" s="57">
        <v>22.703399999999998</v>
      </c>
      <c r="L623" s="58">
        <v>44867</v>
      </c>
      <c r="M623" s="58">
        <v>45698</v>
      </c>
      <c r="N623" s="59"/>
      <c r="O623" s="56">
        <v>2</v>
      </c>
      <c r="P623" s="56"/>
      <c r="Q623" s="56">
        <v>6</v>
      </c>
      <c r="R623" s="60" t="s">
        <v>1139</v>
      </c>
      <c r="S623" s="61">
        <f>O623+P623</f>
        <v>2</v>
      </c>
      <c r="T623" s="62">
        <f>+IF(L623&lt;&gt;"",IF(DAYS360(L623,$A$2)&lt;0,0,IF(AND(MONTH(L623)=MONTH($A$2),YEAR(L623)&lt;YEAR($A$2)),(DAYS360(L623,$A$2)/30)-1,DAYS360(L623,$A$2)/30)),0)</f>
        <v>28.8</v>
      </c>
      <c r="U623" s="62">
        <f>+IF(M623&lt;&gt;"",IF(DAYS360(M623,$A$2)&lt;0,0,IF(AND(MONTH(M623)=MONTH($A$2),YEAR(M623)&lt;YEAR($A$2)),(DAYS360(M623,$A$2)/30)-1,DAYS360(M623,$A$2)/30)),0)</f>
        <v>1.5333333333333334</v>
      </c>
      <c r="V623" s="63">
        <f>S623/((C623+Q623)/2)</f>
        <v>0.4</v>
      </c>
      <c r="W623" s="64">
        <f>+IF(V623&gt;0,1/V623,999)</f>
        <v>2.5</v>
      </c>
      <c r="X623" s="65" t="str">
        <f>+IF(N623&lt;&gt;"",IF(INT(N623)&lt;&gt;INT(K623),"OUI",""),"")</f>
        <v/>
      </c>
      <c r="Y623" s="66">
        <f>+IF(F623="OUI",0,C623*K623)</f>
        <v>90.813599999999994</v>
      </c>
      <c r="Z623" s="67" t="str">
        <f>+IF(R623="-",IF(OR(F623="OUI",AND(G623="OUI",T623&lt;=$V$1),H623="OUI",I623="OUI",J623="OUI",T623&lt;=$V$1),"OUI",""),"")</f>
        <v/>
      </c>
      <c r="AA623" s="68" t="str">
        <f>+IF(OR(Z623&lt;&gt;"OUI",X623="OUI",R623&lt;&gt;"-"),"OUI","")</f>
        <v>OUI</v>
      </c>
      <c r="AB623" s="69" t="str">
        <f>+IF(AA623&lt;&gt;"OUI","-",IF(R623="-",IF(W623&lt;=3,"-",MAX(N623,K623*(1-$T$1))),IF(W623&lt;=3,R623,IF(T623&gt;$V$6,MAX(N623,K623*$T$6),IF(T623&gt;$V$5,MAX(R623,N623,K623*(1-$T$2),K623*(1-$T$5)),IF(T623&gt;$V$4,MAX(R623,N623,K623*(1-$T$2),K623*(1-$T$4)),IF(T623&gt;$V$3,MAX(R623,N623,K623*(1-$T$2),K623*(1-$T$3)),IF(T623&gt;$V$1,MAX(N623,K623*(1-$T$2)),MAX(N623,R623)))))))))</f>
        <v>-</v>
      </c>
      <c r="AC623" s="70" t="str">
        <f>+IF(AB623="-","-",IF(ABS(K623-AB623)&lt;0.1,1,-1*(AB623-K623)/K623))</f>
        <v>-</v>
      </c>
      <c r="AD623" s="66" t="str">
        <f>+IF(AB623&lt;&gt;"-",IF(AB623&lt;K623,(K623-AB623)*C623,AB623*C623),"")</f>
        <v/>
      </c>
      <c r="AE623" s="68" t="str">
        <f>+IF(AB623&lt;&gt;"-",IF(R623&lt;&gt;"-",IF(Z623&lt;&gt;"OUI","OLD","FAUX"),IF(Z623&lt;&gt;"OUI","NEW","FAUX")),"")</f>
        <v/>
      </c>
      <c r="AF623" s="68"/>
      <c r="AG623" s="68"/>
      <c r="AH623" s="53" t="str">
        <f t="shared" si="9"/>
        <v/>
      </c>
    </row>
    <row r="624" spans="1:34" ht="17">
      <c r="A624" s="53" t="s">
        <v>270</v>
      </c>
      <c r="B624" s="53" t="s">
        <v>271</v>
      </c>
      <c r="C624" s="54">
        <v>1</v>
      </c>
      <c r="D624" s="55" t="s">
        <v>170</v>
      </c>
      <c r="E624" s="55" t="s">
        <v>81</v>
      </c>
      <c r="F624" s="56" t="s">
        <v>49</v>
      </c>
      <c r="G624" s="56" t="s">
        <v>49</v>
      </c>
      <c r="H624" s="56"/>
      <c r="I624" s="56"/>
      <c r="J624" s="56" t="s">
        <v>49</v>
      </c>
      <c r="K624" s="57">
        <v>22.678999999999998</v>
      </c>
      <c r="L624" s="58">
        <v>43280</v>
      </c>
      <c r="M624" s="58">
        <v>45453</v>
      </c>
      <c r="N624" s="59"/>
      <c r="O624" s="56"/>
      <c r="P624" s="56"/>
      <c r="Q624" s="56">
        <v>1</v>
      </c>
      <c r="R624" s="60">
        <v>20.411099999999998</v>
      </c>
      <c r="S624" s="61">
        <f>O624+P624</f>
        <v>0</v>
      </c>
      <c r="T624" s="62">
        <f>+IF(L624&lt;&gt;"",IF(DAYS360(L624,$A$2)&lt;0,0,IF(AND(MONTH(L624)=MONTH($A$2),YEAR(L624)&lt;YEAR($A$2)),(DAYS360(L624,$A$2)/30)-1,DAYS360(L624,$A$2)/30)),0)</f>
        <v>80.900000000000006</v>
      </c>
      <c r="U624" s="62">
        <f>+IF(M624&lt;&gt;"",IF(DAYS360(M624,$A$2)&lt;0,0,IF(AND(MONTH(M624)=MONTH($A$2),YEAR(M624)&lt;YEAR($A$2)),(DAYS360(M624,$A$2)/30)-1,DAYS360(M624,$A$2)/30)),0)</f>
        <v>9.5333333333333332</v>
      </c>
      <c r="V624" s="63">
        <f>S624/((C624+Q624)/2)</f>
        <v>0</v>
      </c>
      <c r="W624" s="64">
        <f>+IF(V624&gt;0,1/V624,999)</f>
        <v>999</v>
      </c>
      <c r="X624" s="65" t="str">
        <f>+IF(N624&lt;&gt;"",IF(INT(N624)&lt;&gt;INT(K624),"OUI",""),"")</f>
        <v/>
      </c>
      <c r="Y624" s="66">
        <f>+IF(F624="OUI",0,C624*K624)</f>
        <v>22.678999999999998</v>
      </c>
      <c r="Z624" s="67" t="str">
        <f>+IF(R624="-",IF(OR(F624="OUI",AND(G624="OUI",T624&lt;=$V$1),H624="OUI",I624="OUI",J624="OUI",T624&lt;=$V$1),"OUI",""),"")</f>
        <v/>
      </c>
      <c r="AA624" s="68" t="str">
        <f>+IF(OR(Z624&lt;&gt;"OUI",X624="OUI",R624&lt;&gt;"-"),"OUI","")</f>
        <v>OUI</v>
      </c>
      <c r="AB624" s="69">
        <f>+IF(AA624&lt;&gt;"OUI","-",IF(R624="-",IF(W624&lt;=3,"-",MAX(N624,K624*(1-$T$1))),IF(W624&lt;=3,R624,IF(T624&gt;$V$6,MAX(N624,K624*$T$6),IF(T624&gt;$V$5,MAX(R624,N624,K624*(1-$T$2),K624*(1-$T$5)),IF(T624&gt;$V$4,MAX(R624,N624,K624*(1-$T$2),K624*(1-$T$4)),IF(T624&gt;$V$3,MAX(R624,N624,K624*(1-$T$2),K624*(1-$T$3)),IF(T624&gt;$V$1,MAX(N624,K624*(1-$T$2)),MAX(N624,R624)))))))))</f>
        <v>22.678999999999998</v>
      </c>
      <c r="AC624" s="70">
        <f>+IF(AB624="-","-",IF(ABS(K624-AB624)&lt;0.1,1,-1*(AB624-K624)/K624))</f>
        <v>1</v>
      </c>
      <c r="AD624" s="66">
        <f>+IF(AB624&lt;&gt;"-",IF(AB624&lt;K624,(K624-AB624)*C624,AB624*C624),"")</f>
        <v>22.678999999999998</v>
      </c>
      <c r="AE624" s="68" t="str">
        <f>+IF(AB624&lt;&gt;"-",IF(R624&lt;&gt;"-",IF(Z624&lt;&gt;"OUI","OLD","FAUX"),IF(Z624&lt;&gt;"OUI","NEW","FAUX")),"")</f>
        <v>OLD</v>
      </c>
      <c r="AF624" s="68"/>
      <c r="AG624" s="68"/>
      <c r="AH624" s="53" t="str">
        <f t="shared" si="9"/>
        <v/>
      </c>
    </row>
    <row r="625" spans="1:34">
      <c r="A625" s="53" t="s">
        <v>3030</v>
      </c>
      <c r="B625" s="53" t="s">
        <v>3031</v>
      </c>
      <c r="C625" s="54">
        <v>1</v>
      </c>
      <c r="D625" s="55"/>
      <c r="E625" s="55"/>
      <c r="F625" s="56"/>
      <c r="G625" s="56"/>
      <c r="H625" s="56"/>
      <c r="I625" s="56"/>
      <c r="J625" s="56"/>
      <c r="K625" s="57">
        <v>22.62</v>
      </c>
      <c r="L625" s="58">
        <v>45685</v>
      </c>
      <c r="M625" s="58">
        <v>45671</v>
      </c>
      <c r="N625" s="59"/>
      <c r="O625" s="56">
        <v>2</v>
      </c>
      <c r="P625" s="56"/>
      <c r="Q625" s="56"/>
      <c r="R625" s="60" t="s">
        <v>1139</v>
      </c>
      <c r="S625" s="61">
        <f>O625+P625</f>
        <v>2</v>
      </c>
      <c r="T625" s="62">
        <f>+IF(L625&lt;&gt;"",IF(DAYS360(L625,$A$2)&lt;0,0,IF(AND(MONTH(L625)=MONTH($A$2),YEAR(L625)&lt;YEAR($A$2)),(DAYS360(L625,$A$2)/30)-1,DAYS360(L625,$A$2)/30)),0)</f>
        <v>1.9333333333333333</v>
      </c>
      <c r="U625" s="62">
        <f>+IF(M625&lt;&gt;"",IF(DAYS360(M625,$A$2)&lt;0,0,IF(AND(MONTH(M625)=MONTH($A$2),YEAR(M625)&lt;YEAR($A$2)),(DAYS360(M625,$A$2)/30)-1,DAYS360(M625,$A$2)/30)),0)</f>
        <v>2.4</v>
      </c>
      <c r="V625" s="63">
        <f>S625/((C625+Q625)/2)</f>
        <v>4</v>
      </c>
      <c r="W625" s="64">
        <f>+IF(V625&gt;0,1/V625,999)</f>
        <v>0.25</v>
      </c>
      <c r="X625" s="65" t="str">
        <f>+IF(N625&lt;&gt;"",IF(INT(N625)&lt;&gt;INT(K625),"OUI",""),"")</f>
        <v/>
      </c>
      <c r="Y625" s="66">
        <f>+IF(F625="OUI",0,C625*K625)</f>
        <v>22.62</v>
      </c>
      <c r="Z625" s="67" t="str">
        <f>+IF(R625="-",IF(OR(F625="OUI",AND(G625="OUI",T625&lt;=$V$1),H625="OUI",I625="OUI",J625="OUI",T625&lt;=$V$1),"OUI",""),"")</f>
        <v>OUI</v>
      </c>
      <c r="AA625" s="68" t="str">
        <f>+IF(OR(Z625&lt;&gt;"OUI",X625="OUI",R625&lt;&gt;"-"),"OUI","")</f>
        <v/>
      </c>
      <c r="AB625" s="69" t="str">
        <f>+IF(AA625&lt;&gt;"OUI","-",IF(R625="-",IF(W625&lt;=3,"-",MAX(N625,K625*(1-$T$1))),IF(W625&lt;=3,R625,IF(T625&gt;$V$6,MAX(N625,K625*$T$6),IF(T625&gt;$V$5,MAX(R625,N625,K625*(1-$T$2),K625*(1-$T$5)),IF(T625&gt;$V$4,MAX(R625,N625,K625*(1-$T$2),K625*(1-$T$4)),IF(T625&gt;$V$3,MAX(R625,N625,K625*(1-$T$2),K625*(1-$T$3)),IF(T625&gt;$V$1,MAX(N625,K625*(1-$T$2)),MAX(N625,R625)))))))))</f>
        <v>-</v>
      </c>
      <c r="AC625" s="70" t="str">
        <f>+IF(AB625="-","-",IF(ABS(K625-AB625)&lt;0.1,1,-1*(AB625-K625)/K625))</f>
        <v>-</v>
      </c>
      <c r="AD625" s="66" t="str">
        <f>+IF(AB625&lt;&gt;"-",IF(AB625&lt;K625,(K625-AB625)*C625,AB625*C625),"")</f>
        <v/>
      </c>
      <c r="AE625" s="68" t="str">
        <f>+IF(AB625&lt;&gt;"-",IF(R625&lt;&gt;"-",IF(Z625&lt;&gt;"OUI","OLD","FAUX"),IF(Z625&lt;&gt;"OUI","NEW","FAUX")),"")</f>
        <v/>
      </c>
      <c r="AF625" s="68"/>
      <c r="AG625" s="68"/>
      <c r="AH625" s="53" t="str">
        <f t="shared" si="9"/>
        <v/>
      </c>
    </row>
    <row r="626" spans="1:34" ht="17">
      <c r="A626" s="53" t="s">
        <v>272</v>
      </c>
      <c r="B626" s="53" t="s">
        <v>273</v>
      </c>
      <c r="C626" s="54">
        <v>1</v>
      </c>
      <c r="D626" s="55" t="s">
        <v>274</v>
      </c>
      <c r="E626" s="55" t="s">
        <v>275</v>
      </c>
      <c r="F626" s="56" t="s">
        <v>49</v>
      </c>
      <c r="G626" s="56" t="s">
        <v>49</v>
      </c>
      <c r="H626" s="56"/>
      <c r="I626" s="56"/>
      <c r="J626" s="56" t="s">
        <v>49</v>
      </c>
      <c r="K626" s="57">
        <v>22.58</v>
      </c>
      <c r="L626" s="58">
        <v>42832</v>
      </c>
      <c r="M626" s="58">
        <v>45616</v>
      </c>
      <c r="N626" s="59"/>
      <c r="O626" s="56"/>
      <c r="P626" s="56"/>
      <c r="Q626" s="56">
        <v>1</v>
      </c>
      <c r="R626" s="60">
        <v>22.58</v>
      </c>
      <c r="S626" s="61">
        <f>O626+P626</f>
        <v>0</v>
      </c>
      <c r="T626" s="62">
        <f>+IF(L626&lt;&gt;"",IF(DAYS360(L626,$A$2)&lt;0,0,IF(AND(MONTH(L626)=MONTH($A$2),YEAR(L626)&lt;YEAR($A$2)),(DAYS360(L626,$A$2)/30)-1,DAYS360(L626,$A$2)/30)),0)</f>
        <v>95.63333333333334</v>
      </c>
      <c r="U626" s="62">
        <f>+IF(M626&lt;&gt;"",IF(DAYS360(M626,$A$2)&lt;0,0,IF(AND(MONTH(M626)=MONTH($A$2),YEAR(M626)&lt;YEAR($A$2)),(DAYS360(M626,$A$2)/30)-1,DAYS360(M626,$A$2)/30)),0)</f>
        <v>4.2</v>
      </c>
      <c r="V626" s="63">
        <f>S626/((C626+Q626)/2)</f>
        <v>0</v>
      </c>
      <c r="W626" s="64">
        <f>+IF(V626&gt;0,1/V626,999)</f>
        <v>999</v>
      </c>
      <c r="X626" s="65" t="str">
        <f>+IF(N626&lt;&gt;"",IF(INT(N626)&lt;&gt;INT(K626),"OUI",""),"")</f>
        <v/>
      </c>
      <c r="Y626" s="66">
        <f>+IF(F626="OUI",0,C626*K626)</f>
        <v>22.58</v>
      </c>
      <c r="Z626" s="67" t="str">
        <f>+IF(R626="-",IF(OR(F626="OUI",AND(G626="OUI",T626&lt;=$V$1),H626="OUI",I626="OUI",J626="OUI",T626&lt;=$V$1),"OUI",""),"")</f>
        <v/>
      </c>
      <c r="AA626" s="68" t="str">
        <f>+IF(OR(Z626&lt;&gt;"OUI",X626="OUI",R626&lt;&gt;"-"),"OUI","")</f>
        <v>OUI</v>
      </c>
      <c r="AB626" s="69">
        <f>+IF(AA626&lt;&gt;"OUI","-",IF(R626="-",IF(W626&lt;=3,"-",MAX(N626,K626*(1-$T$1))),IF(W626&lt;=3,R626,IF(T626&gt;$V$6,MAX(N626,K626*$T$6),IF(T626&gt;$V$5,MAX(R626,N626,K626*(1-$T$2),K626*(1-$T$5)),IF(T626&gt;$V$4,MAX(R626,N626,K626*(1-$T$2),K626*(1-$T$4)),IF(T626&gt;$V$3,MAX(R626,N626,K626*(1-$T$2),K626*(1-$T$3)),IF(T626&gt;$V$1,MAX(N626,K626*(1-$T$2)),MAX(N626,R626)))))))))</f>
        <v>22.58</v>
      </c>
      <c r="AC626" s="70">
        <f>+IF(AB626="-","-",IF(ABS(K626-AB626)&lt;0.1,1,-1*(AB626-K626)/K626))</f>
        <v>1</v>
      </c>
      <c r="AD626" s="66">
        <f>+IF(AB626&lt;&gt;"-",IF(AB626&lt;K626,(K626-AB626)*C626,AB626*C626),"")</f>
        <v>22.58</v>
      </c>
      <c r="AE626" s="68" t="str">
        <f>+IF(AB626&lt;&gt;"-",IF(R626&lt;&gt;"-",IF(Z626&lt;&gt;"OUI","OLD","FAUX"),IF(Z626&lt;&gt;"OUI","NEW","FAUX")),"")</f>
        <v>OLD</v>
      </c>
      <c r="AF626" s="68"/>
      <c r="AG626" s="68"/>
      <c r="AH626" s="53" t="str">
        <f t="shared" si="9"/>
        <v/>
      </c>
    </row>
    <row r="627" spans="1:34" ht="17">
      <c r="A627" s="53" t="s">
        <v>2867</v>
      </c>
      <c r="B627" s="53" t="s">
        <v>2868</v>
      </c>
      <c r="C627" s="54">
        <v>5</v>
      </c>
      <c r="D627" s="55" t="s">
        <v>1185</v>
      </c>
      <c r="E627" s="55"/>
      <c r="F627" s="56"/>
      <c r="G627" s="56"/>
      <c r="H627" s="56"/>
      <c r="I627" s="56"/>
      <c r="J627" s="56"/>
      <c r="K627" s="57">
        <v>22.53</v>
      </c>
      <c r="L627" s="58">
        <v>45708</v>
      </c>
      <c r="M627" s="58">
        <v>45708</v>
      </c>
      <c r="N627" s="59"/>
      <c r="O627" s="56">
        <v>1</v>
      </c>
      <c r="P627" s="56"/>
      <c r="Q627" s="56"/>
      <c r="R627" s="60" t="s">
        <v>1139</v>
      </c>
      <c r="S627" s="61">
        <f>O627+P627</f>
        <v>1</v>
      </c>
      <c r="T627" s="62">
        <f>+IF(L627&lt;&gt;"",IF(DAYS360(L627,$A$2)&lt;0,0,IF(AND(MONTH(L627)=MONTH($A$2),YEAR(L627)&lt;YEAR($A$2)),(DAYS360(L627,$A$2)/30)-1,DAYS360(L627,$A$2)/30)),0)</f>
        <v>1.2</v>
      </c>
      <c r="U627" s="62">
        <f>+IF(M627&lt;&gt;"",IF(DAYS360(M627,$A$2)&lt;0,0,IF(AND(MONTH(M627)=MONTH($A$2),YEAR(M627)&lt;YEAR($A$2)),(DAYS360(M627,$A$2)/30)-1,DAYS360(M627,$A$2)/30)),0)</f>
        <v>1.2</v>
      </c>
      <c r="V627" s="63">
        <f>S627/((C627+Q627)/2)</f>
        <v>0.4</v>
      </c>
      <c r="W627" s="64">
        <f>+IF(V627&gt;0,1/V627,999)</f>
        <v>2.5</v>
      </c>
      <c r="X627" s="65" t="str">
        <f>+IF(N627&lt;&gt;"",IF(INT(N627)&lt;&gt;INT(K627),"OUI",""),"")</f>
        <v/>
      </c>
      <c r="Y627" s="66">
        <f>+IF(F627="OUI",0,C627*K627)</f>
        <v>112.65</v>
      </c>
      <c r="Z627" s="67" t="str">
        <f>+IF(R627="-",IF(OR(F627="OUI",AND(G627="OUI",T627&lt;=$V$1),H627="OUI",I627="OUI",J627="OUI",T627&lt;=$V$1),"OUI",""),"")</f>
        <v>OUI</v>
      </c>
      <c r="AA627" s="68" t="str">
        <f>+IF(OR(Z627&lt;&gt;"OUI",X627="OUI",R627&lt;&gt;"-"),"OUI","")</f>
        <v/>
      </c>
      <c r="AB627" s="69" t="str">
        <f>+IF(AA627&lt;&gt;"OUI","-",IF(R627="-",IF(W627&lt;=3,"-",MAX(N627,K627*(1-$T$1))),IF(W627&lt;=3,R627,IF(T627&gt;$V$6,MAX(N627,K627*$T$6),IF(T627&gt;$V$5,MAX(R627,N627,K627*(1-$T$2),K627*(1-$T$5)),IF(T627&gt;$V$4,MAX(R627,N627,K627*(1-$T$2),K627*(1-$T$4)),IF(T627&gt;$V$3,MAX(R627,N627,K627*(1-$T$2),K627*(1-$T$3)),IF(T627&gt;$V$1,MAX(N627,K627*(1-$T$2)),MAX(N627,R627)))))))))</f>
        <v>-</v>
      </c>
      <c r="AC627" s="70" t="str">
        <f>+IF(AB627="-","-",IF(ABS(K627-AB627)&lt;0.1,1,-1*(AB627-K627)/K627))</f>
        <v>-</v>
      </c>
      <c r="AD627" s="66" t="str">
        <f>+IF(AB627&lt;&gt;"-",IF(AB627&lt;K627,(K627-AB627)*C627,AB627*C627),"")</f>
        <v/>
      </c>
      <c r="AE627" s="68" t="str">
        <f>+IF(AB627&lt;&gt;"-",IF(R627&lt;&gt;"-",IF(Z627&lt;&gt;"OUI","OLD","FAUX"),IF(Z627&lt;&gt;"OUI","NEW","FAUX")),"")</f>
        <v/>
      </c>
      <c r="AF627" s="68"/>
      <c r="AG627" s="68"/>
      <c r="AH627" s="53" t="str">
        <f t="shared" si="9"/>
        <v/>
      </c>
    </row>
    <row r="628" spans="1:34" ht="17">
      <c r="A628" s="53" t="s">
        <v>740</v>
      </c>
      <c r="B628" s="53" t="s">
        <v>741</v>
      </c>
      <c r="C628" s="54">
        <v>26</v>
      </c>
      <c r="D628" s="55" t="s">
        <v>133</v>
      </c>
      <c r="E628" s="55" t="s">
        <v>742</v>
      </c>
      <c r="F628" s="56" t="s">
        <v>49</v>
      </c>
      <c r="G628" s="56" t="s">
        <v>49</v>
      </c>
      <c r="H628" s="56" t="s">
        <v>98</v>
      </c>
      <c r="I628" s="56"/>
      <c r="J628" s="56" t="s">
        <v>49</v>
      </c>
      <c r="K628" s="57">
        <v>22.501300000000001</v>
      </c>
      <c r="L628" s="58">
        <v>44273</v>
      </c>
      <c r="M628" s="58">
        <v>45728</v>
      </c>
      <c r="N628" s="59"/>
      <c r="O628" s="56">
        <v>2</v>
      </c>
      <c r="P628" s="56"/>
      <c r="Q628" s="56">
        <v>28</v>
      </c>
      <c r="R628" s="60">
        <v>20.251170000000002</v>
      </c>
      <c r="S628" s="61">
        <f>O628+P628</f>
        <v>2</v>
      </c>
      <c r="T628" s="62">
        <f>+IF(L628&lt;&gt;"",IF(DAYS360(L628,$A$2)&lt;0,0,IF(AND(MONTH(L628)=MONTH($A$2),YEAR(L628)&lt;YEAR($A$2)),(DAYS360(L628,$A$2)/30)-1,DAYS360(L628,$A$2)/30)),0)</f>
        <v>47.266666666666666</v>
      </c>
      <c r="U628" s="62">
        <f>+IF(M628&lt;&gt;"",IF(DAYS360(M628,$A$2)&lt;0,0,IF(AND(MONTH(M628)=MONTH($A$2),YEAR(M628)&lt;YEAR($A$2)),(DAYS360(M628,$A$2)/30)-1,DAYS360(M628,$A$2)/30)),0)</f>
        <v>0.46666666666666667</v>
      </c>
      <c r="V628" s="63">
        <f>S628/((C628+Q628)/2)</f>
        <v>7.407407407407407E-2</v>
      </c>
      <c r="W628" s="64">
        <f>+IF(V628&gt;0,1/V628,999)</f>
        <v>13.5</v>
      </c>
      <c r="X628" s="65" t="str">
        <f>+IF(N628&lt;&gt;"",IF(INT(N628)&lt;&gt;INT(K628),"OUI",""),"")</f>
        <v/>
      </c>
      <c r="Y628" s="66">
        <f>+IF(F628="OUI",0,C628*K628)</f>
        <v>585.03380000000004</v>
      </c>
      <c r="Z628" s="67" t="str">
        <f>+IF(R628="-",IF(OR(F628="OUI",AND(G628="OUI",T628&lt;=$V$1),H628="OUI",I628="OUI",J628="OUI",T628&lt;=$V$1),"OUI",""),"")</f>
        <v/>
      </c>
      <c r="AA628" s="68" t="str">
        <f>+IF(OR(Z628&lt;&gt;"OUI",X628="OUI",R628&lt;&gt;"-"),"OUI","")</f>
        <v>OUI</v>
      </c>
      <c r="AB628" s="69">
        <f>+IF(AA628&lt;&gt;"OUI","-",IF(R628="-",IF(W628&lt;=3,"-",MAX(N628,K628*(1-$T$1))),IF(W628&lt;=3,R628,IF(T628&gt;$V$6,MAX(N628,K628*$T$6),IF(T628&gt;$V$5,MAX(R628,N628,K628*(1-$T$2),K628*(1-$T$5)),IF(T628&gt;$V$4,MAX(R628,N628,K628*(1-$T$2),K628*(1-$T$4)),IF(T628&gt;$V$3,MAX(R628,N628,K628*(1-$T$2),K628*(1-$T$3)),IF(T628&gt;$V$1,MAX(N628,K628*(1-$T$2)),MAX(N628,R628)))))))))</f>
        <v>20.251170000000002</v>
      </c>
      <c r="AC628" s="70">
        <f>+IF(AB628="-","-",IF(ABS(K628-AB628)&lt;0.1,1,-1*(AB628-K628)/K628))</f>
        <v>9.9999999999999936E-2</v>
      </c>
      <c r="AD628" s="66">
        <f>+IF(AB628&lt;&gt;"-",IF(AB628&lt;K628,(K628-AB628)*C628,AB628*C628),"")</f>
        <v>58.503379999999964</v>
      </c>
      <c r="AE628" s="68" t="str">
        <f>+IF(AB628&lt;&gt;"-",IF(R628&lt;&gt;"-",IF(Z628&lt;&gt;"OUI","OLD","FAUX"),IF(Z628&lt;&gt;"OUI","NEW","FAUX")),"")</f>
        <v>OLD</v>
      </c>
      <c r="AF628" s="68"/>
      <c r="AG628" s="68"/>
      <c r="AH628" s="53" t="str">
        <f t="shared" si="9"/>
        <v/>
      </c>
    </row>
    <row r="629" spans="1:34" ht="17">
      <c r="A629" s="53" t="s">
        <v>3004</v>
      </c>
      <c r="B629" s="53" t="s">
        <v>3005</v>
      </c>
      <c r="C629" s="54">
        <v>2</v>
      </c>
      <c r="D629" s="55" t="s">
        <v>219</v>
      </c>
      <c r="E629" s="55"/>
      <c r="F629" s="56" t="s">
        <v>49</v>
      </c>
      <c r="G629" s="56" t="s">
        <v>49</v>
      </c>
      <c r="H629" s="56"/>
      <c r="I629" s="56"/>
      <c r="J629" s="56"/>
      <c r="K629" s="57">
        <v>22.5</v>
      </c>
      <c r="L629" s="58">
        <v>45674</v>
      </c>
      <c r="M629" s="58">
        <v>45722</v>
      </c>
      <c r="N629" s="59"/>
      <c r="O629" s="56">
        <v>2</v>
      </c>
      <c r="P629" s="56"/>
      <c r="Q629" s="56">
        <v>3</v>
      </c>
      <c r="R629" s="60" t="s">
        <v>1139</v>
      </c>
      <c r="S629" s="61">
        <f>O629+P629</f>
        <v>2</v>
      </c>
      <c r="T629" s="62">
        <f>+IF(L629&lt;&gt;"",IF(DAYS360(L629,$A$2)&lt;0,0,IF(AND(MONTH(L629)=MONTH($A$2),YEAR(L629)&lt;YEAR($A$2)),(DAYS360(L629,$A$2)/30)-1,DAYS360(L629,$A$2)/30)),0)</f>
        <v>2.2999999999999998</v>
      </c>
      <c r="U629" s="62">
        <f>+IF(M629&lt;&gt;"",IF(DAYS360(M629,$A$2)&lt;0,0,IF(AND(MONTH(M629)=MONTH($A$2),YEAR(M629)&lt;YEAR($A$2)),(DAYS360(M629,$A$2)/30)-1,DAYS360(M629,$A$2)/30)),0)</f>
        <v>0.66666666666666663</v>
      </c>
      <c r="V629" s="63">
        <f>S629/((C629+Q629)/2)</f>
        <v>0.8</v>
      </c>
      <c r="W629" s="64">
        <f>+IF(V629&gt;0,1/V629,999)</f>
        <v>1.25</v>
      </c>
      <c r="X629" s="65" t="str">
        <f>+IF(N629&lt;&gt;"",IF(INT(N629)&lt;&gt;INT(K629),"OUI",""),"")</f>
        <v/>
      </c>
      <c r="Y629" s="66">
        <f>+IF(F629="OUI",0,C629*K629)</f>
        <v>45</v>
      </c>
      <c r="Z629" s="67" t="str">
        <f>+IF(R629="-",IF(OR(F629="OUI",AND(G629="OUI",T629&lt;=$V$1),H629="OUI",I629="OUI",J629="OUI",T629&lt;=$V$1),"OUI",""),"")</f>
        <v>OUI</v>
      </c>
      <c r="AA629" s="68" t="str">
        <f>+IF(OR(Z629&lt;&gt;"OUI",X629="OUI",R629&lt;&gt;"-"),"OUI","")</f>
        <v/>
      </c>
      <c r="AB629" s="69" t="str">
        <f>+IF(AA629&lt;&gt;"OUI","-",IF(R629="-",IF(W629&lt;=3,"-",MAX(N629,K629*(1-$T$1))),IF(W629&lt;=3,R629,IF(T629&gt;$V$6,MAX(N629,K629*$T$6),IF(T629&gt;$V$5,MAX(R629,N629,K629*(1-$T$2),K629*(1-$T$5)),IF(T629&gt;$V$4,MAX(R629,N629,K629*(1-$T$2),K629*(1-$T$4)),IF(T629&gt;$V$3,MAX(R629,N629,K629*(1-$T$2),K629*(1-$T$3)),IF(T629&gt;$V$1,MAX(N629,K629*(1-$T$2)),MAX(N629,R629)))))))))</f>
        <v>-</v>
      </c>
      <c r="AC629" s="70" t="str">
        <f>+IF(AB629="-","-",IF(ABS(K629-AB629)&lt;0.1,1,-1*(AB629-K629)/K629))</f>
        <v>-</v>
      </c>
      <c r="AD629" s="66" t="str">
        <f>+IF(AB629&lt;&gt;"-",IF(AB629&lt;K629,(K629-AB629)*C629,AB629*C629),"")</f>
        <v/>
      </c>
      <c r="AE629" s="68" t="str">
        <f>+IF(AB629&lt;&gt;"-",IF(R629&lt;&gt;"-",IF(Z629&lt;&gt;"OUI","OLD","FAUX"),IF(Z629&lt;&gt;"OUI","NEW","FAUX")),"")</f>
        <v/>
      </c>
      <c r="AF629" s="68"/>
      <c r="AG629" s="68"/>
      <c r="AH629" s="53" t="str">
        <f t="shared" si="9"/>
        <v/>
      </c>
    </row>
    <row r="630" spans="1:34" ht="17">
      <c r="A630" s="53" t="s">
        <v>2357</v>
      </c>
      <c r="B630" s="53" t="s">
        <v>2358</v>
      </c>
      <c r="C630" s="54">
        <v>4</v>
      </c>
      <c r="D630" s="55" t="s">
        <v>1225</v>
      </c>
      <c r="E630" s="55"/>
      <c r="F630" s="56" t="s">
        <v>49</v>
      </c>
      <c r="G630" s="56" t="s">
        <v>49</v>
      </c>
      <c r="H630" s="56"/>
      <c r="I630" s="56"/>
      <c r="J630" s="56"/>
      <c r="K630" s="57">
        <v>22.5</v>
      </c>
      <c r="L630" s="58">
        <v>45313</v>
      </c>
      <c r="M630" s="58">
        <v>45701</v>
      </c>
      <c r="N630" s="59"/>
      <c r="O630" s="56">
        <v>2</v>
      </c>
      <c r="P630" s="56"/>
      <c r="Q630" s="56">
        <v>6</v>
      </c>
      <c r="R630" s="60" t="s">
        <v>1139</v>
      </c>
      <c r="S630" s="61">
        <f>O630+P630</f>
        <v>2</v>
      </c>
      <c r="T630" s="62">
        <f>+IF(L630&lt;&gt;"",IF(DAYS360(L630,$A$2)&lt;0,0,IF(AND(MONTH(L630)=MONTH($A$2),YEAR(L630)&lt;YEAR($A$2)),(DAYS360(L630,$A$2)/30)-1,DAYS360(L630,$A$2)/30)),0)</f>
        <v>14.133333333333333</v>
      </c>
      <c r="U630" s="62">
        <f>+IF(M630&lt;&gt;"",IF(DAYS360(M630,$A$2)&lt;0,0,IF(AND(MONTH(M630)=MONTH($A$2),YEAR(M630)&lt;YEAR($A$2)),(DAYS360(M630,$A$2)/30)-1,DAYS360(M630,$A$2)/30)),0)</f>
        <v>1.4333333333333333</v>
      </c>
      <c r="V630" s="63">
        <f>S630/((C630+Q630)/2)</f>
        <v>0.4</v>
      </c>
      <c r="W630" s="64">
        <f>+IF(V630&gt;0,1/V630,999)</f>
        <v>2.5</v>
      </c>
      <c r="X630" s="65" t="str">
        <f>+IF(N630&lt;&gt;"",IF(INT(N630)&lt;&gt;INT(K630),"OUI",""),"")</f>
        <v/>
      </c>
      <c r="Y630" s="66">
        <f>+IF(F630="OUI",0,C630*K630)</f>
        <v>90</v>
      </c>
      <c r="Z630" s="67" t="str">
        <f>+IF(R630="-",IF(OR(F630="OUI",AND(G630="OUI",T630&lt;=$V$1),H630="OUI",I630="OUI",J630="OUI",T630&lt;=$V$1),"OUI",""),"")</f>
        <v/>
      </c>
      <c r="AA630" s="68" t="str">
        <f>+IF(OR(Z630&lt;&gt;"OUI",X630="OUI",R630&lt;&gt;"-"),"OUI","")</f>
        <v>OUI</v>
      </c>
      <c r="AB630" s="69" t="str">
        <f>+IF(AA630&lt;&gt;"OUI","-",IF(R630="-",IF(W630&lt;=3,"-",MAX(N630,K630*(1-$T$1))),IF(W630&lt;=3,R630,IF(T630&gt;$V$6,MAX(N630,K630*$T$6),IF(T630&gt;$V$5,MAX(R630,N630,K630*(1-$T$2),K630*(1-$T$5)),IF(T630&gt;$V$4,MAX(R630,N630,K630*(1-$T$2),K630*(1-$T$4)),IF(T630&gt;$V$3,MAX(R630,N630,K630*(1-$T$2),K630*(1-$T$3)),IF(T630&gt;$V$1,MAX(N630,K630*(1-$T$2)),MAX(N630,R630)))))))))</f>
        <v>-</v>
      </c>
      <c r="AC630" s="70" t="str">
        <f>+IF(AB630="-","-",IF(ABS(K630-AB630)&lt;0.1,1,-1*(AB630-K630)/K630))</f>
        <v>-</v>
      </c>
      <c r="AD630" s="66" t="str">
        <f>+IF(AB630&lt;&gt;"-",IF(AB630&lt;K630,(K630-AB630)*C630,AB630*C630),"")</f>
        <v/>
      </c>
      <c r="AE630" s="68" t="str">
        <f>+IF(AB630&lt;&gt;"-",IF(R630&lt;&gt;"-",IF(Z630&lt;&gt;"OUI","OLD","FAUX"),IF(Z630&lt;&gt;"OUI","NEW","FAUX")),"")</f>
        <v/>
      </c>
      <c r="AF630" s="68"/>
      <c r="AG630" s="68"/>
      <c r="AH630" s="53" t="str">
        <f t="shared" si="9"/>
        <v/>
      </c>
    </row>
    <row r="631" spans="1:34" ht="17">
      <c r="A631" s="53" t="s">
        <v>1344</v>
      </c>
      <c r="B631" s="53" t="s">
        <v>1345</v>
      </c>
      <c r="C631" s="54">
        <v>1</v>
      </c>
      <c r="D631" s="55"/>
      <c r="E631" s="55" t="s">
        <v>432</v>
      </c>
      <c r="F631" s="56" t="s">
        <v>49</v>
      </c>
      <c r="G631" s="56" t="s">
        <v>49</v>
      </c>
      <c r="H631" s="56"/>
      <c r="I631" s="56"/>
      <c r="J631" s="56" t="s">
        <v>49</v>
      </c>
      <c r="K631" s="57">
        <v>22.49</v>
      </c>
      <c r="L631" s="58">
        <v>45267</v>
      </c>
      <c r="M631" s="58">
        <v>45524</v>
      </c>
      <c r="N631" s="59"/>
      <c r="O631" s="56"/>
      <c r="P631" s="56"/>
      <c r="Q631" s="56">
        <v>1</v>
      </c>
      <c r="R631" s="60" t="s">
        <v>1139</v>
      </c>
      <c r="S631" s="61">
        <f>O631+P631</f>
        <v>0</v>
      </c>
      <c r="T631" s="62">
        <f>+IF(L631&lt;&gt;"",IF(DAYS360(L631,$A$2)&lt;0,0,IF(AND(MONTH(L631)=MONTH($A$2),YEAR(L631)&lt;YEAR($A$2)),(DAYS360(L631,$A$2)/30)-1,DAYS360(L631,$A$2)/30)),0)</f>
        <v>15.633333333333333</v>
      </c>
      <c r="U631" s="62">
        <f>+IF(M631&lt;&gt;"",IF(DAYS360(M631,$A$2)&lt;0,0,IF(AND(MONTH(M631)=MONTH($A$2),YEAR(M631)&lt;YEAR($A$2)),(DAYS360(M631,$A$2)/30)-1,DAYS360(M631,$A$2)/30)),0)</f>
        <v>7.2</v>
      </c>
      <c r="V631" s="63">
        <f>S631/((C631+Q631)/2)</f>
        <v>0</v>
      </c>
      <c r="W631" s="64">
        <f>+IF(V631&gt;0,1/V631,999)</f>
        <v>999</v>
      </c>
      <c r="X631" s="65" t="str">
        <f>+IF(N631&lt;&gt;"",IF(INT(N631)&lt;&gt;INT(K631),"OUI",""),"")</f>
        <v/>
      </c>
      <c r="Y631" s="66">
        <f>+IF(F631="OUI",0,C631*K631)</f>
        <v>22.49</v>
      </c>
      <c r="Z631" s="67" t="str">
        <f>+IF(R631="-",IF(OR(F631="OUI",AND(G631="OUI",T631&lt;=$V$1),H631="OUI",I631="OUI",J631="OUI",T631&lt;=$V$1),"OUI",""),"")</f>
        <v/>
      </c>
      <c r="AA631" s="68" t="str">
        <f>+IF(OR(Z631&lt;&gt;"OUI",X631="OUI",R631&lt;&gt;"-"),"OUI","")</f>
        <v>OUI</v>
      </c>
      <c r="AB631" s="69">
        <f>+IF(AA631&lt;&gt;"OUI","-",IF(R631="-",IF(W631&lt;=3,"-",MAX(N631,K631*(1-$T$1))),IF(W631&lt;=3,R631,IF(T631&gt;$V$6,MAX(N631,K631*$T$6),IF(T631&gt;$V$5,MAX(R631,N631,K631*(1-$T$2),K631*(1-$T$5)),IF(T631&gt;$V$4,MAX(R631,N631,K631*(1-$T$2),K631*(1-$T$4)),IF(T631&gt;$V$3,MAX(R631,N631,K631*(1-$T$2),K631*(1-$T$3)),IF(T631&gt;$V$1,MAX(N631,K631*(1-$T$2)),MAX(N631,R631)))))))))</f>
        <v>20.241</v>
      </c>
      <c r="AC631" s="70">
        <f>+IF(AB631="-","-",IF(ABS(K631-AB631)&lt;0.1,1,-1*(AB631-K631)/K631))</f>
        <v>9.999999999999995E-2</v>
      </c>
      <c r="AD631" s="66">
        <f>+IF(AB631&lt;&gt;"-",IF(AB631&lt;K631,(K631-AB631)*C631,AB631*C631),"")</f>
        <v>2.2489999999999988</v>
      </c>
      <c r="AE631" s="68" t="str">
        <f>+IF(AB631&lt;&gt;"-",IF(R631&lt;&gt;"-",IF(Z631&lt;&gt;"OUI","OLD","FAUX"),IF(Z631&lt;&gt;"OUI","NEW","FAUX")),"")</f>
        <v>NEW</v>
      </c>
      <c r="AF631" s="68"/>
      <c r="AG631" s="68"/>
      <c r="AH631" s="53" t="str">
        <f t="shared" si="9"/>
        <v/>
      </c>
    </row>
    <row r="632" spans="1:34" ht="17">
      <c r="A632" s="53" t="s">
        <v>1485</v>
      </c>
      <c r="B632" s="53" t="s">
        <v>1486</v>
      </c>
      <c r="C632" s="54">
        <v>14</v>
      </c>
      <c r="D632" s="55" t="s">
        <v>170</v>
      </c>
      <c r="E632" s="55" t="s">
        <v>81</v>
      </c>
      <c r="F632" s="56" t="s">
        <v>49</v>
      </c>
      <c r="G632" s="56" t="s">
        <v>49</v>
      </c>
      <c r="H632" s="56"/>
      <c r="I632" s="56"/>
      <c r="J632" s="56" t="s">
        <v>49</v>
      </c>
      <c r="K632" s="57">
        <v>22.47</v>
      </c>
      <c r="L632" s="58">
        <v>44595</v>
      </c>
      <c r="M632" s="58">
        <v>45090</v>
      </c>
      <c r="N632" s="59"/>
      <c r="O632" s="56"/>
      <c r="P632" s="56"/>
      <c r="Q632" s="56">
        <v>14</v>
      </c>
      <c r="R632" s="60">
        <v>20.222999999999999</v>
      </c>
      <c r="S632" s="61">
        <f>O632+P632</f>
        <v>0</v>
      </c>
      <c r="T632" s="62">
        <f>+IF(L632&lt;&gt;"",IF(DAYS360(L632,$A$2)&lt;0,0,IF(AND(MONTH(L632)=MONTH($A$2),YEAR(L632)&lt;YEAR($A$2)),(DAYS360(L632,$A$2)/30)-1,DAYS360(L632,$A$2)/30)),0)</f>
        <v>37.766666666666666</v>
      </c>
      <c r="U632" s="62">
        <f>+IF(M632&lt;&gt;"",IF(DAYS360(M632,$A$2)&lt;0,0,IF(AND(MONTH(M632)=MONTH($A$2),YEAR(M632)&lt;YEAR($A$2)),(DAYS360(M632,$A$2)/30)-1,DAYS360(M632,$A$2)/30)),0)</f>
        <v>21.433333333333334</v>
      </c>
      <c r="V632" s="63">
        <f>S632/((C632+Q632)/2)</f>
        <v>0</v>
      </c>
      <c r="W632" s="64">
        <f>+IF(V632&gt;0,1/V632,999)</f>
        <v>999</v>
      </c>
      <c r="X632" s="65" t="str">
        <f>+IF(N632&lt;&gt;"",IF(INT(N632)&lt;&gt;INT(K632),"OUI",""),"")</f>
        <v/>
      </c>
      <c r="Y632" s="66">
        <f>+IF(F632="OUI",0,C632*K632)</f>
        <v>314.58</v>
      </c>
      <c r="Z632" s="67" t="str">
        <f>+IF(R632="-",IF(OR(F632="OUI",AND(G632="OUI",T632&lt;=$V$1),H632="OUI",I632="OUI",J632="OUI",T632&lt;=$V$1),"OUI",""),"")</f>
        <v/>
      </c>
      <c r="AA632" s="68" t="str">
        <f>+IF(OR(Z632&lt;&gt;"OUI",X632="OUI",R632&lt;&gt;"-"),"OUI","")</f>
        <v>OUI</v>
      </c>
      <c r="AB632" s="69">
        <f>+IF(AA632&lt;&gt;"OUI","-",IF(R632="-",IF(W632&lt;=3,"-",MAX(N632,K632*(1-$T$1))),IF(W632&lt;=3,R632,IF(T632&gt;$V$6,MAX(N632,K632*$T$6),IF(T632&gt;$V$5,MAX(R632,N632,K632*(1-$T$2),K632*(1-$T$5)),IF(T632&gt;$V$4,MAX(R632,N632,K632*(1-$T$2),K632*(1-$T$4)),IF(T632&gt;$V$3,MAX(R632,N632,K632*(1-$T$2),K632*(1-$T$3)),IF(T632&gt;$V$1,MAX(N632,K632*(1-$T$2)),MAX(N632,R632)))))))))</f>
        <v>20.222999999999999</v>
      </c>
      <c r="AC632" s="70">
        <f>+IF(AB632="-","-",IF(ABS(K632-AB632)&lt;0.1,1,-1*(AB632-K632)/K632))</f>
        <v>0.1</v>
      </c>
      <c r="AD632" s="66">
        <f>+IF(AB632&lt;&gt;"-",IF(AB632&lt;K632,(K632-AB632)*C632,AB632*C632),"")</f>
        <v>31.457999999999998</v>
      </c>
      <c r="AE632" s="68" t="str">
        <f>+IF(AB632&lt;&gt;"-",IF(R632&lt;&gt;"-",IF(Z632&lt;&gt;"OUI","OLD","FAUX"),IF(Z632&lt;&gt;"OUI","NEW","FAUX")),"")</f>
        <v>OLD</v>
      </c>
      <c r="AF632" s="68"/>
      <c r="AG632" s="68"/>
      <c r="AH632" s="53" t="str">
        <f t="shared" si="9"/>
        <v/>
      </c>
    </row>
    <row r="633" spans="1:34" ht="17">
      <c r="A633" s="53" t="s">
        <v>1527</v>
      </c>
      <c r="B633" s="53" t="s">
        <v>1528</v>
      </c>
      <c r="C633" s="54">
        <v>11</v>
      </c>
      <c r="D633" s="55" t="s">
        <v>80</v>
      </c>
      <c r="E633" s="55"/>
      <c r="F633" s="56" t="s">
        <v>49</v>
      </c>
      <c r="G633" s="56" t="s">
        <v>49</v>
      </c>
      <c r="H633" s="56"/>
      <c r="I633" s="56"/>
      <c r="J633" s="56"/>
      <c r="K633" s="57">
        <v>22.462499999999999</v>
      </c>
      <c r="L633" s="58">
        <v>44852</v>
      </c>
      <c r="M633" s="58">
        <v>45118</v>
      </c>
      <c r="N633" s="59"/>
      <c r="O633" s="56"/>
      <c r="P633" s="56"/>
      <c r="Q633" s="56">
        <v>11</v>
      </c>
      <c r="R633" s="60">
        <v>20.216249999999999</v>
      </c>
      <c r="S633" s="61">
        <f>O633+P633</f>
        <v>0</v>
      </c>
      <c r="T633" s="62">
        <f>+IF(L633&lt;&gt;"",IF(DAYS360(L633,$A$2)&lt;0,0,IF(AND(MONTH(L633)=MONTH($A$2),YEAR(L633)&lt;YEAR($A$2)),(DAYS360(L633,$A$2)/30)-1,DAYS360(L633,$A$2)/30)),0)</f>
        <v>29.266666666666666</v>
      </c>
      <c r="U633" s="62">
        <f>+IF(M633&lt;&gt;"",IF(DAYS360(M633,$A$2)&lt;0,0,IF(AND(MONTH(M633)=MONTH($A$2),YEAR(M633)&lt;YEAR($A$2)),(DAYS360(M633,$A$2)/30)-1,DAYS360(M633,$A$2)/30)),0)</f>
        <v>20.5</v>
      </c>
      <c r="V633" s="63">
        <f>S633/((C633+Q633)/2)</f>
        <v>0</v>
      </c>
      <c r="W633" s="64">
        <f>+IF(V633&gt;0,1/V633,999)</f>
        <v>999</v>
      </c>
      <c r="X633" s="65" t="str">
        <f>+IF(N633&lt;&gt;"",IF(INT(N633)&lt;&gt;INT(K633),"OUI",""),"")</f>
        <v/>
      </c>
      <c r="Y633" s="66">
        <f>+IF(F633="OUI",0,C633*K633)</f>
        <v>247.08749999999998</v>
      </c>
      <c r="Z633" s="67" t="str">
        <f>+IF(R633="-",IF(OR(F633="OUI",AND(G633="OUI",T633&lt;=$V$1),H633="OUI",I633="OUI",J633="OUI",T633&lt;=$V$1),"OUI",""),"")</f>
        <v/>
      </c>
      <c r="AA633" s="68" t="str">
        <f>+IF(OR(Z633&lt;&gt;"OUI",X633="OUI",R633&lt;&gt;"-"),"OUI","")</f>
        <v>OUI</v>
      </c>
      <c r="AB633" s="69">
        <f>+IF(AA633&lt;&gt;"OUI","-",IF(R633="-",IF(W633&lt;=3,"-",MAX(N633,K633*(1-$T$1))),IF(W633&lt;=3,R633,IF(T633&gt;$V$6,MAX(N633,K633*$T$6),IF(T633&gt;$V$5,MAX(R633,N633,K633*(1-$T$2),K633*(1-$T$5)),IF(T633&gt;$V$4,MAX(R633,N633,K633*(1-$T$2),K633*(1-$T$4)),IF(T633&gt;$V$3,MAX(R633,N633,K633*(1-$T$2),K633*(1-$T$3)),IF(T633&gt;$V$1,MAX(N633,K633*(1-$T$2)),MAX(N633,R633)))))))))</f>
        <v>20.216249999999999</v>
      </c>
      <c r="AC633" s="70">
        <f>+IF(AB633="-","-",IF(ABS(K633-AB633)&lt;0.1,1,-1*(AB633-K633)/K633))</f>
        <v>0.1</v>
      </c>
      <c r="AD633" s="66">
        <f>+IF(AB633&lt;&gt;"-",IF(AB633&lt;K633,(K633-AB633)*C633,AB633*C633),"")</f>
        <v>24.708749999999998</v>
      </c>
      <c r="AE633" s="68" t="str">
        <f>+IF(AB633&lt;&gt;"-",IF(R633&lt;&gt;"-",IF(Z633&lt;&gt;"OUI","OLD","FAUX"),IF(Z633&lt;&gt;"OUI","NEW","FAUX")),"")</f>
        <v>OLD</v>
      </c>
      <c r="AF633" s="68"/>
      <c r="AG633" s="68"/>
      <c r="AH633" s="53" t="str">
        <f t="shared" si="9"/>
        <v/>
      </c>
    </row>
    <row r="634" spans="1:34" ht="17">
      <c r="A634" s="53" t="s">
        <v>2233</v>
      </c>
      <c r="B634" s="53" t="s">
        <v>2234</v>
      </c>
      <c r="C634" s="54">
        <v>1</v>
      </c>
      <c r="D634" s="55" t="s">
        <v>116</v>
      </c>
      <c r="E634" s="55"/>
      <c r="F634" s="56" t="s">
        <v>49</v>
      </c>
      <c r="G634" s="56" t="s">
        <v>49</v>
      </c>
      <c r="H634" s="56"/>
      <c r="I634" s="56"/>
      <c r="J634" s="56"/>
      <c r="K634" s="57">
        <v>22.44</v>
      </c>
      <c r="L634" s="58">
        <v>44838</v>
      </c>
      <c r="M634" s="58">
        <v>45656</v>
      </c>
      <c r="N634" s="59"/>
      <c r="O634" s="56"/>
      <c r="P634" s="56"/>
      <c r="Q634" s="56">
        <v>1</v>
      </c>
      <c r="R634" s="60" t="s">
        <v>1139</v>
      </c>
      <c r="S634" s="61">
        <f>O634+P634</f>
        <v>0</v>
      </c>
      <c r="T634" s="62">
        <f>+IF(L634&lt;&gt;"",IF(DAYS360(L634,$A$2)&lt;0,0,IF(AND(MONTH(L634)=MONTH($A$2),YEAR(L634)&lt;YEAR($A$2)),(DAYS360(L634,$A$2)/30)-1,DAYS360(L634,$A$2)/30)),0)</f>
        <v>29.733333333333334</v>
      </c>
      <c r="U634" s="62">
        <f>+IF(M634&lt;&gt;"",IF(DAYS360(M634,$A$2)&lt;0,0,IF(AND(MONTH(M634)=MONTH($A$2),YEAR(M634)&lt;YEAR($A$2)),(DAYS360(M634,$A$2)/30)-1,DAYS360(M634,$A$2)/30)),0)</f>
        <v>2.8666666666666667</v>
      </c>
      <c r="V634" s="63">
        <f>S634/((C634+Q634)/2)</f>
        <v>0</v>
      </c>
      <c r="W634" s="64">
        <f>+IF(V634&gt;0,1/V634,999)</f>
        <v>999</v>
      </c>
      <c r="X634" s="65" t="str">
        <f>+IF(N634&lt;&gt;"",IF(INT(N634)&lt;&gt;INT(K634),"OUI",""),"")</f>
        <v/>
      </c>
      <c r="Y634" s="66">
        <f>+IF(F634="OUI",0,C634*K634)</f>
        <v>22.44</v>
      </c>
      <c r="Z634" s="67" t="str">
        <f>+IF(R634="-",IF(OR(F634="OUI",AND(G634="OUI",T634&lt;=$V$1),H634="OUI",I634="OUI",J634="OUI",T634&lt;=$V$1),"OUI",""),"")</f>
        <v/>
      </c>
      <c r="AA634" s="68" t="str">
        <f>+IF(OR(Z634&lt;&gt;"OUI",X634="OUI",R634&lt;&gt;"-"),"OUI","")</f>
        <v>OUI</v>
      </c>
      <c r="AB634" s="69">
        <f>+IF(AA634&lt;&gt;"OUI","-",IF(R634="-",IF(W634&lt;=3,"-",MAX(N634,K634*(1-$T$1))),IF(W634&lt;=3,R634,IF(T634&gt;$V$6,MAX(N634,K634*$T$6),IF(T634&gt;$V$5,MAX(R634,N634,K634*(1-$T$2),K634*(1-$T$5)),IF(T634&gt;$V$4,MAX(R634,N634,K634*(1-$T$2),K634*(1-$T$4)),IF(T634&gt;$V$3,MAX(R634,N634,K634*(1-$T$2),K634*(1-$T$3)),IF(T634&gt;$V$1,MAX(N634,K634*(1-$T$2)),MAX(N634,R634)))))))))</f>
        <v>20.196000000000002</v>
      </c>
      <c r="AC634" s="70">
        <f>+IF(AB634="-","-",IF(ABS(K634-AB634)&lt;0.1,1,-1*(AB634-K634)/K634))</f>
        <v>9.9999999999999978E-2</v>
      </c>
      <c r="AD634" s="66">
        <f>+IF(AB634&lt;&gt;"-",IF(AB634&lt;K634,(K634-AB634)*C634,AB634*C634),"")</f>
        <v>2.2439999999999998</v>
      </c>
      <c r="AE634" s="68" t="str">
        <f>+IF(AB634&lt;&gt;"-",IF(R634&lt;&gt;"-",IF(Z634&lt;&gt;"OUI","OLD","FAUX"),IF(Z634&lt;&gt;"OUI","NEW","FAUX")),"")</f>
        <v>NEW</v>
      </c>
      <c r="AF634" s="68"/>
      <c r="AG634" s="68"/>
      <c r="AH634" s="53" t="str">
        <f t="shared" si="9"/>
        <v/>
      </c>
    </row>
    <row r="635" spans="1:34" ht="17">
      <c r="A635" s="53" t="s">
        <v>3417</v>
      </c>
      <c r="B635" s="53" t="s">
        <v>3418</v>
      </c>
      <c r="C635" s="54">
        <v>326</v>
      </c>
      <c r="D635" s="55" t="s">
        <v>47</v>
      </c>
      <c r="E635" s="55"/>
      <c r="F635" s="56" t="s">
        <v>49</v>
      </c>
      <c r="G635" s="56" t="s">
        <v>49</v>
      </c>
      <c r="H635" s="56"/>
      <c r="I635" s="56"/>
      <c r="J635" s="56"/>
      <c r="K635" s="57">
        <v>22.3949</v>
      </c>
      <c r="L635" s="58">
        <v>45425</v>
      </c>
      <c r="M635" s="58">
        <v>45722</v>
      </c>
      <c r="N635" s="59"/>
      <c r="O635" s="56">
        <v>21</v>
      </c>
      <c r="P635" s="56"/>
      <c r="Q635" s="56">
        <v>355</v>
      </c>
      <c r="R635" s="60" t="s">
        <v>1139</v>
      </c>
      <c r="S635" s="61">
        <f>O635+P635</f>
        <v>21</v>
      </c>
      <c r="T635" s="62">
        <f>+IF(L635&lt;&gt;"",IF(DAYS360(L635,$A$2)&lt;0,0,IF(AND(MONTH(L635)=MONTH($A$2),YEAR(L635)&lt;YEAR($A$2)),(DAYS360(L635,$A$2)/30)-1,DAYS360(L635,$A$2)/30)),0)</f>
        <v>10.433333333333334</v>
      </c>
      <c r="U635" s="62">
        <f>+IF(M635&lt;&gt;"",IF(DAYS360(M635,$A$2)&lt;0,0,IF(AND(MONTH(M635)=MONTH($A$2),YEAR(M635)&lt;YEAR($A$2)),(DAYS360(M635,$A$2)/30)-1,DAYS360(M635,$A$2)/30)),0)</f>
        <v>0.66666666666666663</v>
      </c>
      <c r="V635" s="63">
        <f>S635/((C635+Q635)/2)</f>
        <v>6.1674008810572688E-2</v>
      </c>
      <c r="W635" s="64">
        <f>+IF(V635&gt;0,1/V635,999)</f>
        <v>16.214285714285715</v>
      </c>
      <c r="X635" s="65" t="str">
        <f>+IF(N635&lt;&gt;"",IF(INT(N635)&lt;&gt;INT(K635),"OUI",""),"")</f>
        <v/>
      </c>
      <c r="Y635" s="66">
        <f>+IF(F635="OUI",0,C635*K635)</f>
        <v>7300.7374</v>
      </c>
      <c r="Z635" s="67" t="str">
        <f>+IF(R635="-",IF(OR(F635="OUI",AND(G635="OUI",T635&lt;=$V$1),H635="OUI",I635="OUI",J635="OUI",T635&lt;=$V$1),"OUI",""),"")</f>
        <v>OUI</v>
      </c>
      <c r="AA635" s="68" t="str">
        <f>+IF(OR(Z635&lt;&gt;"OUI",X635="OUI",R635&lt;&gt;"-"),"OUI","")</f>
        <v/>
      </c>
      <c r="AB635" s="69" t="str">
        <f>+IF(AA635&lt;&gt;"OUI","-",IF(R635="-",IF(W635&lt;=3,"-",MAX(N635,K635*(1-$T$1))),IF(W635&lt;=3,R635,IF(T635&gt;$V$6,MAX(N635,K635*$T$6),IF(T635&gt;$V$5,MAX(R635,N635,K635*(1-$T$2),K635*(1-$T$5)),IF(T635&gt;$V$4,MAX(R635,N635,K635*(1-$T$2),K635*(1-$T$4)),IF(T635&gt;$V$3,MAX(R635,N635,K635*(1-$T$2),K635*(1-$T$3)),IF(T635&gt;$V$1,MAX(N635,K635*(1-$T$2)),MAX(N635,R635)))))))))</f>
        <v>-</v>
      </c>
      <c r="AC635" s="70" t="str">
        <f>+IF(AB635="-","-",IF(ABS(K635-AB635)&lt;0.1,1,-1*(AB635-K635)/K635))</f>
        <v>-</v>
      </c>
      <c r="AD635" s="66" t="str">
        <f>+IF(AB635&lt;&gt;"-",IF(AB635&lt;K635,(K635-AB635)*C635,AB635*C635),"")</f>
        <v/>
      </c>
      <c r="AE635" s="68" t="str">
        <f>+IF(AB635&lt;&gt;"-",IF(R635&lt;&gt;"-",IF(Z635&lt;&gt;"OUI","OLD","FAUX"),IF(Z635&lt;&gt;"OUI","NEW","FAUX")),"")</f>
        <v/>
      </c>
      <c r="AF635" s="68"/>
      <c r="AG635" s="68"/>
      <c r="AH635" s="53" t="str">
        <f t="shared" si="9"/>
        <v/>
      </c>
    </row>
    <row r="636" spans="1:34" ht="17">
      <c r="A636" s="53" t="s">
        <v>1230</v>
      </c>
      <c r="B636" s="53" t="s">
        <v>1231</v>
      </c>
      <c r="C636" s="54">
        <v>8</v>
      </c>
      <c r="D636" s="55" t="s">
        <v>80</v>
      </c>
      <c r="E636" s="55" t="s">
        <v>1232</v>
      </c>
      <c r="F636" s="56" t="s">
        <v>49</v>
      </c>
      <c r="G636" s="56" t="s">
        <v>49</v>
      </c>
      <c r="H636" s="56"/>
      <c r="I636" s="56"/>
      <c r="J636" s="56" t="s">
        <v>49</v>
      </c>
      <c r="K636" s="57">
        <v>22.379200000000001</v>
      </c>
      <c r="L636" s="58">
        <v>44993</v>
      </c>
      <c r="M636" s="58">
        <v>45712</v>
      </c>
      <c r="N636" s="59"/>
      <c r="O636" s="56">
        <v>1</v>
      </c>
      <c r="P636" s="56"/>
      <c r="Q636" s="56">
        <v>9</v>
      </c>
      <c r="R636" s="60" t="s">
        <v>1139</v>
      </c>
      <c r="S636" s="61">
        <f>O636+P636</f>
        <v>1</v>
      </c>
      <c r="T636" s="62">
        <f>+IF(L636&lt;&gt;"",IF(DAYS360(L636,$A$2)&lt;0,0,IF(AND(MONTH(L636)=MONTH($A$2),YEAR(L636)&lt;YEAR($A$2)),(DAYS360(L636,$A$2)/30)-1,DAYS360(L636,$A$2)/30)),0)</f>
        <v>23.6</v>
      </c>
      <c r="U636" s="62">
        <f>+IF(M636&lt;&gt;"",IF(DAYS360(M636,$A$2)&lt;0,0,IF(AND(MONTH(M636)=MONTH($A$2),YEAR(M636)&lt;YEAR($A$2)),(DAYS360(M636,$A$2)/30)-1,DAYS360(M636,$A$2)/30)),0)</f>
        <v>1.0666666666666667</v>
      </c>
      <c r="V636" s="63">
        <f>S636/((C636+Q636)/2)</f>
        <v>0.11764705882352941</v>
      </c>
      <c r="W636" s="64">
        <f>+IF(V636&gt;0,1/V636,999)</f>
        <v>8.5</v>
      </c>
      <c r="X636" s="65" t="str">
        <f>+IF(N636&lt;&gt;"",IF(INT(N636)&lt;&gt;INT(K636),"OUI",""),"")</f>
        <v/>
      </c>
      <c r="Y636" s="66">
        <f>+IF(F636="OUI",0,C636*K636)</f>
        <v>179.03360000000001</v>
      </c>
      <c r="Z636" s="67" t="str">
        <f>+IF(R636="-",IF(OR(F636="OUI",AND(G636="OUI",T636&lt;=$V$1),H636="OUI",I636="OUI",J636="OUI",T636&lt;=$V$1),"OUI",""),"")</f>
        <v/>
      </c>
      <c r="AA636" s="68" t="str">
        <f>+IF(OR(Z636&lt;&gt;"OUI",X636="OUI",R636&lt;&gt;"-"),"OUI","")</f>
        <v>OUI</v>
      </c>
      <c r="AB636" s="69">
        <f>+IF(AA636&lt;&gt;"OUI","-",IF(R636="-",IF(W636&lt;=3,"-",MAX(N636,K636*(1-$T$1))),IF(W636&lt;=3,R636,IF(T636&gt;$V$6,MAX(N636,K636*$T$6),IF(T636&gt;$V$5,MAX(R636,N636,K636*(1-$T$2),K636*(1-$T$5)),IF(T636&gt;$V$4,MAX(R636,N636,K636*(1-$T$2),K636*(1-$T$4)),IF(T636&gt;$V$3,MAX(R636,N636,K636*(1-$T$2),K636*(1-$T$3)),IF(T636&gt;$V$1,MAX(N636,K636*(1-$T$2)),MAX(N636,R636)))))))))</f>
        <v>20.141280000000002</v>
      </c>
      <c r="AC636" s="70">
        <f>+IF(AB636="-","-",IF(ABS(K636-AB636)&lt;0.1,1,-1*(AB636-K636)/K636))</f>
        <v>9.999999999999995E-2</v>
      </c>
      <c r="AD636" s="66">
        <f>+IF(AB636&lt;&gt;"-",IF(AB636&lt;K636,(K636-AB636)*C636,AB636*C636),"")</f>
        <v>17.903359999999992</v>
      </c>
      <c r="AE636" s="68" t="str">
        <f>+IF(AB636&lt;&gt;"-",IF(R636&lt;&gt;"-",IF(Z636&lt;&gt;"OUI","OLD","FAUX"),IF(Z636&lt;&gt;"OUI","NEW","FAUX")),"")</f>
        <v>NEW</v>
      </c>
      <c r="AF636" s="68"/>
      <c r="AG636" s="68"/>
      <c r="AH636" s="53" t="str">
        <f t="shared" si="9"/>
        <v/>
      </c>
    </row>
    <row r="637" spans="1:34" ht="17">
      <c r="A637" s="53" t="s">
        <v>3305</v>
      </c>
      <c r="B637" s="53" t="s">
        <v>3306</v>
      </c>
      <c r="C637" s="54">
        <v>8</v>
      </c>
      <c r="D637" s="55" t="s">
        <v>80</v>
      </c>
      <c r="E637" s="55" t="s">
        <v>97</v>
      </c>
      <c r="F637" s="56" t="s">
        <v>49</v>
      </c>
      <c r="G637" s="56" t="s">
        <v>49</v>
      </c>
      <c r="H637" s="56"/>
      <c r="I637" s="56"/>
      <c r="J637" s="56" t="s">
        <v>98</v>
      </c>
      <c r="K637" s="57">
        <v>22.335100000000001</v>
      </c>
      <c r="L637" s="58">
        <v>44630</v>
      </c>
      <c r="M637" s="58">
        <v>45623</v>
      </c>
      <c r="N637" s="59"/>
      <c r="O637" s="56"/>
      <c r="P637" s="56"/>
      <c r="Q637" s="56">
        <v>8</v>
      </c>
      <c r="R637" s="60" t="s">
        <v>1139</v>
      </c>
      <c r="S637" s="61">
        <f>O637+P637</f>
        <v>0</v>
      </c>
      <c r="T637" s="62">
        <f>+IF(L637&lt;&gt;"",IF(DAYS360(L637,$A$2)&lt;0,0,IF(AND(MONTH(L637)=MONTH($A$2),YEAR(L637)&lt;YEAR($A$2)),(DAYS360(L637,$A$2)/30)-1,DAYS360(L637,$A$2)/30)),0)</f>
        <v>35.533333333333331</v>
      </c>
      <c r="U637" s="62">
        <f>+IF(M637&lt;&gt;"",IF(DAYS360(M637,$A$2)&lt;0,0,IF(AND(MONTH(M637)=MONTH($A$2),YEAR(M637)&lt;YEAR($A$2)),(DAYS360(M637,$A$2)/30)-1,DAYS360(M637,$A$2)/30)),0)</f>
        <v>3.9666666666666668</v>
      </c>
      <c r="V637" s="63">
        <f>S637/((C637+Q637)/2)</f>
        <v>0</v>
      </c>
      <c r="W637" s="64">
        <f>+IF(V637&gt;0,1/V637,999)</f>
        <v>999</v>
      </c>
      <c r="X637" s="65" t="str">
        <f>+IF(N637&lt;&gt;"",IF(INT(N637)&lt;&gt;INT(K637),"OUI",""),"")</f>
        <v/>
      </c>
      <c r="Y637" s="66">
        <f>+IF(F637="OUI",0,C637*K637)</f>
        <v>178.6808</v>
      </c>
      <c r="Z637" s="67" t="str">
        <f>+IF(R637="-",IF(OR(F637="OUI",AND(G637="OUI",T637&lt;=$V$1),H637="OUI",I637="OUI",J637="OUI",T637&lt;=$V$1),"OUI",""),"")</f>
        <v>OUI</v>
      </c>
      <c r="AA637" s="68" t="str">
        <f>+IF(OR(Z637&lt;&gt;"OUI",X637="OUI",R637&lt;&gt;"-"),"OUI","")</f>
        <v/>
      </c>
      <c r="AB637" s="69" t="str">
        <f>+IF(AA637&lt;&gt;"OUI","-",IF(R637="-",IF(W637&lt;=3,"-",MAX(N637,K637*(1-$T$1))),IF(W637&lt;=3,R637,IF(T637&gt;$V$6,MAX(N637,K637*$T$6),IF(T637&gt;$V$5,MAX(R637,N637,K637*(1-$T$2),K637*(1-$T$5)),IF(T637&gt;$V$4,MAX(R637,N637,K637*(1-$T$2),K637*(1-$T$4)),IF(T637&gt;$V$3,MAX(R637,N637,K637*(1-$T$2),K637*(1-$T$3)),IF(T637&gt;$V$1,MAX(N637,K637*(1-$T$2)),MAX(N637,R637)))))))))</f>
        <v>-</v>
      </c>
      <c r="AC637" s="70" t="str">
        <f>+IF(AB637="-","-",IF(ABS(K637-AB637)&lt;0.1,1,-1*(AB637-K637)/K637))</f>
        <v>-</v>
      </c>
      <c r="AD637" s="66" t="str">
        <f>+IF(AB637&lt;&gt;"-",IF(AB637&lt;K637,(K637-AB637)*C637,AB637*C637),"")</f>
        <v/>
      </c>
      <c r="AE637" s="68" t="str">
        <f>+IF(AB637&lt;&gt;"-",IF(R637&lt;&gt;"-",IF(Z637&lt;&gt;"OUI","OLD","FAUX"),IF(Z637&lt;&gt;"OUI","NEW","FAUX")),"")</f>
        <v/>
      </c>
      <c r="AF637" s="68"/>
      <c r="AG637" s="68"/>
      <c r="AH637" s="53" t="str">
        <f t="shared" si="9"/>
        <v/>
      </c>
    </row>
    <row r="638" spans="1:34" ht="17">
      <c r="A638" s="53" t="s">
        <v>2235</v>
      </c>
      <c r="B638" s="53" t="s">
        <v>2236</v>
      </c>
      <c r="C638" s="54">
        <v>1</v>
      </c>
      <c r="D638" s="55" t="s">
        <v>294</v>
      </c>
      <c r="E638" s="55" t="s">
        <v>295</v>
      </c>
      <c r="F638" s="56" t="s">
        <v>49</v>
      </c>
      <c r="G638" s="56" t="s">
        <v>49</v>
      </c>
      <c r="H638" s="56"/>
      <c r="I638" s="56"/>
      <c r="J638" s="56" t="s">
        <v>49</v>
      </c>
      <c r="K638" s="57">
        <v>22.27</v>
      </c>
      <c r="L638" s="58">
        <v>44650</v>
      </c>
      <c r="M638" s="58">
        <v>45572</v>
      </c>
      <c r="N638" s="59"/>
      <c r="O638" s="56"/>
      <c r="P638" s="56"/>
      <c r="Q638" s="56">
        <v>1</v>
      </c>
      <c r="R638" s="60" t="s">
        <v>1139</v>
      </c>
      <c r="S638" s="61">
        <f>O638+P638</f>
        <v>0</v>
      </c>
      <c r="T638" s="62">
        <f>+IF(L638&lt;&gt;"",IF(DAYS360(L638,$A$2)&lt;0,0,IF(AND(MONTH(L638)=MONTH($A$2),YEAR(L638)&lt;YEAR($A$2)),(DAYS360(L638,$A$2)/30)-1,DAYS360(L638,$A$2)/30)),0)</f>
        <v>34.866666666666667</v>
      </c>
      <c r="U638" s="62">
        <f>+IF(M638&lt;&gt;"",IF(DAYS360(M638,$A$2)&lt;0,0,IF(AND(MONTH(M638)=MONTH($A$2),YEAR(M638)&lt;YEAR($A$2)),(DAYS360(M638,$A$2)/30)-1,DAYS360(M638,$A$2)/30)),0)</f>
        <v>5.6333333333333337</v>
      </c>
      <c r="V638" s="63">
        <f>S638/((C638+Q638)/2)</f>
        <v>0</v>
      </c>
      <c r="W638" s="64">
        <f>+IF(V638&gt;0,1/V638,999)</f>
        <v>999</v>
      </c>
      <c r="X638" s="65" t="str">
        <f>+IF(N638&lt;&gt;"",IF(INT(N638)&lt;&gt;INT(K638),"OUI",""),"")</f>
        <v/>
      </c>
      <c r="Y638" s="66">
        <f>+IF(F638="OUI",0,C638*K638)</f>
        <v>22.27</v>
      </c>
      <c r="Z638" s="67" t="str">
        <f>+IF(R638="-",IF(OR(F638="OUI",AND(G638="OUI",T638&lt;=$V$1),H638="OUI",I638="OUI",J638="OUI",T638&lt;=$V$1),"OUI",""),"")</f>
        <v/>
      </c>
      <c r="AA638" s="68" t="str">
        <f>+IF(OR(Z638&lt;&gt;"OUI",X638="OUI",R638&lt;&gt;"-"),"OUI","")</f>
        <v>OUI</v>
      </c>
      <c r="AB638" s="69">
        <f>+IF(AA638&lt;&gt;"OUI","-",IF(R638="-",IF(W638&lt;=3,"-",MAX(N638,K638*(1-$T$1))),IF(W638&lt;=3,R638,IF(T638&gt;$V$6,MAX(N638,K638*$T$6),IF(T638&gt;$V$5,MAX(R638,N638,K638*(1-$T$2),K638*(1-$T$5)),IF(T638&gt;$V$4,MAX(R638,N638,K638*(1-$T$2),K638*(1-$T$4)),IF(T638&gt;$V$3,MAX(R638,N638,K638*(1-$T$2),K638*(1-$T$3)),IF(T638&gt;$V$1,MAX(N638,K638*(1-$T$2)),MAX(N638,R638)))))))))</f>
        <v>20.042999999999999</v>
      </c>
      <c r="AC638" s="70">
        <f>+IF(AB638="-","-",IF(ABS(K638-AB638)&lt;0.1,1,-1*(AB638-K638)/K638))</f>
        <v>0.10000000000000002</v>
      </c>
      <c r="AD638" s="66">
        <f>+IF(AB638&lt;&gt;"-",IF(AB638&lt;K638,(K638-AB638)*C638,AB638*C638),"")</f>
        <v>2.2270000000000003</v>
      </c>
      <c r="AE638" s="68" t="str">
        <f>+IF(AB638&lt;&gt;"-",IF(R638&lt;&gt;"-",IF(Z638&lt;&gt;"OUI","OLD","FAUX"),IF(Z638&lt;&gt;"OUI","NEW","FAUX")),"")</f>
        <v>NEW</v>
      </c>
      <c r="AF638" s="68"/>
      <c r="AG638" s="68"/>
      <c r="AH638" s="53" t="str">
        <f t="shared" si="9"/>
        <v/>
      </c>
    </row>
    <row r="639" spans="1:34" ht="17">
      <c r="A639" s="53" t="s">
        <v>1074</v>
      </c>
      <c r="B639" s="53" t="s">
        <v>1075</v>
      </c>
      <c r="C639" s="54">
        <v>1</v>
      </c>
      <c r="D639" s="55" t="s">
        <v>151</v>
      </c>
      <c r="E639" s="55" t="s">
        <v>137</v>
      </c>
      <c r="F639" s="56" t="s">
        <v>49</v>
      </c>
      <c r="G639" s="56" t="s">
        <v>49</v>
      </c>
      <c r="H639" s="56"/>
      <c r="I639" s="56"/>
      <c r="J639" s="56" t="s">
        <v>49</v>
      </c>
      <c r="K639" s="57">
        <v>22.26</v>
      </c>
      <c r="L639" s="58">
        <v>44168</v>
      </c>
      <c r="M639" s="58">
        <v>45539</v>
      </c>
      <c r="N639" s="59"/>
      <c r="O639" s="56"/>
      <c r="P639" s="56"/>
      <c r="Q639" s="56">
        <v>1</v>
      </c>
      <c r="R639" s="60">
        <v>12.119333333333337</v>
      </c>
      <c r="S639" s="61">
        <f>O639+P639</f>
        <v>0</v>
      </c>
      <c r="T639" s="62">
        <f>+IF(L639&lt;&gt;"",IF(DAYS360(L639,$A$2)&lt;0,0,IF(AND(MONTH(L639)=MONTH($A$2),YEAR(L639)&lt;YEAR($A$2)),(DAYS360(L639,$A$2)/30)-1,DAYS360(L639,$A$2)/30)),0)</f>
        <v>51.766666666666666</v>
      </c>
      <c r="U639" s="62">
        <f>+IF(M639&lt;&gt;"",IF(DAYS360(M639,$A$2)&lt;0,0,IF(AND(MONTH(M639)=MONTH($A$2),YEAR(M639)&lt;YEAR($A$2)),(DAYS360(M639,$A$2)/30)-1,DAYS360(M639,$A$2)/30)),0)</f>
        <v>6.7333333333333334</v>
      </c>
      <c r="V639" s="63">
        <f>S639/((C639+Q639)/2)</f>
        <v>0</v>
      </c>
      <c r="W639" s="64">
        <f>+IF(V639&gt;0,1/V639,999)</f>
        <v>999</v>
      </c>
      <c r="X639" s="65" t="str">
        <f>+IF(N639&lt;&gt;"",IF(INT(N639)&lt;&gt;INT(K639),"OUI",""),"")</f>
        <v/>
      </c>
      <c r="Y639" s="66">
        <f>+IF(F639="OUI",0,C639*K639)</f>
        <v>22.26</v>
      </c>
      <c r="Z639" s="67" t="str">
        <f>+IF(R639="-",IF(OR(F639="OUI",AND(G639="OUI",T639&lt;=$V$1),H639="OUI",I639="OUI",J639="OUI",T639&lt;=$V$1),"OUI",""),"")</f>
        <v/>
      </c>
      <c r="AA639" s="68" t="str">
        <f>+IF(OR(Z639&lt;&gt;"OUI",X639="OUI",R639&lt;&gt;"-"),"OUI","")</f>
        <v>OUI</v>
      </c>
      <c r="AB639" s="69">
        <f>+IF(AA639&lt;&gt;"OUI","-",IF(R639="-",IF(W639&lt;=3,"-",MAX(N639,K639*(1-$T$1))),IF(W639&lt;=3,R639,IF(T639&gt;$V$6,MAX(N639,K639*$T$6),IF(T639&gt;$V$5,MAX(R639,N639,K639*(1-$T$2),K639*(1-$T$5)),IF(T639&gt;$V$4,MAX(R639,N639,K639*(1-$T$2),K639*(1-$T$4)),IF(T639&gt;$V$3,MAX(R639,N639,K639*(1-$T$2),K639*(1-$T$3)),IF(T639&gt;$V$1,MAX(N639,K639*(1-$T$2)),MAX(N639,R639)))))))))</f>
        <v>20.034000000000002</v>
      </c>
      <c r="AC639" s="70">
        <f>+IF(AB639="-","-",IF(ABS(K639-AB639)&lt;0.1,1,-1*(AB639-K639)/K639))</f>
        <v>9.999999999999995E-2</v>
      </c>
      <c r="AD639" s="66">
        <f>+IF(AB639&lt;&gt;"-",IF(AB639&lt;K639,(K639-AB639)*C639,AB639*C639),"")</f>
        <v>2.2259999999999991</v>
      </c>
      <c r="AE639" s="68" t="str">
        <f>+IF(AB639&lt;&gt;"-",IF(R639&lt;&gt;"-",IF(Z639&lt;&gt;"OUI","OLD","FAUX"),IF(Z639&lt;&gt;"OUI","NEW","FAUX")),"")</f>
        <v>OLD</v>
      </c>
      <c r="AF639" s="68"/>
      <c r="AG639" s="68"/>
      <c r="AH639" s="53" t="str">
        <f t="shared" si="9"/>
        <v/>
      </c>
    </row>
    <row r="640" spans="1:34" ht="17">
      <c r="A640" s="53" t="s">
        <v>713</v>
      </c>
      <c r="B640" s="53" t="s">
        <v>714</v>
      </c>
      <c r="C640" s="54">
        <v>38</v>
      </c>
      <c r="D640" s="55" t="s">
        <v>133</v>
      </c>
      <c r="E640" s="55" t="s">
        <v>715</v>
      </c>
      <c r="F640" s="56" t="s">
        <v>49</v>
      </c>
      <c r="G640" s="56" t="s">
        <v>49</v>
      </c>
      <c r="H640" s="56"/>
      <c r="I640" s="56"/>
      <c r="J640" s="56" t="s">
        <v>49</v>
      </c>
      <c r="K640" s="57">
        <v>22.191800000000001</v>
      </c>
      <c r="L640" s="58">
        <v>43985</v>
      </c>
      <c r="M640" s="58">
        <v>44187</v>
      </c>
      <c r="N640" s="59"/>
      <c r="O640" s="56"/>
      <c r="P640" s="56"/>
      <c r="Q640" s="56">
        <v>38</v>
      </c>
      <c r="R640" s="60">
        <v>19.972620000000003</v>
      </c>
      <c r="S640" s="61">
        <f>O640+P640</f>
        <v>0</v>
      </c>
      <c r="T640" s="62">
        <f>+IF(L640&lt;&gt;"",IF(DAYS360(L640,$A$2)&lt;0,0,IF(AND(MONTH(L640)=MONTH($A$2),YEAR(L640)&lt;YEAR($A$2)),(DAYS360(L640,$A$2)/30)-1,DAYS360(L640,$A$2)/30)),0)</f>
        <v>57.766666666666666</v>
      </c>
      <c r="U640" s="62">
        <f>+IF(M640&lt;&gt;"",IF(DAYS360(M640,$A$2)&lt;0,0,IF(AND(MONTH(M640)=MONTH($A$2),YEAR(M640)&lt;YEAR($A$2)),(DAYS360(M640,$A$2)/30)-1,DAYS360(M640,$A$2)/30)),0)</f>
        <v>51.133333333333333</v>
      </c>
      <c r="V640" s="63">
        <f>S640/((C640+Q640)/2)</f>
        <v>0</v>
      </c>
      <c r="W640" s="64">
        <f>+IF(V640&gt;0,1/V640,999)</f>
        <v>999</v>
      </c>
      <c r="X640" s="65" t="str">
        <f>+IF(N640&lt;&gt;"",IF(INT(N640)&lt;&gt;INT(K640),"OUI",""),"")</f>
        <v/>
      </c>
      <c r="Y640" s="66">
        <f>+IF(F640="OUI",0,C640*K640)</f>
        <v>843.28840000000002</v>
      </c>
      <c r="Z640" s="67" t="str">
        <f>+IF(R640="-",IF(OR(F640="OUI",AND(G640="OUI",T640&lt;=$V$1),H640="OUI",I640="OUI",J640="OUI",T640&lt;=$V$1),"OUI",""),"")</f>
        <v/>
      </c>
      <c r="AA640" s="68" t="str">
        <f>+IF(OR(Z640&lt;&gt;"OUI",X640="OUI",R640&lt;&gt;"-"),"OUI","")</f>
        <v>OUI</v>
      </c>
      <c r="AB640" s="69">
        <f>+IF(AA640&lt;&gt;"OUI","-",IF(R640="-",IF(W640&lt;=3,"-",MAX(N640,K640*(1-$T$1))),IF(W640&lt;=3,R640,IF(T640&gt;$V$6,MAX(N640,K640*$T$6),IF(T640&gt;$V$5,MAX(R640,N640,K640*(1-$T$2),K640*(1-$T$5)),IF(T640&gt;$V$4,MAX(R640,N640,K640*(1-$T$2),K640*(1-$T$4)),IF(T640&gt;$V$3,MAX(R640,N640,K640*(1-$T$2),K640*(1-$T$3)),IF(T640&gt;$V$1,MAX(N640,K640*(1-$T$2)),MAX(N640,R640)))))))))</f>
        <v>19.972620000000003</v>
      </c>
      <c r="AC640" s="70">
        <f>+IF(AB640="-","-",IF(ABS(K640-AB640)&lt;0.1,1,-1*(AB640-K640)/K640))</f>
        <v>9.9999999999999908E-2</v>
      </c>
      <c r="AD640" s="66">
        <f>+IF(AB640&lt;&gt;"-",IF(AB640&lt;K640,(K640-AB640)*C640,AB640*C640),"")</f>
        <v>84.328839999999929</v>
      </c>
      <c r="AE640" s="68" t="str">
        <f>+IF(AB640&lt;&gt;"-",IF(R640&lt;&gt;"-",IF(Z640&lt;&gt;"OUI","OLD","FAUX"),IF(Z640&lt;&gt;"OUI","NEW","FAUX")),"")</f>
        <v>OLD</v>
      </c>
      <c r="AF640" s="68"/>
      <c r="AG640" s="68"/>
      <c r="AH640" s="53" t="str">
        <f t="shared" si="9"/>
        <v/>
      </c>
    </row>
    <row r="641" spans="1:34" ht="17">
      <c r="A641" s="53" t="s">
        <v>2816</v>
      </c>
      <c r="B641" s="53" t="s">
        <v>2817</v>
      </c>
      <c r="C641" s="54">
        <v>1</v>
      </c>
      <c r="D641" s="55" t="s">
        <v>745</v>
      </c>
      <c r="E641" s="55"/>
      <c r="F641" s="56" t="s">
        <v>49</v>
      </c>
      <c r="G641" s="56" t="s">
        <v>49</v>
      </c>
      <c r="H641" s="56"/>
      <c r="I641" s="56"/>
      <c r="J641" s="56"/>
      <c r="K641" s="57">
        <v>22.19</v>
      </c>
      <c r="L641" s="58">
        <v>45638</v>
      </c>
      <c r="M641" s="58">
        <v>45705</v>
      </c>
      <c r="N641" s="59"/>
      <c r="O641" s="56">
        <v>4</v>
      </c>
      <c r="P641" s="56"/>
      <c r="Q641" s="56">
        <v>5</v>
      </c>
      <c r="R641" s="60" t="s">
        <v>1139</v>
      </c>
      <c r="S641" s="61">
        <f>O641+P641</f>
        <v>4</v>
      </c>
      <c r="T641" s="62">
        <f>+IF(L641&lt;&gt;"",IF(DAYS360(L641,$A$2)&lt;0,0,IF(AND(MONTH(L641)=MONTH($A$2),YEAR(L641)&lt;YEAR($A$2)),(DAYS360(L641,$A$2)/30)-1,DAYS360(L641,$A$2)/30)),0)</f>
        <v>3.4666666666666668</v>
      </c>
      <c r="U641" s="62">
        <f>+IF(M641&lt;&gt;"",IF(DAYS360(M641,$A$2)&lt;0,0,IF(AND(MONTH(M641)=MONTH($A$2),YEAR(M641)&lt;YEAR($A$2)),(DAYS360(M641,$A$2)/30)-1,DAYS360(M641,$A$2)/30)),0)</f>
        <v>1.3</v>
      </c>
      <c r="V641" s="63">
        <f>S641/((C641+Q641)/2)</f>
        <v>1.3333333333333333</v>
      </c>
      <c r="W641" s="64">
        <f>+IF(V641&gt;0,1/V641,999)</f>
        <v>0.75</v>
      </c>
      <c r="X641" s="65" t="str">
        <f>+IF(N641&lt;&gt;"",IF(INT(N641)&lt;&gt;INT(K641),"OUI",""),"")</f>
        <v/>
      </c>
      <c r="Y641" s="66">
        <f>+IF(F641="OUI",0,C641*K641)</f>
        <v>22.19</v>
      </c>
      <c r="Z641" s="67" t="str">
        <f>+IF(R641="-",IF(OR(F641="OUI",AND(G641="OUI",T641&lt;=$V$1),H641="OUI",I641="OUI",J641="OUI",T641&lt;=$V$1),"OUI",""),"")</f>
        <v>OUI</v>
      </c>
      <c r="AA641" s="68" t="str">
        <f>+IF(OR(Z641&lt;&gt;"OUI",X641="OUI",R641&lt;&gt;"-"),"OUI","")</f>
        <v/>
      </c>
      <c r="AB641" s="69" t="str">
        <f>+IF(AA641&lt;&gt;"OUI","-",IF(R641="-",IF(W641&lt;=3,"-",MAX(N641,K641*(1-$T$1))),IF(W641&lt;=3,R641,IF(T641&gt;$V$6,MAX(N641,K641*$T$6),IF(T641&gt;$V$5,MAX(R641,N641,K641*(1-$T$2),K641*(1-$T$5)),IF(T641&gt;$V$4,MAX(R641,N641,K641*(1-$T$2),K641*(1-$T$4)),IF(T641&gt;$V$3,MAX(R641,N641,K641*(1-$T$2),K641*(1-$T$3)),IF(T641&gt;$V$1,MAX(N641,K641*(1-$T$2)),MAX(N641,R641)))))))))</f>
        <v>-</v>
      </c>
      <c r="AC641" s="70" t="str">
        <f>+IF(AB641="-","-",IF(ABS(K641-AB641)&lt;0.1,1,-1*(AB641-K641)/K641))</f>
        <v>-</v>
      </c>
      <c r="AD641" s="66" t="str">
        <f>+IF(AB641&lt;&gt;"-",IF(AB641&lt;K641,(K641-AB641)*C641,AB641*C641),"")</f>
        <v/>
      </c>
      <c r="AE641" s="68" t="str">
        <f>+IF(AB641&lt;&gt;"-",IF(R641&lt;&gt;"-",IF(Z641&lt;&gt;"OUI","OLD","FAUX"),IF(Z641&lt;&gt;"OUI","NEW","FAUX")),"")</f>
        <v/>
      </c>
      <c r="AF641" s="68"/>
      <c r="AG641" s="68"/>
      <c r="AH641" s="53" t="str">
        <f t="shared" si="9"/>
        <v/>
      </c>
    </row>
    <row r="642" spans="1:34" ht="17">
      <c r="A642" s="53" t="s">
        <v>2533</v>
      </c>
      <c r="B642" s="53" t="s">
        <v>2534</v>
      </c>
      <c r="C642" s="54">
        <v>4</v>
      </c>
      <c r="D642" s="55" t="s">
        <v>745</v>
      </c>
      <c r="E642" s="55"/>
      <c r="F642" s="56" t="s">
        <v>49</v>
      </c>
      <c r="G642" s="56" t="s">
        <v>49</v>
      </c>
      <c r="H642" s="56"/>
      <c r="I642" s="56"/>
      <c r="J642" s="56"/>
      <c r="K642" s="57">
        <v>22.19</v>
      </c>
      <c r="L642" s="58">
        <v>45439</v>
      </c>
      <c r="M642" s="58">
        <v>45702</v>
      </c>
      <c r="N642" s="59"/>
      <c r="O642" s="56">
        <v>1</v>
      </c>
      <c r="P642" s="56"/>
      <c r="Q642" s="56">
        <v>5</v>
      </c>
      <c r="R642" s="60" t="s">
        <v>1139</v>
      </c>
      <c r="S642" s="61">
        <f>O642+P642</f>
        <v>1</v>
      </c>
      <c r="T642" s="62">
        <f>+IF(L642&lt;&gt;"",IF(DAYS360(L642,$A$2)&lt;0,0,IF(AND(MONTH(L642)=MONTH($A$2),YEAR(L642)&lt;YEAR($A$2)),(DAYS360(L642,$A$2)/30)-1,DAYS360(L642,$A$2)/30)),0)</f>
        <v>9.9666666666666668</v>
      </c>
      <c r="U642" s="62">
        <f>+IF(M642&lt;&gt;"",IF(DAYS360(M642,$A$2)&lt;0,0,IF(AND(MONTH(M642)=MONTH($A$2),YEAR(M642)&lt;YEAR($A$2)),(DAYS360(M642,$A$2)/30)-1,DAYS360(M642,$A$2)/30)),0)</f>
        <v>1.4</v>
      </c>
      <c r="V642" s="63">
        <f>S642/((C642+Q642)/2)</f>
        <v>0.22222222222222221</v>
      </c>
      <c r="W642" s="64">
        <f>+IF(V642&gt;0,1/V642,999)</f>
        <v>4.5</v>
      </c>
      <c r="X642" s="65" t="str">
        <f>+IF(N642&lt;&gt;"",IF(INT(N642)&lt;&gt;INT(K642),"OUI",""),"")</f>
        <v/>
      </c>
      <c r="Y642" s="66">
        <f>+IF(F642="OUI",0,C642*K642)</f>
        <v>88.76</v>
      </c>
      <c r="Z642" s="67" t="str">
        <f>+IF(R642="-",IF(OR(F642="OUI",AND(G642="OUI",T642&lt;=$V$1),H642="OUI",I642="OUI",J642="OUI",T642&lt;=$V$1),"OUI",""),"")</f>
        <v>OUI</v>
      </c>
      <c r="AA642" s="68" t="str">
        <f>+IF(OR(Z642&lt;&gt;"OUI",X642="OUI",R642&lt;&gt;"-"),"OUI","")</f>
        <v/>
      </c>
      <c r="AB642" s="69" t="str">
        <f>+IF(AA642&lt;&gt;"OUI","-",IF(R642="-",IF(W642&lt;=3,"-",MAX(N642,K642*(1-$T$1))),IF(W642&lt;=3,R642,IF(T642&gt;$V$6,MAX(N642,K642*$T$6),IF(T642&gt;$V$5,MAX(R642,N642,K642*(1-$T$2),K642*(1-$T$5)),IF(T642&gt;$V$4,MAX(R642,N642,K642*(1-$T$2),K642*(1-$T$4)),IF(T642&gt;$V$3,MAX(R642,N642,K642*(1-$T$2),K642*(1-$T$3)),IF(T642&gt;$V$1,MAX(N642,K642*(1-$T$2)),MAX(N642,R642)))))))))</f>
        <v>-</v>
      </c>
      <c r="AC642" s="70" t="str">
        <f>+IF(AB642="-","-",IF(ABS(K642-AB642)&lt;0.1,1,-1*(AB642-K642)/K642))</f>
        <v>-</v>
      </c>
      <c r="AD642" s="66" t="str">
        <f>+IF(AB642&lt;&gt;"-",IF(AB642&lt;K642,(K642-AB642)*C642,AB642*C642),"")</f>
        <v/>
      </c>
      <c r="AE642" s="68" t="str">
        <f>+IF(AB642&lt;&gt;"-",IF(R642&lt;&gt;"-",IF(Z642&lt;&gt;"OUI","OLD","FAUX"),IF(Z642&lt;&gt;"OUI","NEW","FAUX")),"")</f>
        <v/>
      </c>
      <c r="AF642" s="68"/>
      <c r="AG642" s="68"/>
      <c r="AH642" s="53" t="str">
        <f t="shared" si="9"/>
        <v/>
      </c>
    </row>
    <row r="643" spans="1:34" ht="17">
      <c r="A643" s="53" t="s">
        <v>3545</v>
      </c>
      <c r="B643" s="53" t="s">
        <v>3546</v>
      </c>
      <c r="C643" s="54">
        <v>5</v>
      </c>
      <c r="D643" s="55" t="s">
        <v>80</v>
      </c>
      <c r="E643" s="55"/>
      <c r="F643" s="56" t="s">
        <v>49</v>
      </c>
      <c r="G643" s="56" t="s">
        <v>49</v>
      </c>
      <c r="H643" s="56"/>
      <c r="I643" s="56"/>
      <c r="J643" s="56"/>
      <c r="K643" s="57">
        <v>22.015599999999999</v>
      </c>
      <c r="L643" s="58">
        <v>45618</v>
      </c>
      <c r="M643" s="58"/>
      <c r="N643" s="59"/>
      <c r="O643" s="56"/>
      <c r="P643" s="56"/>
      <c r="Q643" s="56">
        <v>5</v>
      </c>
      <c r="R643" s="60" t="s">
        <v>1139</v>
      </c>
      <c r="S643" s="61">
        <f>O643+P643</f>
        <v>0</v>
      </c>
      <c r="T643" s="62">
        <f>+IF(L643&lt;&gt;"",IF(DAYS360(L643,$A$2)&lt;0,0,IF(AND(MONTH(L643)=MONTH($A$2),YEAR(L643)&lt;YEAR($A$2)),(DAYS360(L643,$A$2)/30)-1,DAYS360(L643,$A$2)/30)),0)</f>
        <v>4.1333333333333337</v>
      </c>
      <c r="U643" s="62">
        <f>+IF(M643&lt;&gt;"",IF(DAYS360(M643,$A$2)&lt;0,0,IF(AND(MONTH(M643)=MONTH($A$2),YEAR(M643)&lt;YEAR($A$2)),(DAYS360(M643,$A$2)/30)-1,DAYS360(M643,$A$2)/30)),0)</f>
        <v>0</v>
      </c>
      <c r="V643" s="63">
        <f>S643/((C643+Q643)/2)</f>
        <v>0</v>
      </c>
      <c r="W643" s="64">
        <f>+IF(V643&gt;0,1/V643,999)</f>
        <v>999</v>
      </c>
      <c r="X643" s="65" t="str">
        <f>+IF(N643&lt;&gt;"",IF(INT(N643)&lt;&gt;INT(K643),"OUI",""),"")</f>
        <v/>
      </c>
      <c r="Y643" s="66">
        <f>+IF(F643="OUI",0,C643*K643)</f>
        <v>110.078</v>
      </c>
      <c r="Z643" s="67" t="str">
        <f>+IF(R643="-",IF(OR(F643="OUI",AND(G643="OUI",T643&lt;=$V$1),H643="OUI",I643="OUI",J643="OUI",T643&lt;=$V$1),"OUI",""),"")</f>
        <v>OUI</v>
      </c>
      <c r="AA643" s="68" t="str">
        <f>+IF(OR(Z643&lt;&gt;"OUI",X643="OUI",R643&lt;&gt;"-"),"OUI","")</f>
        <v/>
      </c>
      <c r="AB643" s="69" t="str">
        <f>+IF(AA643&lt;&gt;"OUI","-",IF(R643="-",IF(W643&lt;=3,"-",MAX(N643,K643*(1-$T$1))),IF(W643&lt;=3,R643,IF(T643&gt;$V$6,MAX(N643,K643*$T$6),IF(T643&gt;$V$5,MAX(R643,N643,K643*(1-$T$2),K643*(1-$T$5)),IF(T643&gt;$V$4,MAX(R643,N643,K643*(1-$T$2),K643*(1-$T$4)),IF(T643&gt;$V$3,MAX(R643,N643,K643*(1-$T$2),K643*(1-$T$3)),IF(T643&gt;$V$1,MAX(N643,K643*(1-$T$2)),MAX(N643,R643)))))))))</f>
        <v>-</v>
      </c>
      <c r="AC643" s="70" t="str">
        <f>+IF(AB643="-","-",IF(ABS(K643-AB643)&lt;0.1,1,-1*(AB643-K643)/K643))</f>
        <v>-</v>
      </c>
      <c r="AD643" s="66" t="str">
        <f>+IF(AB643&lt;&gt;"-",IF(AB643&lt;K643,(K643-AB643)*C643,AB643*C643),"")</f>
        <v/>
      </c>
      <c r="AE643" s="68" t="str">
        <f>+IF(AB643&lt;&gt;"-",IF(R643&lt;&gt;"-",IF(Z643&lt;&gt;"OUI","OLD","FAUX"),IF(Z643&lt;&gt;"OUI","NEW","FAUX")),"")</f>
        <v/>
      </c>
      <c r="AF643" s="68"/>
      <c r="AG643" s="68"/>
      <c r="AH643" s="53" t="str">
        <f t="shared" si="9"/>
        <v/>
      </c>
    </row>
    <row r="644" spans="1:34" ht="17">
      <c r="A644" s="53" t="s">
        <v>2139</v>
      </c>
      <c r="B644" s="53" t="s">
        <v>2140</v>
      </c>
      <c r="C644" s="54">
        <v>6</v>
      </c>
      <c r="D644" s="55" t="s">
        <v>444</v>
      </c>
      <c r="E644" s="55"/>
      <c r="F644" s="56" t="s">
        <v>49</v>
      </c>
      <c r="G644" s="56" t="s">
        <v>49</v>
      </c>
      <c r="H644" s="56"/>
      <c r="I644" s="56"/>
      <c r="J644" s="56"/>
      <c r="K644" s="57">
        <v>21.926600000000001</v>
      </c>
      <c r="L644" s="58">
        <v>45273</v>
      </c>
      <c r="M644" s="58">
        <v>45607</v>
      </c>
      <c r="N644" s="59"/>
      <c r="O644" s="56"/>
      <c r="P644" s="56"/>
      <c r="Q644" s="56">
        <v>6</v>
      </c>
      <c r="R644" s="60" t="s">
        <v>1139</v>
      </c>
      <c r="S644" s="61">
        <f>O644+P644</f>
        <v>0</v>
      </c>
      <c r="T644" s="62">
        <f>+IF(L644&lt;&gt;"",IF(DAYS360(L644,$A$2)&lt;0,0,IF(AND(MONTH(L644)=MONTH($A$2),YEAR(L644)&lt;YEAR($A$2)),(DAYS360(L644,$A$2)/30)-1,DAYS360(L644,$A$2)/30)),0)</f>
        <v>15.433333333333334</v>
      </c>
      <c r="U644" s="62">
        <f>+IF(M644&lt;&gt;"",IF(DAYS360(M644,$A$2)&lt;0,0,IF(AND(MONTH(M644)=MONTH($A$2),YEAR(M644)&lt;YEAR($A$2)),(DAYS360(M644,$A$2)/30)-1,DAYS360(M644,$A$2)/30)),0)</f>
        <v>4.5</v>
      </c>
      <c r="V644" s="63">
        <f>S644/((C644+Q644)/2)</f>
        <v>0</v>
      </c>
      <c r="W644" s="64">
        <f>+IF(V644&gt;0,1/V644,999)</f>
        <v>999</v>
      </c>
      <c r="X644" s="65" t="str">
        <f>+IF(N644&lt;&gt;"",IF(INT(N644)&lt;&gt;INT(K644),"OUI",""),"")</f>
        <v/>
      </c>
      <c r="Y644" s="66">
        <f>+IF(F644="OUI",0,C644*K644)</f>
        <v>131.55959999999999</v>
      </c>
      <c r="Z644" s="67" t="str">
        <f>+IF(R644="-",IF(OR(F644="OUI",AND(G644="OUI",T644&lt;=$V$1),H644="OUI",I644="OUI",J644="OUI",T644&lt;=$V$1),"OUI",""),"")</f>
        <v/>
      </c>
      <c r="AA644" s="68" t="str">
        <f>+IF(OR(Z644&lt;&gt;"OUI",X644="OUI",R644&lt;&gt;"-"),"OUI","")</f>
        <v>OUI</v>
      </c>
      <c r="AB644" s="69">
        <f>+IF(AA644&lt;&gt;"OUI","-",IF(R644="-",IF(W644&lt;=3,"-",MAX(N644,K644*(1-$T$1))),IF(W644&lt;=3,R644,IF(T644&gt;$V$6,MAX(N644,K644*$T$6),IF(T644&gt;$V$5,MAX(R644,N644,K644*(1-$T$2),K644*(1-$T$5)),IF(T644&gt;$V$4,MAX(R644,N644,K644*(1-$T$2),K644*(1-$T$4)),IF(T644&gt;$V$3,MAX(R644,N644,K644*(1-$T$2),K644*(1-$T$3)),IF(T644&gt;$V$1,MAX(N644,K644*(1-$T$2)),MAX(N644,R644)))))))))</f>
        <v>19.73394</v>
      </c>
      <c r="AC644" s="70">
        <f>+IF(AB644="-","-",IF(ABS(K644-AB644)&lt;0.1,1,-1*(AB644-K644)/K644))</f>
        <v>0.1</v>
      </c>
      <c r="AD644" s="66">
        <f>+IF(AB644&lt;&gt;"-",IF(AB644&lt;K644,(K644-AB644)*C644,AB644*C644),"")</f>
        <v>13.15596</v>
      </c>
      <c r="AE644" s="68" t="str">
        <f>+IF(AB644&lt;&gt;"-",IF(R644&lt;&gt;"-",IF(Z644&lt;&gt;"OUI","OLD","FAUX"),IF(Z644&lt;&gt;"OUI","NEW","FAUX")),"")</f>
        <v>NEW</v>
      </c>
      <c r="AF644" s="68"/>
      <c r="AG644" s="68"/>
      <c r="AH644" s="53" t="str">
        <f t="shared" si="9"/>
        <v/>
      </c>
    </row>
    <row r="645" spans="1:34" ht="17">
      <c r="A645" s="53" t="s">
        <v>910</v>
      </c>
      <c r="B645" s="53" t="s">
        <v>911</v>
      </c>
      <c r="C645" s="54">
        <v>4</v>
      </c>
      <c r="D645" s="55" t="s">
        <v>758</v>
      </c>
      <c r="E645" s="55"/>
      <c r="F645" s="56" t="s">
        <v>49</v>
      </c>
      <c r="G645" s="56" t="s">
        <v>49</v>
      </c>
      <c r="H645" s="56"/>
      <c r="I645" s="56"/>
      <c r="J645" s="56"/>
      <c r="K645" s="57">
        <v>21.9</v>
      </c>
      <c r="L645" s="58">
        <v>44364</v>
      </c>
      <c r="M645" s="58">
        <v>45630</v>
      </c>
      <c r="N645" s="59"/>
      <c r="O645" s="56"/>
      <c r="P645" s="56"/>
      <c r="Q645" s="56">
        <v>4</v>
      </c>
      <c r="R645" s="60">
        <v>16.911666666666669</v>
      </c>
      <c r="S645" s="61">
        <f>O645+P645</f>
        <v>0</v>
      </c>
      <c r="T645" s="62">
        <f>+IF(L645&lt;&gt;"",IF(DAYS360(L645,$A$2)&lt;0,0,IF(AND(MONTH(L645)=MONTH($A$2),YEAR(L645)&lt;YEAR($A$2)),(DAYS360(L645,$A$2)/30)-1,DAYS360(L645,$A$2)/30)),0)</f>
        <v>45.3</v>
      </c>
      <c r="U645" s="62">
        <f>+IF(M645&lt;&gt;"",IF(DAYS360(M645,$A$2)&lt;0,0,IF(AND(MONTH(M645)=MONTH($A$2),YEAR(M645)&lt;YEAR($A$2)),(DAYS360(M645,$A$2)/30)-1,DAYS360(M645,$A$2)/30)),0)</f>
        <v>3.7333333333333334</v>
      </c>
      <c r="V645" s="63">
        <f>S645/((C645+Q645)/2)</f>
        <v>0</v>
      </c>
      <c r="W645" s="64">
        <f>+IF(V645&gt;0,1/V645,999)</f>
        <v>999</v>
      </c>
      <c r="X645" s="65" t="str">
        <f>+IF(N645&lt;&gt;"",IF(INT(N645)&lt;&gt;INT(K645),"OUI",""),"")</f>
        <v/>
      </c>
      <c r="Y645" s="66">
        <f>+IF(F645="OUI",0,C645*K645)</f>
        <v>87.6</v>
      </c>
      <c r="Z645" s="67" t="str">
        <f>+IF(R645="-",IF(OR(F645="OUI",AND(G645="OUI",T645&lt;=$V$1),H645="OUI",I645="OUI",J645="OUI",T645&lt;=$V$1),"OUI",""),"")</f>
        <v/>
      </c>
      <c r="AA645" s="68" t="str">
        <f>+IF(OR(Z645&lt;&gt;"OUI",X645="OUI",R645&lt;&gt;"-"),"OUI","")</f>
        <v>OUI</v>
      </c>
      <c r="AB645" s="69">
        <f>+IF(AA645&lt;&gt;"OUI","-",IF(R645="-",IF(W645&lt;=3,"-",MAX(N645,K645*(1-$T$1))),IF(W645&lt;=3,R645,IF(T645&gt;$V$6,MAX(N645,K645*$T$6),IF(T645&gt;$V$5,MAX(R645,N645,K645*(1-$T$2),K645*(1-$T$5)),IF(T645&gt;$V$4,MAX(R645,N645,K645*(1-$T$2),K645*(1-$T$4)),IF(T645&gt;$V$3,MAX(R645,N645,K645*(1-$T$2),K645*(1-$T$3)),IF(T645&gt;$V$1,MAX(N645,K645*(1-$T$2)),MAX(N645,R645)))))))))</f>
        <v>19.71</v>
      </c>
      <c r="AC645" s="70">
        <f>+IF(AB645="-","-",IF(ABS(K645-AB645)&lt;0.1,1,-1*(AB645-K645)/K645))</f>
        <v>9.9999999999999908E-2</v>
      </c>
      <c r="AD645" s="66">
        <f>+IF(AB645&lt;&gt;"-",IF(AB645&lt;K645,(K645-AB645)*C645,AB645*C645),"")</f>
        <v>8.7599999999999909</v>
      </c>
      <c r="AE645" s="68" t="str">
        <f>+IF(AB645&lt;&gt;"-",IF(R645&lt;&gt;"-",IF(Z645&lt;&gt;"OUI","OLD","FAUX"),IF(Z645&lt;&gt;"OUI","NEW","FAUX")),"")</f>
        <v>OLD</v>
      </c>
      <c r="AF645" s="68"/>
      <c r="AG645" s="68"/>
      <c r="AH645" s="53" t="str">
        <f t="shared" si="9"/>
        <v/>
      </c>
    </row>
    <row r="646" spans="1:34" ht="17">
      <c r="A646" s="53" t="s">
        <v>1142</v>
      </c>
      <c r="B646" s="53" t="s">
        <v>1143</v>
      </c>
      <c r="C646" s="54">
        <v>75</v>
      </c>
      <c r="D646" s="55" t="s">
        <v>47</v>
      </c>
      <c r="E646" s="55" t="s">
        <v>74</v>
      </c>
      <c r="F646" s="56" t="s">
        <v>49</v>
      </c>
      <c r="G646" s="56" t="s">
        <v>49</v>
      </c>
      <c r="H646" s="56"/>
      <c r="I646" s="56"/>
      <c r="J646" s="56" t="s">
        <v>49</v>
      </c>
      <c r="K646" s="57">
        <v>21.741099999999999</v>
      </c>
      <c r="L646" s="58">
        <v>44757</v>
      </c>
      <c r="M646" s="58">
        <v>45719</v>
      </c>
      <c r="N646" s="59"/>
      <c r="O646" s="56">
        <v>15</v>
      </c>
      <c r="P646" s="56"/>
      <c r="Q646" s="56">
        <v>90</v>
      </c>
      <c r="R646" s="60" t="s">
        <v>1139</v>
      </c>
      <c r="S646" s="61">
        <f>O646+P646</f>
        <v>15</v>
      </c>
      <c r="T646" s="62">
        <f>+IF(L646&lt;&gt;"",IF(DAYS360(L646,$A$2)&lt;0,0,IF(AND(MONTH(L646)=MONTH($A$2),YEAR(L646)&lt;YEAR($A$2)),(DAYS360(L646,$A$2)/30)-1,DAYS360(L646,$A$2)/30)),0)</f>
        <v>32.366666666666667</v>
      </c>
      <c r="U646" s="62">
        <f>+IF(M646&lt;&gt;"",IF(DAYS360(M646,$A$2)&lt;0,0,IF(AND(MONTH(M646)=MONTH($A$2),YEAR(M646)&lt;YEAR($A$2)),(DAYS360(M646,$A$2)/30)-1,DAYS360(M646,$A$2)/30)),0)</f>
        <v>0.76666666666666672</v>
      </c>
      <c r="V646" s="63">
        <f>S646/((C646+Q646)/2)</f>
        <v>0.18181818181818182</v>
      </c>
      <c r="W646" s="64">
        <f>+IF(V646&gt;0,1/V646,999)</f>
        <v>5.5</v>
      </c>
      <c r="X646" s="65" t="str">
        <f>+IF(N646&lt;&gt;"",IF(INT(N646)&lt;&gt;INT(K646),"OUI",""),"")</f>
        <v/>
      </c>
      <c r="Y646" s="66">
        <f>+IF(F646="OUI",0,C646*K646)</f>
        <v>1630.5825</v>
      </c>
      <c r="Z646" s="67" t="str">
        <f>+IF(R646="-",IF(OR(F646="OUI",AND(G646="OUI",T646&lt;=$V$1),H646="OUI",I646="OUI",J646="OUI",T646&lt;=$V$1),"OUI",""),"")</f>
        <v/>
      </c>
      <c r="AA646" s="68" t="str">
        <f>+IF(OR(Z646&lt;&gt;"OUI",X646="OUI",R646&lt;&gt;"-"),"OUI","")</f>
        <v>OUI</v>
      </c>
      <c r="AB646" s="69">
        <f>+IF(AA646&lt;&gt;"OUI","-",IF(R646="-",IF(W646&lt;=3,"-",MAX(N646,K646*(1-$T$1))),IF(W646&lt;=3,R646,IF(T646&gt;$V$6,MAX(N646,K646*$T$6),IF(T646&gt;$V$5,MAX(R646,N646,K646*(1-$T$2),K646*(1-$T$5)),IF(T646&gt;$V$4,MAX(R646,N646,K646*(1-$T$2),K646*(1-$T$4)),IF(T646&gt;$V$3,MAX(R646,N646,K646*(1-$T$2),K646*(1-$T$3)),IF(T646&gt;$V$1,MAX(N646,K646*(1-$T$2)),MAX(N646,R646)))))))))</f>
        <v>19.566990000000001</v>
      </c>
      <c r="AC646" s="70">
        <f>+IF(AB646="-","-",IF(ABS(K646-AB646)&lt;0.1,1,-1*(AB646-K646)/K646))</f>
        <v>9.999999999999995E-2</v>
      </c>
      <c r="AD646" s="66">
        <f>+IF(AB646&lt;&gt;"-",IF(AB646&lt;K646,(K646-AB646)*C646,AB646*C646),"")</f>
        <v>163.05824999999993</v>
      </c>
      <c r="AE646" s="68" t="str">
        <f>+IF(AB646&lt;&gt;"-",IF(R646&lt;&gt;"-",IF(Z646&lt;&gt;"OUI","OLD","FAUX"),IF(Z646&lt;&gt;"OUI","NEW","FAUX")),"")</f>
        <v>NEW</v>
      </c>
      <c r="AF646" s="68"/>
      <c r="AG646" s="68"/>
      <c r="AH646" s="53" t="str">
        <f t="shared" si="9"/>
        <v/>
      </c>
    </row>
    <row r="647" spans="1:34" ht="17">
      <c r="A647" s="53" t="s">
        <v>709</v>
      </c>
      <c r="B647" s="53" t="s">
        <v>710</v>
      </c>
      <c r="C647" s="54">
        <v>44</v>
      </c>
      <c r="D647" s="55" t="s">
        <v>133</v>
      </c>
      <c r="E647" s="55" t="s">
        <v>167</v>
      </c>
      <c r="F647" s="56" t="s">
        <v>49</v>
      </c>
      <c r="G647" s="56" t="s">
        <v>49</v>
      </c>
      <c r="H647" s="56"/>
      <c r="I647" s="56"/>
      <c r="J647" s="56" t="s">
        <v>49</v>
      </c>
      <c r="K647" s="57">
        <v>21.7273</v>
      </c>
      <c r="L647" s="58">
        <v>43986</v>
      </c>
      <c r="M647" s="58">
        <v>44599</v>
      </c>
      <c r="N647" s="59"/>
      <c r="O647" s="56"/>
      <c r="P647" s="56"/>
      <c r="Q647" s="56">
        <v>44</v>
      </c>
      <c r="R647" s="60">
        <v>19.554570000000002</v>
      </c>
      <c r="S647" s="61">
        <f>O647+P647</f>
        <v>0</v>
      </c>
      <c r="T647" s="62">
        <f>+IF(L647&lt;&gt;"",IF(DAYS360(L647,$A$2)&lt;0,0,IF(AND(MONTH(L647)=MONTH($A$2),YEAR(L647)&lt;YEAR($A$2)),(DAYS360(L647,$A$2)/30)-1,DAYS360(L647,$A$2)/30)),0)</f>
        <v>57.733333333333334</v>
      </c>
      <c r="U647" s="62">
        <f>+IF(M647&lt;&gt;"",IF(DAYS360(M647,$A$2)&lt;0,0,IF(AND(MONTH(M647)=MONTH($A$2),YEAR(M647)&lt;YEAR($A$2)),(DAYS360(M647,$A$2)/30)-1,DAYS360(M647,$A$2)/30)),0)</f>
        <v>37.633333333333333</v>
      </c>
      <c r="V647" s="63">
        <f>S647/((C647+Q647)/2)</f>
        <v>0</v>
      </c>
      <c r="W647" s="64">
        <f>+IF(V647&gt;0,1/V647,999)</f>
        <v>999</v>
      </c>
      <c r="X647" s="65" t="str">
        <f>+IF(N647&lt;&gt;"",IF(INT(N647)&lt;&gt;INT(K647),"OUI",""),"")</f>
        <v/>
      </c>
      <c r="Y647" s="66">
        <f>+IF(F647="OUI",0,C647*K647)</f>
        <v>956.00119999999993</v>
      </c>
      <c r="Z647" s="67" t="str">
        <f>+IF(R647="-",IF(OR(F647="OUI",AND(G647="OUI",T647&lt;=$V$1),H647="OUI",I647="OUI",J647="OUI",T647&lt;=$V$1),"OUI",""),"")</f>
        <v/>
      </c>
      <c r="AA647" s="68" t="str">
        <f>+IF(OR(Z647&lt;&gt;"OUI",X647="OUI",R647&lt;&gt;"-"),"OUI","")</f>
        <v>OUI</v>
      </c>
      <c r="AB647" s="69">
        <f>+IF(AA647&lt;&gt;"OUI","-",IF(R647="-",IF(W647&lt;=3,"-",MAX(N647,K647*(1-$T$1))),IF(W647&lt;=3,R647,IF(T647&gt;$V$6,MAX(N647,K647*$T$6),IF(T647&gt;$V$5,MAX(R647,N647,K647*(1-$T$2),K647*(1-$T$5)),IF(T647&gt;$V$4,MAX(R647,N647,K647*(1-$T$2),K647*(1-$T$4)),IF(T647&gt;$V$3,MAX(R647,N647,K647*(1-$T$2),K647*(1-$T$3)),IF(T647&gt;$V$1,MAX(N647,K647*(1-$T$2)),MAX(N647,R647)))))))))</f>
        <v>19.554570000000002</v>
      </c>
      <c r="AC647" s="70">
        <f>+IF(AB647="-","-",IF(ABS(K647-AB647)&lt;0.1,1,-1*(AB647-K647)/K647))</f>
        <v>9.9999999999999908E-2</v>
      </c>
      <c r="AD647" s="66">
        <f>+IF(AB647&lt;&gt;"-",IF(AB647&lt;K647,(K647-AB647)*C647,AB647*C647),"")</f>
        <v>95.600119999999905</v>
      </c>
      <c r="AE647" s="68" t="str">
        <f>+IF(AB647&lt;&gt;"-",IF(R647&lt;&gt;"-",IF(Z647&lt;&gt;"OUI","OLD","FAUX"),IF(Z647&lt;&gt;"OUI","NEW","FAUX")),"")</f>
        <v>OLD</v>
      </c>
      <c r="AF647" s="68"/>
      <c r="AG647" s="68"/>
      <c r="AH647" s="53" t="str">
        <f t="shared" si="9"/>
        <v/>
      </c>
    </row>
    <row r="648" spans="1:34" ht="17">
      <c r="A648" s="53" t="s">
        <v>1266</v>
      </c>
      <c r="B648" s="53" t="s">
        <v>1267</v>
      </c>
      <c r="C648" s="54">
        <v>4</v>
      </c>
      <c r="D648" s="55" t="s">
        <v>219</v>
      </c>
      <c r="E648" s="55" t="s">
        <v>141</v>
      </c>
      <c r="F648" s="56" t="s">
        <v>49</v>
      </c>
      <c r="G648" s="56" t="s">
        <v>49</v>
      </c>
      <c r="H648" s="56"/>
      <c r="I648" s="56"/>
      <c r="J648" s="56" t="s">
        <v>49</v>
      </c>
      <c r="K648" s="57">
        <v>21.715</v>
      </c>
      <c r="L648" s="58">
        <v>45044</v>
      </c>
      <c r="M648" s="58">
        <v>45649</v>
      </c>
      <c r="N648" s="59"/>
      <c r="O648" s="56"/>
      <c r="P648" s="56"/>
      <c r="Q648" s="56">
        <v>5</v>
      </c>
      <c r="R648" s="60" t="s">
        <v>1139</v>
      </c>
      <c r="S648" s="61">
        <f>O648+P648</f>
        <v>0</v>
      </c>
      <c r="T648" s="62">
        <f>+IF(L648&lt;&gt;"",IF(DAYS360(L648,$A$2)&lt;0,0,IF(AND(MONTH(L648)=MONTH($A$2),YEAR(L648)&lt;YEAR($A$2)),(DAYS360(L648,$A$2)/30)-1,DAYS360(L648,$A$2)/30)),0)</f>
        <v>22.933333333333334</v>
      </c>
      <c r="U648" s="62">
        <f>+IF(M648&lt;&gt;"",IF(DAYS360(M648,$A$2)&lt;0,0,IF(AND(MONTH(M648)=MONTH($A$2),YEAR(M648)&lt;YEAR($A$2)),(DAYS360(M648,$A$2)/30)-1,DAYS360(M648,$A$2)/30)),0)</f>
        <v>3.1</v>
      </c>
      <c r="V648" s="63">
        <f>S648/((C648+Q648)/2)</f>
        <v>0</v>
      </c>
      <c r="W648" s="64">
        <f>+IF(V648&gt;0,1/V648,999)</f>
        <v>999</v>
      </c>
      <c r="X648" s="65" t="str">
        <f>+IF(N648&lt;&gt;"",IF(INT(N648)&lt;&gt;INT(K648),"OUI",""),"")</f>
        <v/>
      </c>
      <c r="Y648" s="66">
        <f>+IF(F648="OUI",0,C648*K648)</f>
        <v>86.86</v>
      </c>
      <c r="Z648" s="67" t="str">
        <f>+IF(R648="-",IF(OR(F648="OUI",AND(G648="OUI",T648&lt;=$V$1),H648="OUI",I648="OUI",J648="OUI",T648&lt;=$V$1),"OUI",""),"")</f>
        <v/>
      </c>
      <c r="AA648" s="68" t="str">
        <f>+IF(OR(Z648&lt;&gt;"OUI",X648="OUI",R648&lt;&gt;"-"),"OUI","")</f>
        <v>OUI</v>
      </c>
      <c r="AB648" s="69">
        <f>+IF(AA648&lt;&gt;"OUI","-",IF(R648="-",IF(W648&lt;=3,"-",MAX(N648,K648*(1-$T$1))),IF(W648&lt;=3,R648,IF(T648&gt;$V$6,MAX(N648,K648*$T$6),IF(T648&gt;$V$5,MAX(R648,N648,K648*(1-$T$2),K648*(1-$T$5)),IF(T648&gt;$V$4,MAX(R648,N648,K648*(1-$T$2),K648*(1-$T$4)),IF(T648&gt;$V$3,MAX(R648,N648,K648*(1-$T$2),K648*(1-$T$3)),IF(T648&gt;$V$1,MAX(N648,K648*(1-$T$2)),MAX(N648,R648)))))))))</f>
        <v>19.543500000000002</v>
      </c>
      <c r="AC648" s="70">
        <f>+IF(AB648="-","-",IF(ABS(K648-AB648)&lt;0.1,1,-1*(AB648-K648)/K648))</f>
        <v>9.9999999999999922E-2</v>
      </c>
      <c r="AD648" s="66">
        <f>+IF(AB648&lt;&gt;"-",IF(AB648&lt;K648,(K648-AB648)*C648,AB648*C648),"")</f>
        <v>8.6859999999999928</v>
      </c>
      <c r="AE648" s="68" t="str">
        <f>+IF(AB648&lt;&gt;"-",IF(R648&lt;&gt;"-",IF(Z648&lt;&gt;"OUI","OLD","FAUX"),IF(Z648&lt;&gt;"OUI","NEW","FAUX")),"")</f>
        <v>NEW</v>
      </c>
      <c r="AF648" s="68"/>
      <c r="AG648" s="68"/>
      <c r="AH648" s="53" t="str">
        <f t="shared" si="9"/>
        <v/>
      </c>
    </row>
    <row r="649" spans="1:34" ht="17">
      <c r="A649" s="53" t="s">
        <v>1324</v>
      </c>
      <c r="B649" s="53" t="s">
        <v>1325</v>
      </c>
      <c r="C649" s="54">
        <v>2</v>
      </c>
      <c r="D649" s="55" t="s">
        <v>1326</v>
      </c>
      <c r="E649" s="55"/>
      <c r="F649" s="56" t="s">
        <v>49</v>
      </c>
      <c r="G649" s="56" t="s">
        <v>49</v>
      </c>
      <c r="H649" s="56"/>
      <c r="I649" s="56"/>
      <c r="J649" s="56"/>
      <c r="K649" s="57">
        <v>21.67</v>
      </c>
      <c r="L649" s="58">
        <v>45342</v>
      </c>
      <c r="M649" s="58">
        <v>45629</v>
      </c>
      <c r="N649" s="59"/>
      <c r="O649" s="56"/>
      <c r="P649" s="56"/>
      <c r="Q649" s="56">
        <v>2</v>
      </c>
      <c r="R649" s="60" t="s">
        <v>1139</v>
      </c>
      <c r="S649" s="61">
        <f>O649+P649</f>
        <v>0</v>
      </c>
      <c r="T649" s="62">
        <f>+IF(L649&lt;&gt;"",IF(DAYS360(L649,$A$2)&lt;0,0,IF(AND(MONTH(L649)=MONTH($A$2),YEAR(L649)&lt;YEAR($A$2)),(DAYS360(L649,$A$2)/30)-1,DAYS360(L649,$A$2)/30)),0)</f>
        <v>13.2</v>
      </c>
      <c r="U649" s="62">
        <f>+IF(M649&lt;&gt;"",IF(DAYS360(M649,$A$2)&lt;0,0,IF(AND(MONTH(M649)=MONTH($A$2),YEAR(M649)&lt;YEAR($A$2)),(DAYS360(M649,$A$2)/30)-1,DAYS360(M649,$A$2)/30)),0)</f>
        <v>3.7666666666666666</v>
      </c>
      <c r="V649" s="63">
        <f>S649/((C649+Q649)/2)</f>
        <v>0</v>
      </c>
      <c r="W649" s="64">
        <f>+IF(V649&gt;0,1/V649,999)</f>
        <v>999</v>
      </c>
      <c r="X649" s="65" t="str">
        <f>+IF(N649&lt;&gt;"",IF(INT(N649)&lt;&gt;INT(K649),"OUI",""),"")</f>
        <v/>
      </c>
      <c r="Y649" s="66">
        <f>+IF(F649="OUI",0,C649*K649)</f>
        <v>43.34</v>
      </c>
      <c r="Z649" s="67" t="str">
        <f>+IF(R649="-",IF(OR(F649="OUI",AND(G649="OUI",T649&lt;=$V$1),H649="OUI",I649="OUI",J649="OUI",T649&lt;=$V$1),"OUI",""),"")</f>
        <v/>
      </c>
      <c r="AA649" s="68" t="str">
        <f>+IF(OR(Z649&lt;&gt;"OUI",X649="OUI",R649&lt;&gt;"-"),"OUI","")</f>
        <v>OUI</v>
      </c>
      <c r="AB649" s="69">
        <f>+IF(AA649&lt;&gt;"OUI","-",IF(R649="-",IF(W649&lt;=3,"-",MAX(N649,K649*(1-$T$1))),IF(W649&lt;=3,R649,IF(T649&gt;$V$6,MAX(N649,K649*$T$6),IF(T649&gt;$V$5,MAX(R649,N649,K649*(1-$T$2),K649*(1-$T$5)),IF(T649&gt;$V$4,MAX(R649,N649,K649*(1-$T$2),K649*(1-$T$4)),IF(T649&gt;$V$3,MAX(R649,N649,K649*(1-$T$2),K649*(1-$T$3)),IF(T649&gt;$V$1,MAX(N649,K649*(1-$T$2)),MAX(N649,R649)))))))))</f>
        <v>19.503000000000004</v>
      </c>
      <c r="AC649" s="70">
        <f>+IF(AB649="-","-",IF(ABS(K649-AB649)&lt;0.1,1,-1*(AB649-K649)/K649))</f>
        <v>9.9999999999999908E-2</v>
      </c>
      <c r="AD649" s="66">
        <f>+IF(AB649&lt;&gt;"-",IF(AB649&lt;K649,(K649-AB649)*C649,AB649*C649),"")</f>
        <v>4.3339999999999961</v>
      </c>
      <c r="AE649" s="68" t="str">
        <f>+IF(AB649&lt;&gt;"-",IF(R649&lt;&gt;"-",IF(Z649&lt;&gt;"OUI","OLD","FAUX"),IF(Z649&lt;&gt;"OUI","NEW","FAUX")),"")</f>
        <v>NEW</v>
      </c>
      <c r="AF649" s="68"/>
      <c r="AG649" s="68"/>
      <c r="AH649" s="53" t="str">
        <f t="shared" si="9"/>
        <v/>
      </c>
    </row>
    <row r="650" spans="1:34" ht="17">
      <c r="A650" s="53" t="s">
        <v>865</v>
      </c>
      <c r="B650" s="53" t="s">
        <v>866</v>
      </c>
      <c r="C650" s="54">
        <v>6</v>
      </c>
      <c r="D650" s="55" t="s">
        <v>80</v>
      </c>
      <c r="E650" s="55" t="s">
        <v>81</v>
      </c>
      <c r="F650" s="56" t="s">
        <v>49</v>
      </c>
      <c r="G650" s="56" t="s">
        <v>49</v>
      </c>
      <c r="H650" s="56"/>
      <c r="I650" s="56"/>
      <c r="J650" s="56" t="s">
        <v>49</v>
      </c>
      <c r="K650" s="57">
        <v>21.616199999999999</v>
      </c>
      <c r="L650" s="58">
        <v>44683</v>
      </c>
      <c r="M650" s="58">
        <v>45691</v>
      </c>
      <c r="N650" s="59"/>
      <c r="O650" s="56">
        <v>1</v>
      </c>
      <c r="P650" s="56"/>
      <c r="Q650" s="56">
        <v>7</v>
      </c>
      <c r="R650" s="60">
        <v>19.45458</v>
      </c>
      <c r="S650" s="61">
        <f>O650+P650</f>
        <v>1</v>
      </c>
      <c r="T650" s="62">
        <f>+IF(L650&lt;&gt;"",IF(DAYS360(L650,$A$2)&lt;0,0,IF(AND(MONTH(L650)=MONTH($A$2),YEAR(L650)&lt;YEAR($A$2)),(DAYS360(L650,$A$2)/30)-1,DAYS360(L650,$A$2)/30)),0)</f>
        <v>34.799999999999997</v>
      </c>
      <c r="U650" s="62">
        <f>+IF(M650&lt;&gt;"",IF(DAYS360(M650,$A$2)&lt;0,0,IF(AND(MONTH(M650)=MONTH($A$2),YEAR(M650)&lt;YEAR($A$2)),(DAYS360(M650,$A$2)/30)-1,DAYS360(M650,$A$2)/30)),0)</f>
        <v>1.7666666666666666</v>
      </c>
      <c r="V650" s="63">
        <f>S650/((C650+Q650)/2)</f>
        <v>0.15384615384615385</v>
      </c>
      <c r="W650" s="64">
        <f>+IF(V650&gt;0,1/V650,999)</f>
        <v>6.5</v>
      </c>
      <c r="X650" s="65" t="str">
        <f>+IF(N650&lt;&gt;"",IF(INT(N650)&lt;&gt;INT(K650),"OUI",""),"")</f>
        <v/>
      </c>
      <c r="Y650" s="66">
        <f>+IF(F650="OUI",0,C650*K650)</f>
        <v>129.69720000000001</v>
      </c>
      <c r="Z650" s="67" t="str">
        <f>+IF(R650="-",IF(OR(F650="OUI",AND(G650="OUI",T650&lt;=$V$1),H650="OUI",I650="OUI",J650="OUI",T650&lt;=$V$1),"OUI",""),"")</f>
        <v/>
      </c>
      <c r="AA650" s="68" t="str">
        <f>+IF(OR(Z650&lt;&gt;"OUI",X650="OUI",R650&lt;&gt;"-"),"OUI","")</f>
        <v>OUI</v>
      </c>
      <c r="AB650" s="69">
        <f>+IF(AA650&lt;&gt;"OUI","-",IF(R650="-",IF(W650&lt;=3,"-",MAX(N650,K650*(1-$T$1))),IF(W650&lt;=3,R650,IF(T650&gt;$V$6,MAX(N650,K650*$T$6),IF(T650&gt;$V$5,MAX(R650,N650,K650*(1-$T$2),K650*(1-$T$5)),IF(T650&gt;$V$4,MAX(R650,N650,K650*(1-$T$2),K650*(1-$T$4)),IF(T650&gt;$V$3,MAX(R650,N650,K650*(1-$T$2),K650*(1-$T$3)),IF(T650&gt;$V$1,MAX(N650,K650*(1-$T$2)),MAX(N650,R650)))))))))</f>
        <v>19.45458</v>
      </c>
      <c r="AC650" s="70">
        <f>+IF(AB650="-","-",IF(ABS(K650-AB650)&lt;0.1,1,-1*(AB650-K650)/K650))</f>
        <v>9.9999999999999964E-2</v>
      </c>
      <c r="AD650" s="66">
        <f>+IF(AB650&lt;&gt;"-",IF(AB650&lt;K650,(K650-AB650)*C650,AB650*C650),"")</f>
        <v>12.969719999999995</v>
      </c>
      <c r="AE650" s="68" t="str">
        <f>+IF(AB650&lt;&gt;"-",IF(R650&lt;&gt;"-",IF(Z650&lt;&gt;"OUI","OLD","FAUX"),IF(Z650&lt;&gt;"OUI","NEW","FAUX")),"")</f>
        <v>OLD</v>
      </c>
      <c r="AF650" s="68"/>
      <c r="AG650" s="68"/>
      <c r="AH650" s="53" t="str">
        <f t="shared" si="9"/>
        <v/>
      </c>
    </row>
    <row r="651" spans="1:34" ht="17">
      <c r="A651" s="53" t="s">
        <v>1773</v>
      </c>
      <c r="B651" s="53" t="s">
        <v>1774</v>
      </c>
      <c r="C651" s="54">
        <v>3</v>
      </c>
      <c r="D651" s="55" t="s">
        <v>797</v>
      </c>
      <c r="E651" s="55" t="s">
        <v>141</v>
      </c>
      <c r="F651" s="56" t="s">
        <v>49</v>
      </c>
      <c r="G651" s="56" t="s">
        <v>49</v>
      </c>
      <c r="H651" s="56"/>
      <c r="I651" s="56"/>
      <c r="J651" s="56" t="s">
        <v>49</v>
      </c>
      <c r="K651" s="57">
        <v>21.55</v>
      </c>
      <c r="L651" s="58">
        <v>44631</v>
      </c>
      <c r="M651" s="58">
        <v>45702</v>
      </c>
      <c r="N651" s="59"/>
      <c r="O651" s="56">
        <v>2</v>
      </c>
      <c r="P651" s="56"/>
      <c r="Q651" s="56">
        <v>5</v>
      </c>
      <c r="R651" s="60">
        <v>19.395</v>
      </c>
      <c r="S651" s="61">
        <f>O651+P651</f>
        <v>2</v>
      </c>
      <c r="T651" s="62">
        <f>+IF(L651&lt;&gt;"",IF(DAYS360(L651,$A$2)&lt;0,0,IF(AND(MONTH(L651)=MONTH($A$2),YEAR(L651)&lt;YEAR($A$2)),(DAYS360(L651,$A$2)/30)-1,DAYS360(L651,$A$2)/30)),0)</f>
        <v>35.5</v>
      </c>
      <c r="U651" s="62">
        <f>+IF(M651&lt;&gt;"",IF(DAYS360(M651,$A$2)&lt;0,0,IF(AND(MONTH(M651)=MONTH($A$2),YEAR(M651)&lt;YEAR($A$2)),(DAYS360(M651,$A$2)/30)-1,DAYS360(M651,$A$2)/30)),0)</f>
        <v>1.4</v>
      </c>
      <c r="V651" s="63">
        <f>S651/((C651+Q651)/2)</f>
        <v>0.5</v>
      </c>
      <c r="W651" s="64">
        <f>+IF(V651&gt;0,1/V651,999)</f>
        <v>2</v>
      </c>
      <c r="X651" s="65" t="str">
        <f>+IF(N651&lt;&gt;"",IF(INT(N651)&lt;&gt;INT(K651),"OUI",""),"")</f>
        <v/>
      </c>
      <c r="Y651" s="66">
        <f>+IF(F651="OUI",0,C651*K651)</f>
        <v>64.650000000000006</v>
      </c>
      <c r="Z651" s="67" t="str">
        <f>+IF(R651="-",IF(OR(F651="OUI",AND(G651="OUI",T651&lt;=$V$1),H651="OUI",I651="OUI",J651="OUI",T651&lt;=$V$1),"OUI",""),"")</f>
        <v/>
      </c>
      <c r="AA651" s="68" t="str">
        <f>+IF(OR(Z651&lt;&gt;"OUI",X651="OUI",R651&lt;&gt;"-"),"OUI","")</f>
        <v>OUI</v>
      </c>
      <c r="AB651" s="69">
        <f>+IF(AA651&lt;&gt;"OUI","-",IF(R651="-",IF(W651&lt;=3,"-",MAX(N651,K651*(1-$T$1))),IF(W651&lt;=3,R651,IF(T651&gt;$V$6,MAX(N651,K651*$T$6),IF(T651&gt;$V$5,MAX(R651,N651,K651*(1-$T$2),K651*(1-$T$5)),IF(T651&gt;$V$4,MAX(R651,N651,K651*(1-$T$2),K651*(1-$T$4)),IF(T651&gt;$V$3,MAX(R651,N651,K651*(1-$T$2),K651*(1-$T$3)),IF(T651&gt;$V$1,MAX(N651,K651*(1-$T$2)),MAX(N651,R651)))))))))</f>
        <v>19.395</v>
      </c>
      <c r="AC651" s="70">
        <f>+IF(AB651="-","-",IF(ABS(K651-AB651)&lt;0.1,1,-1*(AB651-K651)/K651))</f>
        <v>0.10000000000000005</v>
      </c>
      <c r="AD651" s="66">
        <f>+IF(AB651&lt;&gt;"-",IF(AB651&lt;K651,(K651-AB651)*C651,AB651*C651),"")</f>
        <v>6.4650000000000034</v>
      </c>
      <c r="AE651" s="68" t="str">
        <f>+IF(AB651&lt;&gt;"-",IF(R651&lt;&gt;"-",IF(Z651&lt;&gt;"OUI","OLD","FAUX"),IF(Z651&lt;&gt;"OUI","NEW","FAUX")),"")</f>
        <v>OLD</v>
      </c>
      <c r="AF651" s="68"/>
      <c r="AG651" s="68"/>
      <c r="AH651" s="53" t="str">
        <f t="shared" si="9"/>
        <v/>
      </c>
    </row>
    <row r="652" spans="1:34" ht="17">
      <c r="A652" s="53" t="s">
        <v>3573</v>
      </c>
      <c r="B652" s="53" t="s">
        <v>3574</v>
      </c>
      <c r="C652" s="54">
        <v>1</v>
      </c>
      <c r="D652" s="55"/>
      <c r="E652" s="55" t="s">
        <v>999</v>
      </c>
      <c r="F652" s="56" t="s">
        <v>49</v>
      </c>
      <c r="G652" s="56" t="s">
        <v>49</v>
      </c>
      <c r="H652" s="56"/>
      <c r="I652" s="56"/>
      <c r="J652" s="56" t="s">
        <v>49</v>
      </c>
      <c r="K652" s="57">
        <v>21.48</v>
      </c>
      <c r="L652" s="58">
        <v>45524</v>
      </c>
      <c r="M652" s="58">
        <v>45532</v>
      </c>
      <c r="N652" s="59"/>
      <c r="O652" s="56"/>
      <c r="P652" s="56"/>
      <c r="Q652" s="56">
        <v>1</v>
      </c>
      <c r="R652" s="60" t="s">
        <v>1139</v>
      </c>
      <c r="S652" s="61">
        <f>O652+P652</f>
        <v>0</v>
      </c>
      <c r="T652" s="62">
        <f>+IF(L652&lt;&gt;"",IF(DAYS360(L652,$A$2)&lt;0,0,IF(AND(MONTH(L652)=MONTH($A$2),YEAR(L652)&lt;YEAR($A$2)),(DAYS360(L652,$A$2)/30)-1,DAYS360(L652,$A$2)/30)),0)</f>
        <v>7.2</v>
      </c>
      <c r="U652" s="62">
        <f>+IF(M652&lt;&gt;"",IF(DAYS360(M652,$A$2)&lt;0,0,IF(AND(MONTH(M652)=MONTH($A$2),YEAR(M652)&lt;YEAR($A$2)),(DAYS360(M652,$A$2)/30)-1,DAYS360(M652,$A$2)/30)),0)</f>
        <v>6.9333333333333336</v>
      </c>
      <c r="V652" s="63">
        <f>S652/((C652+Q652)/2)</f>
        <v>0</v>
      </c>
      <c r="W652" s="64">
        <f>+IF(V652&gt;0,1/V652,999)</f>
        <v>999</v>
      </c>
      <c r="X652" s="65" t="str">
        <f>+IF(N652&lt;&gt;"",IF(INT(N652)&lt;&gt;INT(K652),"OUI",""),"")</f>
        <v/>
      </c>
      <c r="Y652" s="66">
        <f>+IF(F652="OUI",0,C652*K652)</f>
        <v>21.48</v>
      </c>
      <c r="Z652" s="67" t="str">
        <f>+IF(R652="-",IF(OR(F652="OUI",AND(G652="OUI",T652&lt;=$V$1),H652="OUI",I652="OUI",J652="OUI",T652&lt;=$V$1),"OUI",""),"")</f>
        <v>OUI</v>
      </c>
      <c r="AA652" s="68" t="str">
        <f>+IF(OR(Z652&lt;&gt;"OUI",X652="OUI",R652&lt;&gt;"-"),"OUI","")</f>
        <v/>
      </c>
      <c r="AB652" s="69" t="str">
        <f>+IF(AA652&lt;&gt;"OUI","-",IF(R652="-",IF(W652&lt;=3,"-",MAX(N652,K652*(1-$T$1))),IF(W652&lt;=3,R652,IF(T652&gt;$V$6,MAX(N652,K652*$T$6),IF(T652&gt;$V$5,MAX(R652,N652,K652*(1-$T$2),K652*(1-$T$5)),IF(T652&gt;$V$4,MAX(R652,N652,K652*(1-$T$2),K652*(1-$T$4)),IF(T652&gt;$V$3,MAX(R652,N652,K652*(1-$T$2),K652*(1-$T$3)),IF(T652&gt;$V$1,MAX(N652,K652*(1-$T$2)),MAX(N652,R652)))))))))</f>
        <v>-</v>
      </c>
      <c r="AC652" s="70" t="str">
        <f>+IF(AB652="-","-",IF(ABS(K652-AB652)&lt;0.1,1,-1*(AB652-K652)/K652))</f>
        <v>-</v>
      </c>
      <c r="AD652" s="66" t="str">
        <f>+IF(AB652&lt;&gt;"-",IF(AB652&lt;K652,(K652-AB652)*C652,AB652*C652),"")</f>
        <v/>
      </c>
      <c r="AE652" s="68" t="str">
        <f>+IF(AB652&lt;&gt;"-",IF(R652&lt;&gt;"-",IF(Z652&lt;&gt;"OUI","OLD","FAUX"),IF(Z652&lt;&gt;"OUI","NEW","FAUX")),"")</f>
        <v/>
      </c>
      <c r="AF652" s="68"/>
      <c r="AG652" s="68"/>
      <c r="AH652" s="53" t="str">
        <f t="shared" si="9"/>
        <v/>
      </c>
    </row>
    <row r="653" spans="1:34" ht="17">
      <c r="A653" s="53" t="s">
        <v>754</v>
      </c>
      <c r="B653" s="53" t="s">
        <v>755</v>
      </c>
      <c r="C653" s="54">
        <v>23</v>
      </c>
      <c r="D653" s="55" t="s">
        <v>623</v>
      </c>
      <c r="E653" s="55"/>
      <c r="F653" s="56" t="s">
        <v>49</v>
      </c>
      <c r="G653" s="56" t="s">
        <v>49</v>
      </c>
      <c r="H653" s="56"/>
      <c r="I653" s="56"/>
      <c r="J653" s="56"/>
      <c r="K653" s="57">
        <v>21.29</v>
      </c>
      <c r="L653" s="58">
        <v>45240</v>
      </c>
      <c r="M653" s="58">
        <v>45709</v>
      </c>
      <c r="N653" s="59"/>
      <c r="O653" s="56">
        <v>1</v>
      </c>
      <c r="P653" s="56"/>
      <c r="Q653" s="56">
        <v>24</v>
      </c>
      <c r="R653" s="60">
        <v>19.161000000000001</v>
      </c>
      <c r="S653" s="61">
        <f>O653+P653</f>
        <v>1</v>
      </c>
      <c r="T653" s="62">
        <f>+IF(L653&lt;&gt;"",IF(DAYS360(L653,$A$2)&lt;0,0,IF(AND(MONTH(L653)=MONTH($A$2),YEAR(L653)&lt;YEAR($A$2)),(DAYS360(L653,$A$2)/30)-1,DAYS360(L653,$A$2)/30)),0)</f>
        <v>16.533333333333335</v>
      </c>
      <c r="U653" s="62">
        <f>+IF(M653&lt;&gt;"",IF(DAYS360(M653,$A$2)&lt;0,0,IF(AND(MONTH(M653)=MONTH($A$2),YEAR(M653)&lt;YEAR($A$2)),(DAYS360(M653,$A$2)/30)-1,DAYS360(M653,$A$2)/30)),0)</f>
        <v>1.1666666666666667</v>
      </c>
      <c r="V653" s="63">
        <f>S653/((C653+Q653)/2)</f>
        <v>4.2553191489361701E-2</v>
      </c>
      <c r="W653" s="64">
        <f>+IF(V653&gt;0,1/V653,999)</f>
        <v>23.5</v>
      </c>
      <c r="X653" s="65" t="str">
        <f>+IF(N653&lt;&gt;"",IF(INT(N653)&lt;&gt;INT(K653),"OUI",""),"")</f>
        <v/>
      </c>
      <c r="Y653" s="66">
        <f>+IF(F653="OUI",0,C653*K653)</f>
        <v>489.66999999999996</v>
      </c>
      <c r="Z653" s="67" t="str">
        <f>+IF(R653="-",IF(OR(F653="OUI",AND(G653="OUI",T653&lt;=$V$1),H653="OUI",I653="OUI",J653="OUI",T653&lt;=$V$1),"OUI",""),"")</f>
        <v/>
      </c>
      <c r="AA653" s="68" t="str">
        <f>+IF(OR(Z653&lt;&gt;"OUI",X653="OUI",R653&lt;&gt;"-"),"OUI","")</f>
        <v>OUI</v>
      </c>
      <c r="AB653" s="69">
        <f>+IF(AA653&lt;&gt;"OUI","-",IF(R653="-",IF(W653&lt;=3,"-",MAX(N653,K653*(1-$T$1))),IF(W653&lt;=3,R653,IF(T653&gt;$V$6,MAX(N653,K653*$T$6),IF(T653&gt;$V$5,MAX(R653,N653,K653*(1-$T$2),K653*(1-$T$5)),IF(T653&gt;$V$4,MAX(R653,N653,K653*(1-$T$2),K653*(1-$T$4)),IF(T653&gt;$V$3,MAX(R653,N653,K653*(1-$T$2),K653*(1-$T$3)),IF(T653&gt;$V$1,MAX(N653,K653*(1-$T$2)),MAX(N653,R653)))))))))</f>
        <v>19.161000000000001</v>
      </c>
      <c r="AC653" s="70">
        <f>+IF(AB653="-","-",IF(ABS(K653-AB653)&lt;0.1,1,-1*(AB653-K653)/K653))</f>
        <v>9.9999999999999895E-2</v>
      </c>
      <c r="AD653" s="66">
        <f>+IF(AB653&lt;&gt;"-",IF(AB653&lt;K653,(K653-AB653)*C653,AB653*C653),"")</f>
        <v>48.966999999999949</v>
      </c>
      <c r="AE653" s="68" t="str">
        <f>+IF(AB653&lt;&gt;"-",IF(R653&lt;&gt;"-",IF(Z653&lt;&gt;"OUI","OLD","FAUX"),IF(Z653&lt;&gt;"OUI","NEW","FAUX")),"")</f>
        <v>OLD</v>
      </c>
      <c r="AF653" s="68"/>
      <c r="AG653" s="68"/>
      <c r="AH653" s="53" t="str">
        <f t="shared" si="9"/>
        <v/>
      </c>
    </row>
    <row r="654" spans="1:34" ht="17">
      <c r="A654" s="53" t="s">
        <v>2802</v>
      </c>
      <c r="B654" s="53" t="s">
        <v>2803</v>
      </c>
      <c r="C654" s="54">
        <v>1</v>
      </c>
      <c r="D654" s="55" t="s">
        <v>116</v>
      </c>
      <c r="E654" s="55"/>
      <c r="F654" s="56" t="s">
        <v>49</v>
      </c>
      <c r="G654" s="56" t="s">
        <v>49</v>
      </c>
      <c r="H654" s="56"/>
      <c r="I654" s="56"/>
      <c r="J654" s="56"/>
      <c r="K654" s="57">
        <v>21.17</v>
      </c>
      <c r="L654" s="58">
        <v>45684</v>
      </c>
      <c r="M654" s="58">
        <v>45729</v>
      </c>
      <c r="N654" s="59"/>
      <c r="O654" s="56">
        <v>18</v>
      </c>
      <c r="P654" s="56"/>
      <c r="Q654" s="56">
        <v>4</v>
      </c>
      <c r="R654" s="60" t="s">
        <v>1139</v>
      </c>
      <c r="S654" s="61">
        <f>O654+P654</f>
        <v>18</v>
      </c>
      <c r="T654" s="62">
        <f>+IF(L654&lt;&gt;"",IF(DAYS360(L654,$A$2)&lt;0,0,IF(AND(MONTH(L654)=MONTH($A$2),YEAR(L654)&lt;YEAR($A$2)),(DAYS360(L654,$A$2)/30)-1,DAYS360(L654,$A$2)/30)),0)</f>
        <v>1.9666666666666666</v>
      </c>
      <c r="U654" s="62">
        <f>+IF(M654&lt;&gt;"",IF(DAYS360(M654,$A$2)&lt;0,0,IF(AND(MONTH(M654)=MONTH($A$2),YEAR(M654)&lt;YEAR($A$2)),(DAYS360(M654,$A$2)/30)-1,DAYS360(M654,$A$2)/30)),0)</f>
        <v>0.43333333333333335</v>
      </c>
      <c r="V654" s="63">
        <f>S654/((C654+Q654)/2)</f>
        <v>7.2</v>
      </c>
      <c r="W654" s="64">
        <f>+IF(V654&gt;0,1/V654,999)</f>
        <v>0.1388888888888889</v>
      </c>
      <c r="X654" s="65" t="str">
        <f>+IF(N654&lt;&gt;"",IF(INT(N654)&lt;&gt;INT(K654),"OUI",""),"")</f>
        <v/>
      </c>
      <c r="Y654" s="66">
        <f>+IF(F654="OUI",0,C654*K654)</f>
        <v>21.17</v>
      </c>
      <c r="Z654" s="67" t="str">
        <f>+IF(R654="-",IF(OR(F654="OUI",AND(G654="OUI",T654&lt;=$V$1),H654="OUI",I654="OUI",J654="OUI",T654&lt;=$V$1),"OUI",""),"")</f>
        <v>OUI</v>
      </c>
      <c r="AA654" s="68" t="str">
        <f>+IF(OR(Z654&lt;&gt;"OUI",X654="OUI",R654&lt;&gt;"-"),"OUI","")</f>
        <v/>
      </c>
      <c r="AB654" s="69" t="str">
        <f>+IF(AA654&lt;&gt;"OUI","-",IF(R654="-",IF(W654&lt;=3,"-",MAX(N654,K654*(1-$T$1))),IF(W654&lt;=3,R654,IF(T654&gt;$V$6,MAX(N654,K654*$T$6),IF(T654&gt;$V$5,MAX(R654,N654,K654*(1-$T$2),K654*(1-$T$5)),IF(T654&gt;$V$4,MAX(R654,N654,K654*(1-$T$2),K654*(1-$T$4)),IF(T654&gt;$V$3,MAX(R654,N654,K654*(1-$T$2),K654*(1-$T$3)),IF(T654&gt;$V$1,MAX(N654,K654*(1-$T$2)),MAX(N654,R654)))))))))</f>
        <v>-</v>
      </c>
      <c r="AC654" s="70" t="str">
        <f>+IF(AB654="-","-",IF(ABS(K654-AB654)&lt;0.1,1,-1*(AB654-K654)/K654))</f>
        <v>-</v>
      </c>
      <c r="AD654" s="66" t="str">
        <f>+IF(AB654&lt;&gt;"-",IF(AB654&lt;K654,(K654-AB654)*C654,AB654*C654),"")</f>
        <v/>
      </c>
      <c r="AE654" s="68" t="str">
        <f>+IF(AB654&lt;&gt;"-",IF(R654&lt;&gt;"-",IF(Z654&lt;&gt;"OUI","OLD","FAUX"),IF(Z654&lt;&gt;"OUI","NEW","FAUX")),"")</f>
        <v/>
      </c>
      <c r="AF654" s="68"/>
      <c r="AG654" s="68"/>
      <c r="AH654" s="53" t="str">
        <f t="shared" si="9"/>
        <v/>
      </c>
    </row>
    <row r="655" spans="1:34" ht="17">
      <c r="A655" s="53" t="s">
        <v>2505</v>
      </c>
      <c r="B655" s="53" t="s">
        <v>2506</v>
      </c>
      <c r="C655" s="54">
        <v>2</v>
      </c>
      <c r="D655" s="55" t="s">
        <v>219</v>
      </c>
      <c r="E655" s="55"/>
      <c r="F655" s="56" t="s">
        <v>49</v>
      </c>
      <c r="G655" s="56" t="s">
        <v>49</v>
      </c>
      <c r="H655" s="56"/>
      <c r="I655" s="56"/>
      <c r="J655" s="56"/>
      <c r="K655" s="57">
        <v>21.1</v>
      </c>
      <c r="L655" s="58">
        <v>45674</v>
      </c>
      <c r="M655" s="58">
        <v>45638</v>
      </c>
      <c r="N655" s="59"/>
      <c r="O655" s="56"/>
      <c r="P655" s="56"/>
      <c r="Q655" s="56">
        <v>2</v>
      </c>
      <c r="R655" s="60" t="s">
        <v>1139</v>
      </c>
      <c r="S655" s="61">
        <f>O655+P655</f>
        <v>0</v>
      </c>
      <c r="T655" s="62">
        <f>+IF(L655&lt;&gt;"",IF(DAYS360(L655,$A$2)&lt;0,0,IF(AND(MONTH(L655)=MONTH($A$2),YEAR(L655)&lt;YEAR($A$2)),(DAYS360(L655,$A$2)/30)-1,DAYS360(L655,$A$2)/30)),0)</f>
        <v>2.2999999999999998</v>
      </c>
      <c r="U655" s="62">
        <f>+IF(M655&lt;&gt;"",IF(DAYS360(M655,$A$2)&lt;0,0,IF(AND(MONTH(M655)=MONTH($A$2),YEAR(M655)&lt;YEAR($A$2)),(DAYS360(M655,$A$2)/30)-1,DAYS360(M655,$A$2)/30)),0)</f>
        <v>3.4666666666666668</v>
      </c>
      <c r="V655" s="63">
        <f>S655/((C655+Q655)/2)</f>
        <v>0</v>
      </c>
      <c r="W655" s="64">
        <f>+IF(V655&gt;0,1/V655,999)</f>
        <v>999</v>
      </c>
      <c r="X655" s="65" t="str">
        <f>+IF(N655&lt;&gt;"",IF(INT(N655)&lt;&gt;INT(K655),"OUI",""),"")</f>
        <v/>
      </c>
      <c r="Y655" s="66">
        <f>+IF(F655="OUI",0,C655*K655)</f>
        <v>42.2</v>
      </c>
      <c r="Z655" s="67" t="str">
        <f>+IF(R655="-",IF(OR(F655="OUI",AND(G655="OUI",T655&lt;=$V$1),H655="OUI",I655="OUI",J655="OUI",T655&lt;=$V$1),"OUI",""),"")</f>
        <v>OUI</v>
      </c>
      <c r="AA655" s="68" t="str">
        <f>+IF(OR(Z655&lt;&gt;"OUI",X655="OUI",R655&lt;&gt;"-"),"OUI","")</f>
        <v/>
      </c>
      <c r="AB655" s="69" t="str">
        <f>+IF(AA655&lt;&gt;"OUI","-",IF(R655="-",IF(W655&lt;=3,"-",MAX(N655,K655*(1-$T$1))),IF(W655&lt;=3,R655,IF(T655&gt;$V$6,MAX(N655,K655*$T$6),IF(T655&gt;$V$5,MAX(R655,N655,K655*(1-$T$2),K655*(1-$T$5)),IF(T655&gt;$V$4,MAX(R655,N655,K655*(1-$T$2),K655*(1-$T$4)),IF(T655&gt;$V$3,MAX(R655,N655,K655*(1-$T$2),K655*(1-$T$3)),IF(T655&gt;$V$1,MAX(N655,K655*(1-$T$2)),MAX(N655,R655)))))))))</f>
        <v>-</v>
      </c>
      <c r="AC655" s="70" t="str">
        <f>+IF(AB655="-","-",IF(ABS(K655-AB655)&lt;0.1,1,-1*(AB655-K655)/K655))</f>
        <v>-</v>
      </c>
      <c r="AD655" s="66" t="str">
        <f>+IF(AB655&lt;&gt;"-",IF(AB655&lt;K655,(K655-AB655)*C655,AB655*C655),"")</f>
        <v/>
      </c>
      <c r="AE655" s="68" t="str">
        <f>+IF(AB655&lt;&gt;"-",IF(R655&lt;&gt;"-",IF(Z655&lt;&gt;"OUI","OLD","FAUX"),IF(Z655&lt;&gt;"OUI","NEW","FAUX")),"")</f>
        <v/>
      </c>
      <c r="AF655" s="68"/>
      <c r="AG655" s="68"/>
      <c r="AH655" s="53" t="str">
        <f t="shared" si="9"/>
        <v/>
      </c>
    </row>
    <row r="656" spans="1:34" ht="17">
      <c r="A656" s="53" t="s">
        <v>798</v>
      </c>
      <c r="B656" s="53" t="s">
        <v>799</v>
      </c>
      <c r="C656" s="54">
        <v>16</v>
      </c>
      <c r="D656" s="55" t="s">
        <v>80</v>
      </c>
      <c r="E656" s="55" t="s">
        <v>97</v>
      </c>
      <c r="F656" s="56" t="s">
        <v>49</v>
      </c>
      <c r="G656" s="56" t="s">
        <v>49</v>
      </c>
      <c r="H656" s="56"/>
      <c r="I656" s="56"/>
      <c r="J656" s="56" t="s">
        <v>98</v>
      </c>
      <c r="K656" s="57">
        <v>21.035299999999999</v>
      </c>
      <c r="L656" s="58">
        <v>43920</v>
      </c>
      <c r="M656" s="58">
        <v>44630</v>
      </c>
      <c r="N656" s="59"/>
      <c r="O656" s="56"/>
      <c r="P656" s="56"/>
      <c r="Q656" s="56">
        <v>16</v>
      </c>
      <c r="R656" s="60">
        <v>18.93177</v>
      </c>
      <c r="S656" s="61">
        <f>O656+P656</f>
        <v>0</v>
      </c>
      <c r="T656" s="62">
        <f>+IF(L656&lt;&gt;"",IF(DAYS360(L656,$A$2)&lt;0,0,IF(AND(MONTH(L656)=MONTH($A$2),YEAR(L656)&lt;YEAR($A$2)),(DAYS360(L656,$A$2)/30)-1,DAYS360(L656,$A$2)/30)),0)</f>
        <v>58.866666666666667</v>
      </c>
      <c r="U656" s="62">
        <f>+IF(M656&lt;&gt;"",IF(DAYS360(M656,$A$2)&lt;0,0,IF(AND(MONTH(M656)=MONTH($A$2),YEAR(M656)&lt;YEAR($A$2)),(DAYS360(M656,$A$2)/30)-1,DAYS360(M656,$A$2)/30)),0)</f>
        <v>35.533333333333331</v>
      </c>
      <c r="V656" s="63">
        <f>S656/((C656+Q656)/2)</f>
        <v>0</v>
      </c>
      <c r="W656" s="64">
        <f>+IF(V656&gt;0,1/V656,999)</f>
        <v>999</v>
      </c>
      <c r="X656" s="65" t="str">
        <f>+IF(N656&lt;&gt;"",IF(INT(N656)&lt;&gt;INT(K656),"OUI",""),"")</f>
        <v/>
      </c>
      <c r="Y656" s="66">
        <f>+IF(F656="OUI",0,C656*K656)</f>
        <v>336.56479999999999</v>
      </c>
      <c r="Z656" s="67" t="str">
        <f>+IF(R656="-",IF(OR(F656="OUI",AND(G656="OUI",T656&lt;=$V$1),H656="OUI",I656="OUI",J656="OUI",T656&lt;=$V$1),"OUI",""),"")</f>
        <v/>
      </c>
      <c r="AA656" s="68" t="str">
        <f>+IF(OR(Z656&lt;&gt;"OUI",X656="OUI",R656&lt;&gt;"-"),"OUI","")</f>
        <v>OUI</v>
      </c>
      <c r="AB656" s="69">
        <f>+IF(AA656&lt;&gt;"OUI","-",IF(R656="-",IF(W656&lt;=3,"-",MAX(N656,K656*(1-$T$1))),IF(W656&lt;=3,R656,IF(T656&gt;$V$6,MAX(N656,K656*$T$6),IF(T656&gt;$V$5,MAX(R656,N656,K656*(1-$T$2),K656*(1-$T$5)),IF(T656&gt;$V$4,MAX(R656,N656,K656*(1-$T$2),K656*(1-$T$4)),IF(T656&gt;$V$3,MAX(R656,N656,K656*(1-$T$2),K656*(1-$T$3)),IF(T656&gt;$V$1,MAX(N656,K656*(1-$T$2)),MAX(N656,R656)))))))))</f>
        <v>18.93177</v>
      </c>
      <c r="AC656" s="70">
        <f>+IF(AB656="-","-",IF(ABS(K656-AB656)&lt;0.1,1,-1*(AB656-K656)/K656))</f>
        <v>9.9999999999999964E-2</v>
      </c>
      <c r="AD656" s="66">
        <f>+IF(AB656&lt;&gt;"-",IF(AB656&lt;K656,(K656-AB656)*C656,AB656*C656),"")</f>
        <v>33.656479999999988</v>
      </c>
      <c r="AE656" s="68" t="str">
        <f>+IF(AB656&lt;&gt;"-",IF(R656&lt;&gt;"-",IF(Z656&lt;&gt;"OUI","OLD","FAUX"),IF(Z656&lt;&gt;"OUI","NEW","FAUX")),"")</f>
        <v>OLD</v>
      </c>
      <c r="AF656" s="68"/>
      <c r="AG656" s="68"/>
      <c r="AH656" s="53" t="str">
        <f t="shared" ref="AH656:AH719" si="10">+IF(AND(OR(R656&lt;&gt;"-",AB656&lt;&gt;"-"),T656&lt;=1),"Ne pas déprécier","")</f>
        <v/>
      </c>
    </row>
    <row r="657" spans="1:34" ht="17">
      <c r="A657" s="53" t="s">
        <v>1221</v>
      </c>
      <c r="B657" s="53" t="s">
        <v>1222</v>
      </c>
      <c r="C657" s="54">
        <v>10</v>
      </c>
      <c r="D657" s="55" t="s">
        <v>736</v>
      </c>
      <c r="E657" s="55"/>
      <c r="F657" s="56" t="s">
        <v>49</v>
      </c>
      <c r="G657" s="56" t="s">
        <v>49</v>
      </c>
      <c r="H657" s="56"/>
      <c r="I657" s="56"/>
      <c r="J657" s="56"/>
      <c r="K657" s="57">
        <v>21</v>
      </c>
      <c r="L657" s="58">
        <v>45271</v>
      </c>
      <c r="M657" s="58"/>
      <c r="N657" s="59"/>
      <c r="O657" s="56"/>
      <c r="P657" s="56"/>
      <c r="Q657" s="56">
        <v>10</v>
      </c>
      <c r="R657" s="60" t="s">
        <v>1139</v>
      </c>
      <c r="S657" s="61">
        <f>O657+P657</f>
        <v>0</v>
      </c>
      <c r="T657" s="62">
        <f>+IF(L657&lt;&gt;"",IF(DAYS360(L657,$A$2)&lt;0,0,IF(AND(MONTH(L657)=MONTH($A$2),YEAR(L657)&lt;YEAR($A$2)),(DAYS360(L657,$A$2)/30)-1,DAYS360(L657,$A$2)/30)),0)</f>
        <v>15.5</v>
      </c>
      <c r="U657" s="62">
        <f>+IF(M657&lt;&gt;"",IF(DAYS360(M657,$A$2)&lt;0,0,IF(AND(MONTH(M657)=MONTH($A$2),YEAR(M657)&lt;YEAR($A$2)),(DAYS360(M657,$A$2)/30)-1,DAYS360(M657,$A$2)/30)),0)</f>
        <v>0</v>
      </c>
      <c r="V657" s="63">
        <f>S657/((C657+Q657)/2)</f>
        <v>0</v>
      </c>
      <c r="W657" s="64">
        <f>+IF(V657&gt;0,1/V657,999)</f>
        <v>999</v>
      </c>
      <c r="X657" s="65" t="str">
        <f>+IF(N657&lt;&gt;"",IF(INT(N657)&lt;&gt;INT(K657),"OUI",""),"")</f>
        <v/>
      </c>
      <c r="Y657" s="66">
        <f>+IF(F657="OUI",0,C657*K657)</f>
        <v>210</v>
      </c>
      <c r="Z657" s="67" t="str">
        <f>+IF(R657="-",IF(OR(F657="OUI",AND(G657="OUI",T657&lt;=$V$1),H657="OUI",I657="OUI",J657="OUI",T657&lt;=$V$1),"OUI",""),"")</f>
        <v/>
      </c>
      <c r="AA657" s="68" t="str">
        <f>+IF(OR(Z657&lt;&gt;"OUI",X657="OUI",R657&lt;&gt;"-"),"OUI","")</f>
        <v>OUI</v>
      </c>
      <c r="AB657" s="69">
        <f>+IF(AA657&lt;&gt;"OUI","-",IF(R657="-",IF(W657&lt;=3,"-",MAX(N657,K657*(1-$T$1))),IF(W657&lt;=3,R657,IF(T657&gt;$V$6,MAX(N657,K657*$T$6),IF(T657&gt;$V$5,MAX(R657,N657,K657*(1-$T$2),K657*(1-$T$5)),IF(T657&gt;$V$4,MAX(R657,N657,K657*(1-$T$2),K657*(1-$T$4)),IF(T657&gt;$V$3,MAX(R657,N657,K657*(1-$T$2),K657*(1-$T$3)),IF(T657&gt;$V$1,MAX(N657,K657*(1-$T$2)),MAX(N657,R657)))))))))</f>
        <v>18.900000000000002</v>
      </c>
      <c r="AC657" s="70">
        <f>+IF(AB657="-","-",IF(ABS(K657-AB657)&lt;0.1,1,-1*(AB657-K657)/K657))</f>
        <v>9.9999999999999895E-2</v>
      </c>
      <c r="AD657" s="66">
        <f>+IF(AB657&lt;&gt;"-",IF(AB657&lt;K657,(K657-AB657)*C657,AB657*C657),"")</f>
        <v>20.999999999999979</v>
      </c>
      <c r="AE657" s="68" t="str">
        <f>+IF(AB657&lt;&gt;"-",IF(R657&lt;&gt;"-",IF(Z657&lt;&gt;"OUI","OLD","FAUX"),IF(Z657&lt;&gt;"OUI","NEW","FAUX")),"")</f>
        <v>NEW</v>
      </c>
      <c r="AF657" s="68"/>
      <c r="AG657" s="68"/>
      <c r="AH657" s="53" t="str">
        <f t="shared" si="10"/>
        <v/>
      </c>
    </row>
    <row r="658" spans="1:34" ht="17">
      <c r="A658" s="53" t="s">
        <v>3566</v>
      </c>
      <c r="B658" s="53" t="s">
        <v>3567</v>
      </c>
      <c r="C658" s="54">
        <v>1</v>
      </c>
      <c r="D658" s="55"/>
      <c r="E658" s="55" t="s">
        <v>3565</v>
      </c>
      <c r="F658" s="56" t="s">
        <v>49</v>
      </c>
      <c r="G658" s="56" t="s">
        <v>49</v>
      </c>
      <c r="H658" s="56"/>
      <c r="I658" s="56"/>
      <c r="J658" s="56" t="s">
        <v>49</v>
      </c>
      <c r="K658" s="57">
        <v>20.91</v>
      </c>
      <c r="L658" s="58">
        <v>45643</v>
      </c>
      <c r="M658" s="58">
        <v>45359</v>
      </c>
      <c r="N658" s="59"/>
      <c r="O658" s="56"/>
      <c r="P658" s="56"/>
      <c r="Q658" s="56">
        <v>1</v>
      </c>
      <c r="R658" s="60" t="s">
        <v>1139</v>
      </c>
      <c r="S658" s="61">
        <f>O658+P658</f>
        <v>0</v>
      </c>
      <c r="T658" s="62">
        <f>+IF(L658&lt;&gt;"",IF(DAYS360(L658,$A$2)&lt;0,0,IF(AND(MONTH(L658)=MONTH($A$2),YEAR(L658)&lt;YEAR($A$2)),(DAYS360(L658,$A$2)/30)-1,DAYS360(L658,$A$2)/30)),0)</f>
        <v>3.3</v>
      </c>
      <c r="U658" s="62">
        <f>+IF(M658&lt;&gt;"",IF(DAYS360(M658,$A$2)&lt;0,0,IF(AND(MONTH(M658)=MONTH($A$2),YEAR(M658)&lt;YEAR($A$2)),(DAYS360(M658,$A$2)/30)-1,DAYS360(M658,$A$2)/30)),0)</f>
        <v>11.6</v>
      </c>
      <c r="V658" s="63">
        <f>S658/((C658+Q658)/2)</f>
        <v>0</v>
      </c>
      <c r="W658" s="64">
        <f>+IF(V658&gt;0,1/V658,999)</f>
        <v>999</v>
      </c>
      <c r="X658" s="65" t="str">
        <f>+IF(N658&lt;&gt;"",IF(INT(N658)&lt;&gt;INT(K658),"OUI",""),"")</f>
        <v/>
      </c>
      <c r="Y658" s="66">
        <f>+IF(F658="OUI",0,C658*K658)</f>
        <v>20.91</v>
      </c>
      <c r="Z658" s="67" t="str">
        <f>+IF(R658="-",IF(OR(F658="OUI",AND(G658="OUI",T658&lt;=$V$1),H658="OUI",I658="OUI",J658="OUI",T658&lt;=$V$1),"OUI",""),"")</f>
        <v>OUI</v>
      </c>
      <c r="AA658" s="68" t="str">
        <f>+IF(OR(Z658&lt;&gt;"OUI",X658="OUI",R658&lt;&gt;"-"),"OUI","")</f>
        <v/>
      </c>
      <c r="AB658" s="69" t="str">
        <f>+IF(AA658&lt;&gt;"OUI","-",IF(R658="-",IF(W658&lt;=3,"-",MAX(N658,K658*(1-$T$1))),IF(W658&lt;=3,R658,IF(T658&gt;$V$6,MAX(N658,K658*$T$6),IF(T658&gt;$V$5,MAX(R658,N658,K658*(1-$T$2),K658*(1-$T$5)),IF(T658&gt;$V$4,MAX(R658,N658,K658*(1-$T$2),K658*(1-$T$4)),IF(T658&gt;$V$3,MAX(R658,N658,K658*(1-$T$2),K658*(1-$T$3)),IF(T658&gt;$V$1,MAX(N658,K658*(1-$T$2)),MAX(N658,R658)))))))))</f>
        <v>-</v>
      </c>
      <c r="AC658" s="70" t="str">
        <f>+IF(AB658="-","-",IF(ABS(K658-AB658)&lt;0.1,1,-1*(AB658-K658)/K658))</f>
        <v>-</v>
      </c>
      <c r="AD658" s="66" t="str">
        <f>+IF(AB658&lt;&gt;"-",IF(AB658&lt;K658,(K658-AB658)*C658,AB658*C658),"")</f>
        <v/>
      </c>
      <c r="AE658" s="68" t="str">
        <f>+IF(AB658&lt;&gt;"-",IF(R658&lt;&gt;"-",IF(Z658&lt;&gt;"OUI","OLD","FAUX"),IF(Z658&lt;&gt;"OUI","NEW","FAUX")),"")</f>
        <v/>
      </c>
      <c r="AF658" s="68"/>
      <c r="AG658" s="68"/>
      <c r="AH658" s="53" t="str">
        <f t="shared" si="10"/>
        <v/>
      </c>
    </row>
    <row r="659" spans="1:34" ht="17">
      <c r="A659" s="53" t="s">
        <v>648</v>
      </c>
      <c r="B659" s="53" t="s">
        <v>649</v>
      </c>
      <c r="C659" s="54">
        <v>252</v>
      </c>
      <c r="D659" s="55" t="s">
        <v>68</v>
      </c>
      <c r="E659" s="55"/>
      <c r="F659" s="56" t="s">
        <v>49</v>
      </c>
      <c r="G659" s="56" t="s">
        <v>49</v>
      </c>
      <c r="H659" s="56" t="s">
        <v>98</v>
      </c>
      <c r="I659" s="56"/>
      <c r="J659" s="56"/>
      <c r="K659" s="57">
        <v>20.805199999999999</v>
      </c>
      <c r="L659" s="58">
        <v>44460</v>
      </c>
      <c r="M659" s="58">
        <v>45694</v>
      </c>
      <c r="N659" s="59"/>
      <c r="O659" s="56">
        <v>2</v>
      </c>
      <c r="P659" s="56">
        <v>5</v>
      </c>
      <c r="Q659" s="56">
        <v>262</v>
      </c>
      <c r="R659" s="60">
        <v>18.782472222222221</v>
      </c>
      <c r="S659" s="61">
        <f>O659+P659</f>
        <v>7</v>
      </c>
      <c r="T659" s="62">
        <f>+IF(L659&lt;&gt;"",IF(DAYS360(L659,$A$2)&lt;0,0,IF(AND(MONTH(L659)=MONTH($A$2),YEAR(L659)&lt;YEAR($A$2)),(DAYS360(L659,$A$2)/30)-1,DAYS360(L659,$A$2)/30)),0)</f>
        <v>42.166666666666664</v>
      </c>
      <c r="U659" s="62">
        <f>+IF(M659&lt;&gt;"",IF(DAYS360(M659,$A$2)&lt;0,0,IF(AND(MONTH(M659)=MONTH($A$2),YEAR(M659)&lt;YEAR($A$2)),(DAYS360(M659,$A$2)/30)-1,DAYS360(M659,$A$2)/30)),0)</f>
        <v>1.6666666666666667</v>
      </c>
      <c r="V659" s="63">
        <f>S659/((C659+Q659)/2)</f>
        <v>2.7237354085603113E-2</v>
      </c>
      <c r="W659" s="64">
        <f>+IF(V659&gt;0,1/V659,999)</f>
        <v>36.714285714285715</v>
      </c>
      <c r="X659" s="65" t="str">
        <f>+IF(N659&lt;&gt;"",IF(INT(N659)&lt;&gt;INT(K659),"OUI",""),"")</f>
        <v/>
      </c>
      <c r="Y659" s="66">
        <f>+IF(F659="OUI",0,C659*K659)</f>
        <v>5242.9103999999998</v>
      </c>
      <c r="Z659" s="67" t="str">
        <f>+IF(R659="-",IF(OR(F659="OUI",AND(G659="OUI",T659&lt;=$V$1),H659="OUI",I659="OUI",J659="OUI",T659&lt;=$V$1),"OUI",""),"")</f>
        <v/>
      </c>
      <c r="AA659" s="68" t="str">
        <f>+IF(OR(Z659&lt;&gt;"OUI",X659="OUI",R659&lt;&gt;"-"),"OUI","")</f>
        <v>OUI</v>
      </c>
      <c r="AB659" s="69">
        <f>+IF(AA659&lt;&gt;"OUI","-",IF(R659="-",IF(W659&lt;=3,"-",MAX(N659,K659*(1-$T$1))),IF(W659&lt;=3,R659,IF(T659&gt;$V$6,MAX(N659,K659*$T$6),IF(T659&gt;$V$5,MAX(R659,N659,K659*(1-$T$2),K659*(1-$T$5)),IF(T659&gt;$V$4,MAX(R659,N659,K659*(1-$T$2),K659*(1-$T$4)),IF(T659&gt;$V$3,MAX(R659,N659,K659*(1-$T$2),K659*(1-$T$3)),IF(T659&gt;$V$1,MAX(N659,K659*(1-$T$2)),MAX(N659,R659)))))))))</f>
        <v>18.782472222222221</v>
      </c>
      <c r="AC659" s="70">
        <f>+IF(AB659="-","-",IF(ABS(K659-AB659)&lt;0.1,1,-1*(AB659-K659)/K659))</f>
        <v>9.7222222222222238E-2</v>
      </c>
      <c r="AD659" s="66">
        <f>+IF(AB659&lt;&gt;"-",IF(AB659&lt;K659,(K659-AB659)*C659,AB659*C659),"")</f>
        <v>509.72740000000005</v>
      </c>
      <c r="AE659" s="68" t="str">
        <f>+IF(AB659&lt;&gt;"-",IF(R659&lt;&gt;"-",IF(Z659&lt;&gt;"OUI","OLD","FAUX"),IF(Z659&lt;&gt;"OUI","NEW","FAUX")),"")</f>
        <v>OLD</v>
      </c>
      <c r="AF659" s="68"/>
      <c r="AG659" s="68"/>
      <c r="AH659" s="53" t="str">
        <f t="shared" si="10"/>
        <v/>
      </c>
    </row>
    <row r="660" spans="1:34" ht="17">
      <c r="A660" s="53" t="s">
        <v>1783</v>
      </c>
      <c r="B660" s="53" t="s">
        <v>1784</v>
      </c>
      <c r="C660" s="54">
        <v>3</v>
      </c>
      <c r="D660" s="55" t="s">
        <v>1484</v>
      </c>
      <c r="E660" s="55" t="s">
        <v>137</v>
      </c>
      <c r="F660" s="56" t="s">
        <v>49</v>
      </c>
      <c r="G660" s="56" t="s">
        <v>49</v>
      </c>
      <c r="H660" s="56"/>
      <c r="I660" s="56"/>
      <c r="J660" s="56" t="s">
        <v>49</v>
      </c>
      <c r="K660" s="57">
        <v>20.79</v>
      </c>
      <c r="L660" s="58">
        <v>43899</v>
      </c>
      <c r="M660" s="58">
        <v>44727</v>
      </c>
      <c r="N660" s="59"/>
      <c r="O660" s="56"/>
      <c r="P660" s="56"/>
      <c r="Q660" s="56">
        <v>3</v>
      </c>
      <c r="R660" s="60">
        <v>18.710999999999999</v>
      </c>
      <c r="S660" s="61">
        <f>O660+P660</f>
        <v>0</v>
      </c>
      <c r="T660" s="62">
        <f>+IF(L660&lt;&gt;"",IF(DAYS360(L660,$A$2)&lt;0,0,IF(AND(MONTH(L660)=MONTH($A$2),YEAR(L660)&lt;YEAR($A$2)),(DAYS360(L660,$A$2)/30)-1,DAYS360(L660,$A$2)/30)),0)</f>
        <v>59.56666666666667</v>
      </c>
      <c r="U660" s="62">
        <f>+IF(M660&lt;&gt;"",IF(DAYS360(M660,$A$2)&lt;0,0,IF(AND(MONTH(M660)=MONTH($A$2),YEAR(M660)&lt;YEAR($A$2)),(DAYS360(M660,$A$2)/30)-1,DAYS360(M660,$A$2)/30)),0)</f>
        <v>33.366666666666667</v>
      </c>
      <c r="V660" s="63">
        <f>S660/((C660+Q660)/2)</f>
        <v>0</v>
      </c>
      <c r="W660" s="64">
        <f>+IF(V660&gt;0,1/V660,999)</f>
        <v>999</v>
      </c>
      <c r="X660" s="65" t="str">
        <f>+IF(N660&lt;&gt;"",IF(INT(N660)&lt;&gt;INT(K660),"OUI",""),"")</f>
        <v/>
      </c>
      <c r="Y660" s="66">
        <f>+IF(F660="OUI",0,C660*K660)</f>
        <v>62.37</v>
      </c>
      <c r="Z660" s="67" t="str">
        <f>+IF(R660="-",IF(OR(F660="OUI",AND(G660="OUI",T660&lt;=$V$1),H660="OUI",I660="OUI",J660="OUI",T660&lt;=$V$1),"OUI",""),"")</f>
        <v/>
      </c>
      <c r="AA660" s="68" t="str">
        <f>+IF(OR(Z660&lt;&gt;"OUI",X660="OUI",R660&lt;&gt;"-"),"OUI","")</f>
        <v>OUI</v>
      </c>
      <c r="AB660" s="69">
        <f>+IF(AA660&lt;&gt;"OUI","-",IF(R660="-",IF(W660&lt;=3,"-",MAX(N660,K660*(1-$T$1))),IF(W660&lt;=3,R660,IF(T660&gt;$V$6,MAX(N660,K660*$T$6),IF(T660&gt;$V$5,MAX(R660,N660,K660*(1-$T$2),K660*(1-$T$5)),IF(T660&gt;$V$4,MAX(R660,N660,K660*(1-$T$2),K660*(1-$T$4)),IF(T660&gt;$V$3,MAX(R660,N660,K660*(1-$T$2),K660*(1-$T$3)),IF(T660&gt;$V$1,MAX(N660,K660*(1-$T$2)),MAX(N660,R660)))))))))</f>
        <v>18.710999999999999</v>
      </c>
      <c r="AC660" s="70">
        <f>+IF(AB660="-","-",IF(ABS(K660-AB660)&lt;0.1,1,-1*(AB660-K660)/K660))</f>
        <v>0.10000000000000003</v>
      </c>
      <c r="AD660" s="66">
        <f>+IF(AB660&lt;&gt;"-",IF(AB660&lt;K660,(K660-AB660)*C660,AB660*C660),"")</f>
        <v>6.2370000000000019</v>
      </c>
      <c r="AE660" s="68" t="str">
        <f>+IF(AB660&lt;&gt;"-",IF(R660&lt;&gt;"-",IF(Z660&lt;&gt;"OUI","OLD","FAUX"),IF(Z660&lt;&gt;"OUI","NEW","FAUX")),"")</f>
        <v>OLD</v>
      </c>
      <c r="AF660" s="68"/>
      <c r="AG660" s="68"/>
      <c r="AH660" s="53" t="str">
        <f t="shared" si="10"/>
        <v/>
      </c>
    </row>
    <row r="661" spans="1:34" ht="17">
      <c r="A661" s="53" t="s">
        <v>1919</v>
      </c>
      <c r="B661" s="53" t="s">
        <v>1920</v>
      </c>
      <c r="C661" s="54">
        <v>1</v>
      </c>
      <c r="D661" s="55"/>
      <c r="E661" s="55" t="s">
        <v>678</v>
      </c>
      <c r="F661" s="56" t="s">
        <v>49</v>
      </c>
      <c r="G661" s="56" t="s">
        <v>49</v>
      </c>
      <c r="H661" s="56"/>
      <c r="I661" s="56"/>
      <c r="J661" s="56" t="s">
        <v>49</v>
      </c>
      <c r="K661" s="57">
        <v>20.79</v>
      </c>
      <c r="L661" s="58">
        <v>44796</v>
      </c>
      <c r="M661" s="58">
        <v>44803</v>
      </c>
      <c r="N661" s="59"/>
      <c r="O661" s="56"/>
      <c r="P661" s="56"/>
      <c r="Q661" s="56">
        <v>1</v>
      </c>
      <c r="R661" s="60">
        <v>18.710999999999999</v>
      </c>
      <c r="S661" s="61">
        <f>O661+P661</f>
        <v>0</v>
      </c>
      <c r="T661" s="62">
        <f>+IF(L661&lt;&gt;"",IF(DAYS360(L661,$A$2)&lt;0,0,IF(AND(MONTH(L661)=MONTH($A$2),YEAR(L661)&lt;YEAR($A$2)),(DAYS360(L661,$A$2)/30)-1,DAYS360(L661,$A$2)/30)),0)</f>
        <v>31.1</v>
      </c>
      <c r="U661" s="62">
        <f>+IF(M661&lt;&gt;"",IF(DAYS360(M661,$A$2)&lt;0,0,IF(AND(MONTH(M661)=MONTH($A$2),YEAR(M661)&lt;YEAR($A$2)),(DAYS360(M661,$A$2)/30)-1,DAYS360(M661,$A$2)/30)),0)</f>
        <v>30.866666666666667</v>
      </c>
      <c r="V661" s="63">
        <f>S661/((C661+Q661)/2)</f>
        <v>0</v>
      </c>
      <c r="W661" s="64">
        <f>+IF(V661&gt;0,1/V661,999)</f>
        <v>999</v>
      </c>
      <c r="X661" s="65" t="str">
        <f>+IF(N661&lt;&gt;"",IF(INT(N661)&lt;&gt;INT(K661),"OUI",""),"")</f>
        <v/>
      </c>
      <c r="Y661" s="66">
        <f>+IF(F661="OUI",0,C661*K661)</f>
        <v>20.79</v>
      </c>
      <c r="Z661" s="67" t="str">
        <f>+IF(R661="-",IF(OR(F661="OUI",AND(G661="OUI",T661&lt;=$V$1),H661="OUI",I661="OUI",J661="OUI",T661&lt;=$V$1),"OUI",""),"")</f>
        <v/>
      </c>
      <c r="AA661" s="68" t="str">
        <f>+IF(OR(Z661&lt;&gt;"OUI",X661="OUI",R661&lt;&gt;"-"),"OUI","")</f>
        <v>OUI</v>
      </c>
      <c r="AB661" s="69">
        <f>+IF(AA661&lt;&gt;"OUI","-",IF(R661="-",IF(W661&lt;=3,"-",MAX(N661,K661*(1-$T$1))),IF(W661&lt;=3,R661,IF(T661&gt;$V$6,MAX(N661,K661*$T$6),IF(T661&gt;$V$5,MAX(R661,N661,K661*(1-$T$2),K661*(1-$T$5)),IF(T661&gt;$V$4,MAX(R661,N661,K661*(1-$T$2),K661*(1-$T$4)),IF(T661&gt;$V$3,MAX(R661,N661,K661*(1-$T$2),K661*(1-$T$3)),IF(T661&gt;$V$1,MAX(N661,K661*(1-$T$2)),MAX(N661,R661)))))))))</f>
        <v>18.710999999999999</v>
      </c>
      <c r="AC661" s="70">
        <f>+IF(AB661="-","-",IF(ABS(K661-AB661)&lt;0.1,1,-1*(AB661-K661)/K661))</f>
        <v>0.10000000000000003</v>
      </c>
      <c r="AD661" s="66">
        <f>+IF(AB661&lt;&gt;"-",IF(AB661&lt;K661,(K661-AB661)*C661,AB661*C661),"")</f>
        <v>2.0790000000000006</v>
      </c>
      <c r="AE661" s="68" t="str">
        <f>+IF(AB661&lt;&gt;"-",IF(R661&lt;&gt;"-",IF(Z661&lt;&gt;"OUI","OLD","FAUX"),IF(Z661&lt;&gt;"OUI","NEW","FAUX")),"")</f>
        <v>OLD</v>
      </c>
      <c r="AF661" s="68"/>
      <c r="AG661" s="68"/>
      <c r="AH661" s="53" t="str">
        <f t="shared" si="10"/>
        <v/>
      </c>
    </row>
    <row r="662" spans="1:34" ht="17">
      <c r="A662" s="53" t="s">
        <v>1078</v>
      </c>
      <c r="B662" s="53" t="s">
        <v>1079</v>
      </c>
      <c r="C662" s="54">
        <v>1</v>
      </c>
      <c r="D662" s="55" t="s">
        <v>791</v>
      </c>
      <c r="E662" s="55"/>
      <c r="F662" s="56" t="s">
        <v>49</v>
      </c>
      <c r="G662" s="56" t="s">
        <v>49</v>
      </c>
      <c r="H662" s="56"/>
      <c r="I662" s="56"/>
      <c r="J662" s="56"/>
      <c r="K662" s="57">
        <v>20.66</v>
      </c>
      <c r="L662" s="58">
        <v>44554</v>
      </c>
      <c r="M662" s="58">
        <v>44713</v>
      </c>
      <c r="N662" s="59"/>
      <c r="O662" s="56"/>
      <c r="P662" s="56"/>
      <c r="Q662" s="56">
        <v>1</v>
      </c>
      <c r="R662" s="60">
        <v>18.594000000000001</v>
      </c>
      <c r="S662" s="61">
        <f>O662+P662</f>
        <v>0</v>
      </c>
      <c r="T662" s="62">
        <f>+IF(L662&lt;&gt;"",IF(DAYS360(L662,$A$2)&lt;0,0,IF(AND(MONTH(L662)=MONTH($A$2),YEAR(L662)&lt;YEAR($A$2)),(DAYS360(L662,$A$2)/30)-1,DAYS360(L662,$A$2)/30)),0)</f>
        <v>39.06666666666667</v>
      </c>
      <c r="U662" s="62">
        <f>+IF(M662&lt;&gt;"",IF(DAYS360(M662,$A$2)&lt;0,0,IF(AND(MONTH(M662)=MONTH($A$2),YEAR(M662)&lt;YEAR($A$2)),(DAYS360(M662,$A$2)/30)-1,DAYS360(M662,$A$2)/30)),0)</f>
        <v>33.833333333333336</v>
      </c>
      <c r="V662" s="63">
        <f>S662/((C662+Q662)/2)</f>
        <v>0</v>
      </c>
      <c r="W662" s="64">
        <f>+IF(V662&gt;0,1/V662,999)</f>
        <v>999</v>
      </c>
      <c r="X662" s="65" t="str">
        <f>+IF(N662&lt;&gt;"",IF(INT(N662)&lt;&gt;INT(K662),"OUI",""),"")</f>
        <v/>
      </c>
      <c r="Y662" s="66">
        <f>+IF(F662="OUI",0,C662*K662)</f>
        <v>20.66</v>
      </c>
      <c r="Z662" s="67" t="str">
        <f>+IF(R662="-",IF(OR(F662="OUI",AND(G662="OUI",T662&lt;=$V$1),H662="OUI",I662="OUI",J662="OUI",T662&lt;=$V$1),"OUI",""),"")</f>
        <v/>
      </c>
      <c r="AA662" s="68" t="str">
        <f>+IF(OR(Z662&lt;&gt;"OUI",X662="OUI",R662&lt;&gt;"-"),"OUI","")</f>
        <v>OUI</v>
      </c>
      <c r="AB662" s="69">
        <f>+IF(AA662&lt;&gt;"OUI","-",IF(R662="-",IF(W662&lt;=3,"-",MAX(N662,K662*(1-$T$1))),IF(W662&lt;=3,R662,IF(T662&gt;$V$6,MAX(N662,K662*$T$6),IF(T662&gt;$V$5,MAX(R662,N662,K662*(1-$T$2),K662*(1-$T$5)),IF(T662&gt;$V$4,MAX(R662,N662,K662*(1-$T$2),K662*(1-$T$4)),IF(T662&gt;$V$3,MAX(R662,N662,K662*(1-$T$2),K662*(1-$T$3)),IF(T662&gt;$V$1,MAX(N662,K662*(1-$T$2)),MAX(N662,R662)))))))))</f>
        <v>18.594000000000001</v>
      </c>
      <c r="AC662" s="70">
        <f>+IF(AB662="-","-",IF(ABS(K662-AB662)&lt;0.1,1,-1*(AB662-K662)/K662))</f>
        <v>9.999999999999995E-2</v>
      </c>
      <c r="AD662" s="66">
        <f>+IF(AB662&lt;&gt;"-",IF(AB662&lt;K662,(K662-AB662)*C662,AB662*C662),"")</f>
        <v>2.0659999999999989</v>
      </c>
      <c r="AE662" s="68" t="str">
        <f>+IF(AB662&lt;&gt;"-",IF(R662&lt;&gt;"-",IF(Z662&lt;&gt;"OUI","OLD","FAUX"),IF(Z662&lt;&gt;"OUI","NEW","FAUX")),"")</f>
        <v>OLD</v>
      </c>
      <c r="AF662" s="68"/>
      <c r="AG662" s="68"/>
      <c r="AH662" s="53" t="str">
        <f t="shared" si="10"/>
        <v/>
      </c>
    </row>
    <row r="663" spans="1:34" ht="17">
      <c r="A663" s="53" t="s">
        <v>3072</v>
      </c>
      <c r="B663" s="53" t="s">
        <v>3073</v>
      </c>
      <c r="C663" s="54">
        <v>3</v>
      </c>
      <c r="D663" s="55" t="s">
        <v>136</v>
      </c>
      <c r="E663" s="55"/>
      <c r="F663" s="56" t="s">
        <v>49</v>
      </c>
      <c r="G663" s="56" t="s">
        <v>49</v>
      </c>
      <c r="H663" s="56"/>
      <c r="I663" s="56"/>
      <c r="J663" s="56"/>
      <c r="K663" s="57">
        <v>20.6</v>
      </c>
      <c r="L663" s="58">
        <v>45411</v>
      </c>
      <c r="M663" s="58">
        <v>45567</v>
      </c>
      <c r="N663" s="59"/>
      <c r="O663" s="56"/>
      <c r="P663" s="56"/>
      <c r="Q663" s="56">
        <v>3</v>
      </c>
      <c r="R663" s="60" t="s">
        <v>1139</v>
      </c>
      <c r="S663" s="61">
        <f>O663+P663</f>
        <v>0</v>
      </c>
      <c r="T663" s="62">
        <f>+IF(L663&lt;&gt;"",IF(DAYS360(L663,$A$2)&lt;0,0,IF(AND(MONTH(L663)=MONTH($A$2),YEAR(L663)&lt;YEAR($A$2)),(DAYS360(L663,$A$2)/30)-1,DAYS360(L663,$A$2)/30)),0)</f>
        <v>10.9</v>
      </c>
      <c r="U663" s="62">
        <f>+IF(M663&lt;&gt;"",IF(DAYS360(M663,$A$2)&lt;0,0,IF(AND(MONTH(M663)=MONTH($A$2),YEAR(M663)&lt;YEAR($A$2)),(DAYS360(M663,$A$2)/30)-1,DAYS360(M663,$A$2)/30)),0)</f>
        <v>5.8</v>
      </c>
      <c r="V663" s="63">
        <f>S663/((C663+Q663)/2)</f>
        <v>0</v>
      </c>
      <c r="W663" s="64">
        <f>+IF(V663&gt;0,1/V663,999)</f>
        <v>999</v>
      </c>
      <c r="X663" s="65" t="str">
        <f>+IF(N663&lt;&gt;"",IF(INT(N663)&lt;&gt;INT(K663),"OUI",""),"")</f>
        <v/>
      </c>
      <c r="Y663" s="66">
        <f>+IF(F663="OUI",0,C663*K663)</f>
        <v>61.800000000000004</v>
      </c>
      <c r="Z663" s="67" t="str">
        <f>+IF(R663="-",IF(OR(F663="OUI",AND(G663="OUI",T663&lt;=$V$1),H663="OUI",I663="OUI",J663="OUI",T663&lt;=$V$1),"OUI",""),"")</f>
        <v>OUI</v>
      </c>
      <c r="AA663" s="68" t="str">
        <f>+IF(OR(Z663&lt;&gt;"OUI",X663="OUI",R663&lt;&gt;"-"),"OUI","")</f>
        <v/>
      </c>
      <c r="AB663" s="69" t="str">
        <f>+IF(AA663&lt;&gt;"OUI","-",IF(R663="-",IF(W663&lt;=3,"-",MAX(N663,K663*(1-$T$1))),IF(W663&lt;=3,R663,IF(T663&gt;$V$6,MAX(N663,K663*$T$6),IF(T663&gt;$V$5,MAX(R663,N663,K663*(1-$T$2),K663*(1-$T$5)),IF(T663&gt;$V$4,MAX(R663,N663,K663*(1-$T$2),K663*(1-$T$4)),IF(T663&gt;$V$3,MAX(R663,N663,K663*(1-$T$2),K663*(1-$T$3)),IF(T663&gt;$V$1,MAX(N663,K663*(1-$T$2)),MAX(N663,R663)))))))))</f>
        <v>-</v>
      </c>
      <c r="AC663" s="70" t="str">
        <f>+IF(AB663="-","-",IF(ABS(K663-AB663)&lt;0.1,1,-1*(AB663-K663)/K663))</f>
        <v>-</v>
      </c>
      <c r="AD663" s="66" t="str">
        <f>+IF(AB663&lt;&gt;"-",IF(AB663&lt;K663,(K663-AB663)*C663,AB663*C663),"")</f>
        <v/>
      </c>
      <c r="AE663" s="68" t="str">
        <f>+IF(AB663&lt;&gt;"-",IF(R663&lt;&gt;"-",IF(Z663&lt;&gt;"OUI","OLD","FAUX"),IF(Z663&lt;&gt;"OUI","NEW","FAUX")),"")</f>
        <v/>
      </c>
      <c r="AF663" s="68"/>
      <c r="AG663" s="68"/>
      <c r="AH663" s="53" t="str">
        <f t="shared" si="10"/>
        <v/>
      </c>
    </row>
    <row r="664" spans="1:34" ht="17">
      <c r="A664" s="53" t="s">
        <v>1019</v>
      </c>
      <c r="B664" s="53" t="s">
        <v>1020</v>
      </c>
      <c r="C664" s="54">
        <v>2</v>
      </c>
      <c r="D664" s="55"/>
      <c r="E664" s="55" t="s">
        <v>1021</v>
      </c>
      <c r="F664" s="56" t="s">
        <v>49</v>
      </c>
      <c r="G664" s="56" t="s">
        <v>49</v>
      </c>
      <c r="H664" s="56"/>
      <c r="I664" s="56"/>
      <c r="J664" s="56" t="s">
        <v>49</v>
      </c>
      <c r="K664" s="57">
        <v>20.36</v>
      </c>
      <c r="L664" s="58">
        <v>44148</v>
      </c>
      <c r="M664" s="58">
        <v>44144</v>
      </c>
      <c r="N664" s="59"/>
      <c r="O664" s="56"/>
      <c r="P664" s="56"/>
      <c r="Q664" s="56">
        <v>2</v>
      </c>
      <c r="R664" s="60">
        <v>18.324000000000002</v>
      </c>
      <c r="S664" s="61">
        <f>O664+P664</f>
        <v>0</v>
      </c>
      <c r="T664" s="62">
        <f>+IF(L664&lt;&gt;"",IF(DAYS360(L664,$A$2)&lt;0,0,IF(AND(MONTH(L664)=MONTH($A$2),YEAR(L664)&lt;YEAR($A$2)),(DAYS360(L664,$A$2)/30)-1,DAYS360(L664,$A$2)/30)),0)</f>
        <v>52.43333333333333</v>
      </c>
      <c r="U664" s="62">
        <f>+IF(M664&lt;&gt;"",IF(DAYS360(M664,$A$2)&lt;0,0,IF(AND(MONTH(M664)=MONTH($A$2),YEAR(M664)&lt;YEAR($A$2)),(DAYS360(M664,$A$2)/30)-1,DAYS360(M664,$A$2)/30)),0)</f>
        <v>52.56666666666667</v>
      </c>
      <c r="V664" s="63">
        <f>S664/((C664+Q664)/2)</f>
        <v>0</v>
      </c>
      <c r="W664" s="64">
        <f>+IF(V664&gt;0,1/V664,999)</f>
        <v>999</v>
      </c>
      <c r="X664" s="65" t="str">
        <f>+IF(N664&lt;&gt;"",IF(INT(N664)&lt;&gt;INT(K664),"OUI",""),"")</f>
        <v/>
      </c>
      <c r="Y664" s="66">
        <f>+IF(F664="OUI",0,C664*K664)</f>
        <v>40.72</v>
      </c>
      <c r="Z664" s="67" t="str">
        <f>+IF(R664="-",IF(OR(F664="OUI",AND(G664="OUI",T664&lt;=$V$1),H664="OUI",I664="OUI",J664="OUI",T664&lt;=$V$1),"OUI",""),"")</f>
        <v/>
      </c>
      <c r="AA664" s="68" t="str">
        <f>+IF(OR(Z664&lt;&gt;"OUI",X664="OUI",R664&lt;&gt;"-"),"OUI","")</f>
        <v>OUI</v>
      </c>
      <c r="AB664" s="69">
        <f>+IF(AA664&lt;&gt;"OUI","-",IF(R664="-",IF(W664&lt;=3,"-",MAX(N664,K664*(1-$T$1))),IF(W664&lt;=3,R664,IF(T664&gt;$V$6,MAX(N664,K664*$T$6),IF(T664&gt;$V$5,MAX(R664,N664,K664*(1-$T$2),K664*(1-$T$5)),IF(T664&gt;$V$4,MAX(R664,N664,K664*(1-$T$2),K664*(1-$T$4)),IF(T664&gt;$V$3,MAX(R664,N664,K664*(1-$T$2),K664*(1-$T$3)),IF(T664&gt;$V$1,MAX(N664,K664*(1-$T$2)),MAX(N664,R664)))))))))</f>
        <v>18.324000000000002</v>
      </c>
      <c r="AC664" s="70">
        <f>+IF(AB664="-","-",IF(ABS(K664-AB664)&lt;0.1,1,-1*(AB664-K664)/K664))</f>
        <v>9.9999999999999895E-2</v>
      </c>
      <c r="AD664" s="66">
        <f>+IF(AB664&lt;&gt;"-",IF(AB664&lt;K664,(K664-AB664)*C664,AB664*C664),"")</f>
        <v>4.0719999999999956</v>
      </c>
      <c r="AE664" s="68" t="str">
        <f>+IF(AB664&lt;&gt;"-",IF(R664&lt;&gt;"-",IF(Z664&lt;&gt;"OUI","OLD","FAUX"),IF(Z664&lt;&gt;"OUI","NEW","FAUX")),"")</f>
        <v>OLD</v>
      </c>
      <c r="AF664" s="68"/>
      <c r="AG664" s="68"/>
      <c r="AH664" s="53" t="str">
        <f t="shared" si="10"/>
        <v/>
      </c>
    </row>
    <row r="665" spans="1:34" ht="17">
      <c r="A665" s="53" t="s">
        <v>1080</v>
      </c>
      <c r="B665" s="53" t="s">
        <v>1081</v>
      </c>
      <c r="C665" s="54">
        <v>1</v>
      </c>
      <c r="D665" s="55"/>
      <c r="E665" s="55" t="s">
        <v>88</v>
      </c>
      <c r="F665" s="56" t="s">
        <v>49</v>
      </c>
      <c r="G665" s="56" t="s">
        <v>49</v>
      </c>
      <c r="H665" s="56"/>
      <c r="I665" s="56"/>
      <c r="J665" s="56" t="s">
        <v>49</v>
      </c>
      <c r="K665" s="57">
        <v>20.22</v>
      </c>
      <c r="L665" s="58">
        <v>45111</v>
      </c>
      <c r="M665" s="58">
        <v>45124</v>
      </c>
      <c r="N665" s="59"/>
      <c r="O665" s="56"/>
      <c r="P665" s="56"/>
      <c r="Q665" s="56">
        <v>1</v>
      </c>
      <c r="R665" s="60">
        <v>18.198</v>
      </c>
      <c r="S665" s="61">
        <f>O665+P665</f>
        <v>0</v>
      </c>
      <c r="T665" s="62">
        <f>+IF(L665&lt;&gt;"",IF(DAYS360(L665,$A$2)&lt;0,0,IF(AND(MONTH(L665)=MONTH($A$2),YEAR(L665)&lt;YEAR($A$2)),(DAYS360(L665,$A$2)/30)-1,DAYS360(L665,$A$2)/30)),0)</f>
        <v>20.733333333333334</v>
      </c>
      <c r="U665" s="62">
        <f>+IF(M665&lt;&gt;"",IF(DAYS360(M665,$A$2)&lt;0,0,IF(AND(MONTH(M665)=MONTH($A$2),YEAR(M665)&lt;YEAR($A$2)),(DAYS360(M665,$A$2)/30)-1,DAYS360(M665,$A$2)/30)),0)</f>
        <v>20.3</v>
      </c>
      <c r="V665" s="63">
        <f>S665/((C665+Q665)/2)</f>
        <v>0</v>
      </c>
      <c r="W665" s="64">
        <f>+IF(V665&gt;0,1/V665,999)</f>
        <v>999</v>
      </c>
      <c r="X665" s="65" t="str">
        <f>+IF(N665&lt;&gt;"",IF(INT(N665)&lt;&gt;INT(K665),"OUI",""),"")</f>
        <v/>
      </c>
      <c r="Y665" s="66">
        <f>+IF(F665="OUI",0,C665*K665)</f>
        <v>20.22</v>
      </c>
      <c r="Z665" s="67" t="str">
        <f>+IF(R665="-",IF(OR(F665="OUI",AND(G665="OUI",T665&lt;=$V$1),H665="OUI",I665="OUI",J665="OUI",T665&lt;=$V$1),"OUI",""),"")</f>
        <v/>
      </c>
      <c r="AA665" s="68" t="str">
        <f>+IF(OR(Z665&lt;&gt;"OUI",X665="OUI",R665&lt;&gt;"-"),"OUI","")</f>
        <v>OUI</v>
      </c>
      <c r="AB665" s="69">
        <f>+IF(AA665&lt;&gt;"OUI","-",IF(R665="-",IF(W665&lt;=3,"-",MAX(N665,K665*(1-$T$1))),IF(W665&lt;=3,R665,IF(T665&gt;$V$6,MAX(N665,K665*$T$6),IF(T665&gt;$V$5,MAX(R665,N665,K665*(1-$T$2),K665*(1-$T$5)),IF(T665&gt;$V$4,MAX(R665,N665,K665*(1-$T$2),K665*(1-$T$4)),IF(T665&gt;$V$3,MAX(R665,N665,K665*(1-$T$2),K665*(1-$T$3)),IF(T665&gt;$V$1,MAX(N665,K665*(1-$T$2)),MAX(N665,R665)))))))))</f>
        <v>18.198</v>
      </c>
      <c r="AC665" s="70">
        <f>+IF(AB665="-","-",IF(ABS(K665-AB665)&lt;0.1,1,-1*(AB665-K665)/K665))</f>
        <v>9.9999999999999936E-2</v>
      </c>
      <c r="AD665" s="66">
        <f>+IF(AB665&lt;&gt;"-",IF(AB665&lt;K665,(K665-AB665)*C665,AB665*C665),"")</f>
        <v>2.0219999999999985</v>
      </c>
      <c r="AE665" s="68" t="str">
        <f>+IF(AB665&lt;&gt;"-",IF(R665&lt;&gt;"-",IF(Z665&lt;&gt;"OUI","OLD","FAUX"),IF(Z665&lt;&gt;"OUI","NEW","FAUX")),"")</f>
        <v>OLD</v>
      </c>
      <c r="AF665" s="68"/>
      <c r="AG665" s="68"/>
      <c r="AH665" s="53" t="str">
        <f t="shared" si="10"/>
        <v/>
      </c>
    </row>
    <row r="666" spans="1:34" ht="17">
      <c r="A666" s="53" t="s">
        <v>2596</v>
      </c>
      <c r="B666" s="53" t="s">
        <v>2597</v>
      </c>
      <c r="C666" s="54">
        <v>2</v>
      </c>
      <c r="D666" s="55" t="s">
        <v>219</v>
      </c>
      <c r="E666" s="55"/>
      <c r="F666" s="56" t="s">
        <v>49</v>
      </c>
      <c r="G666" s="56" t="s">
        <v>49</v>
      </c>
      <c r="H666" s="56"/>
      <c r="I666" s="56"/>
      <c r="J666" s="56"/>
      <c r="K666" s="57">
        <v>20.21</v>
      </c>
      <c r="L666" s="58">
        <v>45630</v>
      </c>
      <c r="M666" s="58">
        <v>45726</v>
      </c>
      <c r="N666" s="59"/>
      <c r="O666" s="56">
        <v>2</v>
      </c>
      <c r="P666" s="56"/>
      <c r="Q666" s="56">
        <v>4</v>
      </c>
      <c r="R666" s="60" t="s">
        <v>1139</v>
      </c>
      <c r="S666" s="61">
        <f>O666+P666</f>
        <v>2</v>
      </c>
      <c r="T666" s="62">
        <f>+IF(L666&lt;&gt;"",IF(DAYS360(L666,$A$2)&lt;0,0,IF(AND(MONTH(L666)=MONTH($A$2),YEAR(L666)&lt;YEAR($A$2)),(DAYS360(L666,$A$2)/30)-1,DAYS360(L666,$A$2)/30)),0)</f>
        <v>3.7333333333333334</v>
      </c>
      <c r="U666" s="62">
        <f>+IF(M666&lt;&gt;"",IF(DAYS360(M666,$A$2)&lt;0,0,IF(AND(MONTH(M666)=MONTH($A$2),YEAR(M666)&lt;YEAR($A$2)),(DAYS360(M666,$A$2)/30)-1,DAYS360(M666,$A$2)/30)),0)</f>
        <v>0.53333333333333333</v>
      </c>
      <c r="V666" s="63">
        <f>S666/((C666+Q666)/2)</f>
        <v>0.66666666666666663</v>
      </c>
      <c r="W666" s="64">
        <f>+IF(V666&gt;0,1/V666,999)</f>
        <v>1.5</v>
      </c>
      <c r="X666" s="65" t="str">
        <f>+IF(N666&lt;&gt;"",IF(INT(N666)&lt;&gt;INT(K666),"OUI",""),"")</f>
        <v/>
      </c>
      <c r="Y666" s="66">
        <f>+IF(F666="OUI",0,C666*K666)</f>
        <v>40.42</v>
      </c>
      <c r="Z666" s="67" t="str">
        <f>+IF(R666="-",IF(OR(F666="OUI",AND(G666="OUI",T666&lt;=$V$1),H666="OUI",I666="OUI",J666="OUI",T666&lt;=$V$1),"OUI",""),"")</f>
        <v>OUI</v>
      </c>
      <c r="AA666" s="68" t="str">
        <f>+IF(OR(Z666&lt;&gt;"OUI",X666="OUI",R666&lt;&gt;"-"),"OUI","")</f>
        <v/>
      </c>
      <c r="AB666" s="69" t="str">
        <f>+IF(AA666&lt;&gt;"OUI","-",IF(R666="-",IF(W666&lt;=3,"-",MAX(N666,K666*(1-$T$1))),IF(W666&lt;=3,R666,IF(T666&gt;$V$6,MAX(N666,K666*$T$6),IF(T666&gt;$V$5,MAX(R666,N666,K666*(1-$T$2),K666*(1-$T$5)),IF(T666&gt;$V$4,MAX(R666,N666,K666*(1-$T$2),K666*(1-$T$4)),IF(T666&gt;$V$3,MAX(R666,N666,K666*(1-$T$2),K666*(1-$T$3)),IF(T666&gt;$V$1,MAX(N666,K666*(1-$T$2)),MAX(N666,R666)))))))))</f>
        <v>-</v>
      </c>
      <c r="AC666" s="70" t="str">
        <f>+IF(AB666="-","-",IF(ABS(K666-AB666)&lt;0.1,1,-1*(AB666-K666)/K666))</f>
        <v>-</v>
      </c>
      <c r="AD666" s="66" t="str">
        <f>+IF(AB666&lt;&gt;"-",IF(AB666&lt;K666,(K666-AB666)*C666,AB666*C666),"")</f>
        <v/>
      </c>
      <c r="AE666" s="68" t="str">
        <f>+IF(AB666&lt;&gt;"-",IF(R666&lt;&gt;"-",IF(Z666&lt;&gt;"OUI","OLD","FAUX"),IF(Z666&lt;&gt;"OUI","NEW","FAUX")),"")</f>
        <v/>
      </c>
      <c r="AF666" s="68"/>
      <c r="AG666" s="68"/>
      <c r="AH666" s="53" t="str">
        <f t="shared" si="10"/>
        <v/>
      </c>
    </row>
    <row r="667" spans="1:34" ht="17">
      <c r="A667" s="53" t="s">
        <v>2598</v>
      </c>
      <c r="B667" s="53" t="s">
        <v>2599</v>
      </c>
      <c r="C667" s="54">
        <v>3</v>
      </c>
      <c r="D667" s="55" t="s">
        <v>219</v>
      </c>
      <c r="E667" s="55"/>
      <c r="F667" s="56" t="s">
        <v>49</v>
      </c>
      <c r="G667" s="56" t="s">
        <v>49</v>
      </c>
      <c r="H667" s="56"/>
      <c r="I667" s="56"/>
      <c r="J667" s="56"/>
      <c r="K667" s="57">
        <v>20.21</v>
      </c>
      <c r="L667" s="58">
        <v>45442</v>
      </c>
      <c r="M667" s="58">
        <v>45708</v>
      </c>
      <c r="N667" s="59"/>
      <c r="O667" s="56">
        <v>1</v>
      </c>
      <c r="P667" s="56"/>
      <c r="Q667" s="56">
        <v>4</v>
      </c>
      <c r="R667" s="60" t="s">
        <v>1139</v>
      </c>
      <c r="S667" s="61">
        <f>O667+P667</f>
        <v>1</v>
      </c>
      <c r="T667" s="62">
        <f>+IF(L667&lt;&gt;"",IF(DAYS360(L667,$A$2)&lt;0,0,IF(AND(MONTH(L667)=MONTH($A$2),YEAR(L667)&lt;YEAR($A$2)),(DAYS360(L667,$A$2)/30)-1,DAYS360(L667,$A$2)/30)),0)</f>
        <v>9.8666666666666671</v>
      </c>
      <c r="U667" s="62">
        <f>+IF(M667&lt;&gt;"",IF(DAYS360(M667,$A$2)&lt;0,0,IF(AND(MONTH(M667)=MONTH($A$2),YEAR(M667)&lt;YEAR($A$2)),(DAYS360(M667,$A$2)/30)-1,DAYS360(M667,$A$2)/30)),0)</f>
        <v>1.2</v>
      </c>
      <c r="V667" s="63">
        <f>S667/((C667+Q667)/2)</f>
        <v>0.2857142857142857</v>
      </c>
      <c r="W667" s="64">
        <f>+IF(V667&gt;0,1/V667,999)</f>
        <v>3.5</v>
      </c>
      <c r="X667" s="65" t="str">
        <f>+IF(N667&lt;&gt;"",IF(INT(N667)&lt;&gt;INT(K667),"OUI",""),"")</f>
        <v/>
      </c>
      <c r="Y667" s="66">
        <f>+IF(F667="OUI",0,C667*K667)</f>
        <v>60.63</v>
      </c>
      <c r="Z667" s="67" t="str">
        <f>+IF(R667="-",IF(OR(F667="OUI",AND(G667="OUI",T667&lt;=$V$1),H667="OUI",I667="OUI",J667="OUI",T667&lt;=$V$1),"OUI",""),"")</f>
        <v>OUI</v>
      </c>
      <c r="AA667" s="68" t="str">
        <f>+IF(OR(Z667&lt;&gt;"OUI",X667="OUI",R667&lt;&gt;"-"),"OUI","")</f>
        <v/>
      </c>
      <c r="AB667" s="69" t="str">
        <f>+IF(AA667&lt;&gt;"OUI","-",IF(R667="-",IF(W667&lt;=3,"-",MAX(N667,K667*(1-$T$1))),IF(W667&lt;=3,R667,IF(T667&gt;$V$6,MAX(N667,K667*$T$6),IF(T667&gt;$V$5,MAX(R667,N667,K667*(1-$T$2),K667*(1-$T$5)),IF(T667&gt;$V$4,MAX(R667,N667,K667*(1-$T$2),K667*(1-$T$4)),IF(T667&gt;$V$3,MAX(R667,N667,K667*(1-$T$2),K667*(1-$T$3)),IF(T667&gt;$V$1,MAX(N667,K667*(1-$T$2)),MAX(N667,R667)))))))))</f>
        <v>-</v>
      </c>
      <c r="AC667" s="70" t="str">
        <f>+IF(AB667="-","-",IF(ABS(K667-AB667)&lt;0.1,1,-1*(AB667-K667)/K667))</f>
        <v>-</v>
      </c>
      <c r="AD667" s="66" t="str">
        <f>+IF(AB667&lt;&gt;"-",IF(AB667&lt;K667,(K667-AB667)*C667,AB667*C667),"")</f>
        <v/>
      </c>
      <c r="AE667" s="68" t="str">
        <f>+IF(AB667&lt;&gt;"-",IF(R667&lt;&gt;"-",IF(Z667&lt;&gt;"OUI","OLD","FAUX"),IF(Z667&lt;&gt;"OUI","NEW","FAUX")),"")</f>
        <v/>
      </c>
      <c r="AF667" s="68"/>
      <c r="AG667" s="68"/>
      <c r="AH667" s="53" t="str">
        <f t="shared" si="10"/>
        <v/>
      </c>
    </row>
    <row r="668" spans="1:34" ht="17">
      <c r="A668" s="53" t="s">
        <v>955</v>
      </c>
      <c r="B668" s="53" t="s">
        <v>956</v>
      </c>
      <c r="C668" s="54">
        <v>3</v>
      </c>
      <c r="D668" s="55" t="s">
        <v>219</v>
      </c>
      <c r="E668" s="55"/>
      <c r="F668" s="56" t="s">
        <v>49</v>
      </c>
      <c r="G668" s="56" t="s">
        <v>49</v>
      </c>
      <c r="H668" s="56"/>
      <c r="I668" s="56"/>
      <c r="J668" s="56"/>
      <c r="K668" s="57">
        <v>20.204999999999998</v>
      </c>
      <c r="L668" s="58">
        <v>45247</v>
      </c>
      <c r="M668" s="58">
        <v>45730</v>
      </c>
      <c r="N668" s="59"/>
      <c r="O668" s="56">
        <v>2</v>
      </c>
      <c r="P668" s="56"/>
      <c r="Q668" s="56">
        <v>5</v>
      </c>
      <c r="R668" s="60">
        <v>18.1845</v>
      </c>
      <c r="S668" s="61">
        <f>O668+P668</f>
        <v>2</v>
      </c>
      <c r="T668" s="62">
        <f>+IF(L668&lt;&gt;"",IF(DAYS360(L668,$A$2)&lt;0,0,IF(AND(MONTH(L668)=MONTH($A$2),YEAR(L668)&lt;YEAR($A$2)),(DAYS360(L668,$A$2)/30)-1,DAYS360(L668,$A$2)/30)),0)</f>
        <v>16.3</v>
      </c>
      <c r="U668" s="62">
        <f>+IF(M668&lt;&gt;"",IF(DAYS360(M668,$A$2)&lt;0,0,IF(AND(MONTH(M668)=MONTH($A$2),YEAR(M668)&lt;YEAR($A$2)),(DAYS360(M668,$A$2)/30)-1,DAYS360(M668,$A$2)/30)),0)</f>
        <v>0.4</v>
      </c>
      <c r="V668" s="63">
        <f>S668/((C668+Q668)/2)</f>
        <v>0.5</v>
      </c>
      <c r="W668" s="64">
        <f>+IF(V668&gt;0,1/V668,999)</f>
        <v>2</v>
      </c>
      <c r="X668" s="65" t="str">
        <f>+IF(N668&lt;&gt;"",IF(INT(N668)&lt;&gt;INT(K668),"OUI",""),"")</f>
        <v/>
      </c>
      <c r="Y668" s="66">
        <f>+IF(F668="OUI",0,C668*K668)</f>
        <v>60.614999999999995</v>
      </c>
      <c r="Z668" s="67" t="str">
        <f>+IF(R668="-",IF(OR(F668="OUI",AND(G668="OUI",T668&lt;=$V$1),H668="OUI",I668="OUI",J668="OUI",T668&lt;=$V$1),"OUI",""),"")</f>
        <v/>
      </c>
      <c r="AA668" s="68" t="str">
        <f>+IF(OR(Z668&lt;&gt;"OUI",X668="OUI",R668&lt;&gt;"-"),"OUI","")</f>
        <v>OUI</v>
      </c>
      <c r="AB668" s="69">
        <f>+IF(AA668&lt;&gt;"OUI","-",IF(R668="-",IF(W668&lt;=3,"-",MAX(N668,K668*(1-$T$1))),IF(W668&lt;=3,R668,IF(T668&gt;$V$6,MAX(N668,K668*$T$6),IF(T668&gt;$V$5,MAX(R668,N668,K668*(1-$T$2),K668*(1-$T$5)),IF(T668&gt;$V$4,MAX(R668,N668,K668*(1-$T$2),K668*(1-$T$4)),IF(T668&gt;$V$3,MAX(R668,N668,K668*(1-$T$2),K668*(1-$T$3)),IF(T668&gt;$V$1,MAX(N668,K668*(1-$T$2)),MAX(N668,R668)))))))))</f>
        <v>18.1845</v>
      </c>
      <c r="AC668" s="70">
        <f>+IF(AB668="-","-",IF(ABS(K668-AB668)&lt;0.1,1,-1*(AB668-K668)/K668))</f>
        <v>9.9999999999999936E-2</v>
      </c>
      <c r="AD668" s="66">
        <f>+IF(AB668&lt;&gt;"-",IF(AB668&lt;K668,(K668-AB668)*C668,AB668*C668),"")</f>
        <v>6.0614999999999952</v>
      </c>
      <c r="AE668" s="68" t="str">
        <f>+IF(AB668&lt;&gt;"-",IF(R668&lt;&gt;"-",IF(Z668&lt;&gt;"OUI","OLD","FAUX"),IF(Z668&lt;&gt;"OUI","NEW","FAUX")),"")</f>
        <v>OLD</v>
      </c>
      <c r="AF668" s="68"/>
      <c r="AG668" s="68"/>
      <c r="AH668" s="53" t="str">
        <f t="shared" si="10"/>
        <v/>
      </c>
    </row>
    <row r="669" spans="1:34" ht="17">
      <c r="A669" s="53" t="s">
        <v>2670</v>
      </c>
      <c r="B669" s="53" t="s">
        <v>2671</v>
      </c>
      <c r="C669" s="54">
        <v>1</v>
      </c>
      <c r="D669" s="55" t="s">
        <v>47</v>
      </c>
      <c r="E669" s="55"/>
      <c r="F669" s="56" t="s">
        <v>49</v>
      </c>
      <c r="G669" s="56" t="s">
        <v>49</v>
      </c>
      <c r="H669" s="56"/>
      <c r="I669" s="56"/>
      <c r="J669" s="56"/>
      <c r="K669" s="57">
        <v>20.0581</v>
      </c>
      <c r="L669" s="58">
        <v>45698</v>
      </c>
      <c r="M669" s="58">
        <v>45733</v>
      </c>
      <c r="N669" s="59"/>
      <c r="O669" s="56">
        <v>9</v>
      </c>
      <c r="P669" s="56"/>
      <c r="Q669" s="56">
        <v>6</v>
      </c>
      <c r="R669" s="60" t="s">
        <v>1139</v>
      </c>
      <c r="S669" s="61">
        <f>O669+P669</f>
        <v>9</v>
      </c>
      <c r="T669" s="62">
        <f>+IF(L669&lt;&gt;"",IF(DAYS360(L669,$A$2)&lt;0,0,IF(AND(MONTH(L669)=MONTH($A$2),YEAR(L669)&lt;YEAR($A$2)),(DAYS360(L669,$A$2)/30)-1,DAYS360(L669,$A$2)/30)),0)</f>
        <v>1.5333333333333334</v>
      </c>
      <c r="U669" s="62">
        <f>+IF(M669&lt;&gt;"",IF(DAYS360(M669,$A$2)&lt;0,0,IF(AND(MONTH(M669)=MONTH($A$2),YEAR(M669)&lt;YEAR($A$2)),(DAYS360(M669,$A$2)/30)-1,DAYS360(M669,$A$2)/30)),0)</f>
        <v>0.3</v>
      </c>
      <c r="V669" s="63">
        <f>S669/((C669+Q669)/2)</f>
        <v>2.5714285714285716</v>
      </c>
      <c r="W669" s="64">
        <f>+IF(V669&gt;0,1/V669,999)</f>
        <v>0.38888888888888884</v>
      </c>
      <c r="X669" s="65" t="str">
        <f>+IF(N669&lt;&gt;"",IF(INT(N669)&lt;&gt;INT(K669),"OUI",""),"")</f>
        <v/>
      </c>
      <c r="Y669" s="66">
        <f>+IF(F669="OUI",0,C669*K669)</f>
        <v>20.0581</v>
      </c>
      <c r="Z669" s="67" t="str">
        <f>+IF(R669="-",IF(OR(F669="OUI",AND(G669="OUI",T669&lt;=$V$1),H669="OUI",I669="OUI",J669="OUI",T669&lt;=$V$1),"OUI",""),"")</f>
        <v>OUI</v>
      </c>
      <c r="AA669" s="68" t="str">
        <f>+IF(OR(Z669&lt;&gt;"OUI",X669="OUI",R669&lt;&gt;"-"),"OUI","")</f>
        <v/>
      </c>
      <c r="AB669" s="69" t="str">
        <f>+IF(AA669&lt;&gt;"OUI","-",IF(R669="-",IF(W669&lt;=3,"-",MAX(N669,K669*(1-$T$1))),IF(W669&lt;=3,R669,IF(T669&gt;$V$6,MAX(N669,K669*$T$6),IF(T669&gt;$V$5,MAX(R669,N669,K669*(1-$T$2),K669*(1-$T$5)),IF(T669&gt;$V$4,MAX(R669,N669,K669*(1-$T$2),K669*(1-$T$4)),IF(T669&gt;$V$3,MAX(R669,N669,K669*(1-$T$2),K669*(1-$T$3)),IF(T669&gt;$V$1,MAX(N669,K669*(1-$T$2)),MAX(N669,R669)))))))))</f>
        <v>-</v>
      </c>
      <c r="AC669" s="70" t="str">
        <f>+IF(AB669="-","-",IF(ABS(K669-AB669)&lt;0.1,1,-1*(AB669-K669)/K669))</f>
        <v>-</v>
      </c>
      <c r="AD669" s="66" t="str">
        <f>+IF(AB669&lt;&gt;"-",IF(AB669&lt;K669,(K669-AB669)*C669,AB669*C669),"")</f>
        <v/>
      </c>
      <c r="AE669" s="68" t="str">
        <f>+IF(AB669&lt;&gt;"-",IF(R669&lt;&gt;"-",IF(Z669&lt;&gt;"OUI","OLD","FAUX"),IF(Z669&lt;&gt;"OUI","NEW","FAUX")),"")</f>
        <v/>
      </c>
      <c r="AF669" s="68"/>
      <c r="AG669" s="68"/>
      <c r="AH669" s="53" t="str">
        <f t="shared" si="10"/>
        <v/>
      </c>
    </row>
    <row r="670" spans="1:34" ht="17">
      <c r="A670" s="53" t="s">
        <v>610</v>
      </c>
      <c r="B670" s="53" t="s">
        <v>611</v>
      </c>
      <c r="C670" s="54">
        <v>15</v>
      </c>
      <c r="D670" s="55" t="s">
        <v>80</v>
      </c>
      <c r="E670" s="55"/>
      <c r="F670" s="56" t="s">
        <v>49</v>
      </c>
      <c r="G670" s="56" t="s">
        <v>49</v>
      </c>
      <c r="H670" s="56"/>
      <c r="I670" s="56"/>
      <c r="J670" s="56"/>
      <c r="K670" s="57">
        <v>20.044899999999998</v>
      </c>
      <c r="L670" s="58">
        <v>44469</v>
      </c>
      <c r="M670" s="58">
        <v>45547</v>
      </c>
      <c r="N670" s="59"/>
      <c r="O670" s="56"/>
      <c r="P670" s="56"/>
      <c r="Q670" s="56">
        <v>15</v>
      </c>
      <c r="R670" s="60">
        <v>18.374491666666664</v>
      </c>
      <c r="S670" s="61">
        <f>O670+P670</f>
        <v>0</v>
      </c>
      <c r="T670" s="62">
        <f>+IF(L670&lt;&gt;"",IF(DAYS360(L670,$A$2)&lt;0,0,IF(AND(MONTH(L670)=MONTH($A$2),YEAR(L670)&lt;YEAR($A$2)),(DAYS360(L670,$A$2)/30)-1,DAYS360(L670,$A$2)/30)),0)</f>
        <v>41.866666666666667</v>
      </c>
      <c r="U670" s="62">
        <f>+IF(M670&lt;&gt;"",IF(DAYS360(M670,$A$2)&lt;0,0,IF(AND(MONTH(M670)=MONTH($A$2),YEAR(M670)&lt;YEAR($A$2)),(DAYS360(M670,$A$2)/30)-1,DAYS360(M670,$A$2)/30)),0)</f>
        <v>6.4666666666666668</v>
      </c>
      <c r="V670" s="63">
        <f>S670/((C670+Q670)/2)</f>
        <v>0</v>
      </c>
      <c r="W670" s="64">
        <f>+IF(V670&gt;0,1/V670,999)</f>
        <v>999</v>
      </c>
      <c r="X670" s="65" t="str">
        <f>+IF(N670&lt;&gt;"",IF(INT(N670)&lt;&gt;INT(K670),"OUI",""),"")</f>
        <v/>
      </c>
      <c r="Y670" s="66">
        <f>+IF(F670="OUI",0,C670*K670)</f>
        <v>300.67349999999999</v>
      </c>
      <c r="Z670" s="67" t="str">
        <f>+IF(R670="-",IF(OR(F670="OUI",AND(G670="OUI",T670&lt;=$V$1),H670="OUI",I670="OUI",J670="OUI",T670&lt;=$V$1),"OUI",""),"")</f>
        <v/>
      </c>
      <c r="AA670" s="68" t="str">
        <f>+IF(OR(Z670&lt;&gt;"OUI",X670="OUI",R670&lt;&gt;"-"),"OUI","")</f>
        <v>OUI</v>
      </c>
      <c r="AB670" s="69">
        <f>+IF(AA670&lt;&gt;"OUI","-",IF(R670="-",IF(W670&lt;=3,"-",MAX(N670,K670*(1-$T$1))),IF(W670&lt;=3,R670,IF(T670&gt;$V$6,MAX(N670,K670*$T$6),IF(T670&gt;$V$5,MAX(R670,N670,K670*(1-$T$2),K670*(1-$T$5)),IF(T670&gt;$V$4,MAX(R670,N670,K670*(1-$T$2),K670*(1-$T$4)),IF(T670&gt;$V$3,MAX(R670,N670,K670*(1-$T$2),K670*(1-$T$3)),IF(T670&gt;$V$1,MAX(N670,K670*(1-$T$2)),MAX(N670,R670)))))))))</f>
        <v>18.374491666666664</v>
      </c>
      <c r="AC670" s="70">
        <f>+IF(AB670="-","-",IF(ABS(K670-AB670)&lt;0.1,1,-1*(AB670-K670)/K670))</f>
        <v>8.3333333333333398E-2</v>
      </c>
      <c r="AD670" s="66">
        <f>+IF(AB670&lt;&gt;"-",IF(AB670&lt;K670,(K670-AB670)*C670,AB670*C670),"")</f>
        <v>25.056125000000016</v>
      </c>
      <c r="AE670" s="68" t="str">
        <f>+IF(AB670&lt;&gt;"-",IF(R670&lt;&gt;"-",IF(Z670&lt;&gt;"OUI","OLD","FAUX"),IF(Z670&lt;&gt;"OUI","NEW","FAUX")),"")</f>
        <v>OLD</v>
      </c>
      <c r="AF670" s="68"/>
      <c r="AG670" s="68"/>
      <c r="AH670" s="53" t="str">
        <f t="shared" si="10"/>
        <v/>
      </c>
    </row>
    <row r="671" spans="1:34" ht="17">
      <c r="A671" s="53" t="s">
        <v>767</v>
      </c>
      <c r="B671" s="53" t="s">
        <v>768</v>
      </c>
      <c r="C671" s="54">
        <v>21</v>
      </c>
      <c r="D671" s="55" t="s">
        <v>133</v>
      </c>
      <c r="E671" s="55" t="s">
        <v>769</v>
      </c>
      <c r="F671" s="56" t="s">
        <v>49</v>
      </c>
      <c r="G671" s="56" t="s">
        <v>49</v>
      </c>
      <c r="H671" s="56"/>
      <c r="I671" s="56"/>
      <c r="J671" s="56" t="s">
        <v>49</v>
      </c>
      <c r="K671" s="57">
        <v>20.003399999999999</v>
      </c>
      <c r="L671" s="58">
        <v>44137</v>
      </c>
      <c r="M671" s="58">
        <v>45308</v>
      </c>
      <c r="N671" s="59"/>
      <c r="O671" s="56"/>
      <c r="P671" s="56"/>
      <c r="Q671" s="56">
        <v>21</v>
      </c>
      <c r="R671" s="60">
        <v>18.003060000000001</v>
      </c>
      <c r="S671" s="61">
        <f>O671+P671</f>
        <v>0</v>
      </c>
      <c r="T671" s="62">
        <f>+IF(L671&lt;&gt;"",IF(DAYS360(L671,$A$2)&lt;0,0,IF(AND(MONTH(L671)=MONTH($A$2),YEAR(L671)&lt;YEAR($A$2)),(DAYS360(L671,$A$2)/30)-1,DAYS360(L671,$A$2)/30)),0)</f>
        <v>52.8</v>
      </c>
      <c r="U671" s="62">
        <f>+IF(M671&lt;&gt;"",IF(DAYS360(M671,$A$2)&lt;0,0,IF(AND(MONTH(M671)=MONTH($A$2),YEAR(M671)&lt;YEAR($A$2)),(DAYS360(M671,$A$2)/30)-1,DAYS360(M671,$A$2)/30)),0)</f>
        <v>14.3</v>
      </c>
      <c r="V671" s="63">
        <f>S671/((C671+Q671)/2)</f>
        <v>0</v>
      </c>
      <c r="W671" s="64">
        <f>+IF(V671&gt;0,1/V671,999)</f>
        <v>999</v>
      </c>
      <c r="X671" s="65" t="str">
        <f>+IF(N671&lt;&gt;"",IF(INT(N671)&lt;&gt;INT(K671),"OUI",""),"")</f>
        <v/>
      </c>
      <c r="Y671" s="66">
        <f>+IF(F671="OUI",0,C671*K671)</f>
        <v>420.07139999999998</v>
      </c>
      <c r="Z671" s="67" t="str">
        <f>+IF(R671="-",IF(OR(F671="OUI",AND(G671="OUI",T671&lt;=$V$1),H671="OUI",I671="OUI",J671="OUI",T671&lt;=$V$1),"OUI",""),"")</f>
        <v/>
      </c>
      <c r="AA671" s="68" t="str">
        <f>+IF(OR(Z671&lt;&gt;"OUI",X671="OUI",R671&lt;&gt;"-"),"OUI","")</f>
        <v>OUI</v>
      </c>
      <c r="AB671" s="69">
        <f>+IF(AA671&lt;&gt;"OUI","-",IF(R671="-",IF(W671&lt;=3,"-",MAX(N671,K671*(1-$T$1))),IF(W671&lt;=3,R671,IF(T671&gt;$V$6,MAX(N671,K671*$T$6),IF(T671&gt;$V$5,MAX(R671,N671,K671*(1-$T$2),K671*(1-$T$5)),IF(T671&gt;$V$4,MAX(R671,N671,K671*(1-$T$2),K671*(1-$T$4)),IF(T671&gt;$V$3,MAX(R671,N671,K671*(1-$T$2),K671*(1-$T$3)),IF(T671&gt;$V$1,MAX(N671,K671*(1-$T$2)),MAX(N671,R671)))))))))</f>
        <v>18.003060000000001</v>
      </c>
      <c r="AC671" s="70">
        <f>+IF(AB671="-","-",IF(ABS(K671-AB671)&lt;0.1,1,-1*(AB671-K671)/K671))</f>
        <v>9.9999999999999895E-2</v>
      </c>
      <c r="AD671" s="66">
        <f>+IF(AB671&lt;&gt;"-",IF(AB671&lt;K671,(K671-AB671)*C671,AB671*C671),"")</f>
        <v>42.00713999999995</v>
      </c>
      <c r="AE671" s="68" t="str">
        <f>+IF(AB671&lt;&gt;"-",IF(R671&lt;&gt;"-",IF(Z671&lt;&gt;"OUI","OLD","FAUX"),IF(Z671&lt;&gt;"OUI","NEW","FAUX")),"")</f>
        <v>OLD</v>
      </c>
      <c r="AF671" s="68"/>
      <c r="AG671" s="68"/>
      <c r="AH671" s="53" t="str">
        <f t="shared" si="10"/>
        <v/>
      </c>
    </row>
    <row r="672" spans="1:34" ht="17">
      <c r="A672" s="53" t="s">
        <v>3549</v>
      </c>
      <c r="B672" s="53" t="s">
        <v>3550</v>
      </c>
      <c r="C672" s="54">
        <v>4</v>
      </c>
      <c r="D672" s="55" t="s">
        <v>3188</v>
      </c>
      <c r="E672" s="55"/>
      <c r="F672" s="56"/>
      <c r="G672" s="56"/>
      <c r="H672" s="56"/>
      <c r="I672" s="56"/>
      <c r="J672" s="56"/>
      <c r="K672" s="57">
        <v>20</v>
      </c>
      <c r="L672" s="58">
        <v>45692</v>
      </c>
      <c r="M672" s="58">
        <v>45733</v>
      </c>
      <c r="N672" s="59"/>
      <c r="O672" s="56">
        <v>2</v>
      </c>
      <c r="P672" s="56"/>
      <c r="Q672" s="56"/>
      <c r="R672" s="60" t="s">
        <v>1139</v>
      </c>
      <c r="S672" s="61">
        <f>O672+P672</f>
        <v>2</v>
      </c>
      <c r="T672" s="62">
        <f>+IF(L672&lt;&gt;"",IF(DAYS360(L672,$A$2)&lt;0,0,IF(AND(MONTH(L672)=MONTH($A$2),YEAR(L672)&lt;YEAR($A$2)),(DAYS360(L672,$A$2)/30)-1,DAYS360(L672,$A$2)/30)),0)</f>
        <v>1.7333333333333334</v>
      </c>
      <c r="U672" s="62">
        <f>+IF(M672&lt;&gt;"",IF(DAYS360(M672,$A$2)&lt;0,0,IF(AND(MONTH(M672)=MONTH($A$2),YEAR(M672)&lt;YEAR($A$2)),(DAYS360(M672,$A$2)/30)-1,DAYS360(M672,$A$2)/30)),0)</f>
        <v>0.3</v>
      </c>
      <c r="V672" s="63">
        <f>S672/((C672+Q672)/2)</f>
        <v>1</v>
      </c>
      <c r="W672" s="64">
        <f>+IF(V672&gt;0,1/V672,999)</f>
        <v>1</v>
      </c>
      <c r="X672" s="65" t="str">
        <f>+IF(N672&lt;&gt;"",IF(INT(N672)&lt;&gt;INT(K672),"OUI",""),"")</f>
        <v/>
      </c>
      <c r="Y672" s="66">
        <f>+IF(F672="OUI",0,C672*K672)</f>
        <v>80</v>
      </c>
      <c r="Z672" s="67" t="str">
        <f>+IF(R672="-",IF(OR(F672="OUI",AND(G672="OUI",T672&lt;=$V$1),H672="OUI",I672="OUI",J672="OUI",T672&lt;=$V$1),"OUI",""),"")</f>
        <v>OUI</v>
      </c>
      <c r="AA672" s="68" t="str">
        <f>+IF(OR(Z672&lt;&gt;"OUI",X672="OUI",R672&lt;&gt;"-"),"OUI","")</f>
        <v/>
      </c>
      <c r="AB672" s="69" t="str">
        <f>+IF(AA672&lt;&gt;"OUI","-",IF(R672="-",IF(W672&lt;=3,"-",MAX(N672,K672*(1-$T$1))),IF(W672&lt;=3,R672,IF(T672&gt;$V$6,MAX(N672,K672*$T$6),IF(T672&gt;$V$5,MAX(R672,N672,K672*(1-$T$2),K672*(1-$T$5)),IF(T672&gt;$V$4,MAX(R672,N672,K672*(1-$T$2),K672*(1-$T$4)),IF(T672&gt;$V$3,MAX(R672,N672,K672*(1-$T$2),K672*(1-$T$3)),IF(T672&gt;$V$1,MAX(N672,K672*(1-$T$2)),MAX(N672,R672)))))))))</f>
        <v>-</v>
      </c>
      <c r="AC672" s="70" t="str">
        <f>+IF(AB672="-","-",IF(ABS(K672-AB672)&lt;0.1,1,-1*(AB672-K672)/K672))</f>
        <v>-</v>
      </c>
      <c r="AD672" s="66" t="str">
        <f>+IF(AB672&lt;&gt;"-",IF(AB672&lt;K672,(K672-AB672)*C672,AB672*C672),"")</f>
        <v/>
      </c>
      <c r="AE672" s="68" t="str">
        <f>+IF(AB672&lt;&gt;"-",IF(R672&lt;&gt;"-",IF(Z672&lt;&gt;"OUI","OLD","FAUX"),IF(Z672&lt;&gt;"OUI","NEW","FAUX")),"")</f>
        <v/>
      </c>
      <c r="AF672" s="68"/>
      <c r="AG672" s="68"/>
      <c r="AH672" s="53" t="str">
        <f t="shared" si="10"/>
        <v/>
      </c>
    </row>
    <row r="673" spans="1:34" ht="17">
      <c r="A673" s="53" t="s">
        <v>3216</v>
      </c>
      <c r="B673" s="53" t="s">
        <v>3217</v>
      </c>
      <c r="C673" s="54">
        <v>22</v>
      </c>
      <c r="D673" s="55" t="s">
        <v>80</v>
      </c>
      <c r="E673" s="55" t="s">
        <v>737</v>
      </c>
      <c r="F673" s="56" t="s">
        <v>49</v>
      </c>
      <c r="G673" s="56" t="s">
        <v>49</v>
      </c>
      <c r="H673" s="56"/>
      <c r="I673" s="56"/>
      <c r="J673" s="56" t="s">
        <v>49</v>
      </c>
      <c r="K673" s="57">
        <v>20</v>
      </c>
      <c r="L673" s="58">
        <v>45686</v>
      </c>
      <c r="M673" s="58">
        <v>45719</v>
      </c>
      <c r="N673" s="59"/>
      <c r="O673" s="56">
        <v>22</v>
      </c>
      <c r="P673" s="56"/>
      <c r="Q673" s="56">
        <v>11</v>
      </c>
      <c r="R673" s="60" t="s">
        <v>1139</v>
      </c>
      <c r="S673" s="61">
        <f>O673+P673</f>
        <v>22</v>
      </c>
      <c r="T673" s="62">
        <f>+IF(L673&lt;&gt;"",IF(DAYS360(L673,$A$2)&lt;0,0,IF(AND(MONTH(L673)=MONTH($A$2),YEAR(L673)&lt;YEAR($A$2)),(DAYS360(L673,$A$2)/30)-1,DAYS360(L673,$A$2)/30)),0)</f>
        <v>1.9</v>
      </c>
      <c r="U673" s="62">
        <f>+IF(M673&lt;&gt;"",IF(DAYS360(M673,$A$2)&lt;0,0,IF(AND(MONTH(M673)=MONTH($A$2),YEAR(M673)&lt;YEAR($A$2)),(DAYS360(M673,$A$2)/30)-1,DAYS360(M673,$A$2)/30)),0)</f>
        <v>0.76666666666666672</v>
      </c>
      <c r="V673" s="63">
        <f>S673/((C673+Q673)/2)</f>
        <v>1.3333333333333333</v>
      </c>
      <c r="W673" s="64">
        <f>+IF(V673&gt;0,1/V673,999)</f>
        <v>0.75</v>
      </c>
      <c r="X673" s="65" t="str">
        <f>+IF(N673&lt;&gt;"",IF(INT(N673)&lt;&gt;INT(K673),"OUI",""),"")</f>
        <v/>
      </c>
      <c r="Y673" s="66">
        <f>+IF(F673="OUI",0,C673*K673)</f>
        <v>440</v>
      </c>
      <c r="Z673" s="67" t="str">
        <f>+IF(R673="-",IF(OR(F673="OUI",AND(G673="OUI",T673&lt;=$V$1),H673="OUI",I673="OUI",J673="OUI",T673&lt;=$V$1),"OUI",""),"")</f>
        <v>OUI</v>
      </c>
      <c r="AA673" s="68" t="str">
        <f>+IF(OR(Z673&lt;&gt;"OUI",X673="OUI",R673&lt;&gt;"-"),"OUI","")</f>
        <v/>
      </c>
      <c r="AB673" s="69" t="str">
        <f>+IF(AA673&lt;&gt;"OUI","-",IF(R673="-",IF(W673&lt;=3,"-",MAX(N673,K673*(1-$T$1))),IF(W673&lt;=3,R673,IF(T673&gt;$V$6,MAX(N673,K673*$T$6),IF(T673&gt;$V$5,MAX(R673,N673,K673*(1-$T$2),K673*(1-$T$5)),IF(T673&gt;$V$4,MAX(R673,N673,K673*(1-$T$2),K673*(1-$T$4)),IF(T673&gt;$V$3,MAX(R673,N673,K673*(1-$T$2),K673*(1-$T$3)),IF(T673&gt;$V$1,MAX(N673,K673*(1-$T$2)),MAX(N673,R673)))))))))</f>
        <v>-</v>
      </c>
      <c r="AC673" s="70" t="str">
        <f>+IF(AB673="-","-",IF(ABS(K673-AB673)&lt;0.1,1,-1*(AB673-K673)/K673))</f>
        <v>-</v>
      </c>
      <c r="AD673" s="66" t="str">
        <f>+IF(AB673&lt;&gt;"-",IF(AB673&lt;K673,(K673-AB673)*C673,AB673*C673),"")</f>
        <v/>
      </c>
      <c r="AE673" s="68" t="str">
        <f>+IF(AB673&lt;&gt;"-",IF(R673&lt;&gt;"-",IF(Z673&lt;&gt;"OUI","OLD","FAUX"),IF(Z673&lt;&gt;"OUI","NEW","FAUX")),"")</f>
        <v/>
      </c>
      <c r="AF673" s="68"/>
      <c r="AG673" s="68"/>
      <c r="AH673" s="53" t="str">
        <f t="shared" si="10"/>
        <v/>
      </c>
    </row>
    <row r="674" spans="1:34" ht="17">
      <c r="A674" s="53" t="s">
        <v>1460</v>
      </c>
      <c r="B674" s="53" t="s">
        <v>1461</v>
      </c>
      <c r="C674" s="54">
        <v>20</v>
      </c>
      <c r="D674" s="55" t="s">
        <v>736</v>
      </c>
      <c r="E674" s="55" t="s">
        <v>737</v>
      </c>
      <c r="F674" s="56" t="s">
        <v>49</v>
      </c>
      <c r="G674" s="56" t="s">
        <v>49</v>
      </c>
      <c r="H674" s="56"/>
      <c r="I674" s="56"/>
      <c r="J674" s="56" t="s">
        <v>49</v>
      </c>
      <c r="K674" s="57">
        <v>20</v>
      </c>
      <c r="L674" s="58">
        <v>44791</v>
      </c>
      <c r="M674" s="58">
        <v>45656</v>
      </c>
      <c r="N674" s="59"/>
      <c r="O674" s="56"/>
      <c r="P674" s="56"/>
      <c r="Q674" s="56">
        <v>20</v>
      </c>
      <c r="R674" s="60">
        <v>18</v>
      </c>
      <c r="S674" s="61">
        <f>O674+P674</f>
        <v>0</v>
      </c>
      <c r="T674" s="62">
        <f>+IF(L674&lt;&gt;"",IF(DAYS360(L674,$A$2)&lt;0,0,IF(AND(MONTH(L674)=MONTH($A$2),YEAR(L674)&lt;YEAR($A$2)),(DAYS360(L674,$A$2)/30)-1,DAYS360(L674,$A$2)/30)),0)</f>
        <v>31.266666666666666</v>
      </c>
      <c r="U674" s="62">
        <f>+IF(M674&lt;&gt;"",IF(DAYS360(M674,$A$2)&lt;0,0,IF(AND(MONTH(M674)=MONTH($A$2),YEAR(M674)&lt;YEAR($A$2)),(DAYS360(M674,$A$2)/30)-1,DAYS360(M674,$A$2)/30)),0)</f>
        <v>2.8666666666666667</v>
      </c>
      <c r="V674" s="63">
        <f>S674/((C674+Q674)/2)</f>
        <v>0</v>
      </c>
      <c r="W674" s="64">
        <f>+IF(V674&gt;0,1/V674,999)</f>
        <v>999</v>
      </c>
      <c r="X674" s="65" t="str">
        <f>+IF(N674&lt;&gt;"",IF(INT(N674)&lt;&gt;INT(K674),"OUI",""),"")</f>
        <v/>
      </c>
      <c r="Y674" s="66">
        <f>+IF(F674="OUI",0,C674*K674)</f>
        <v>400</v>
      </c>
      <c r="Z674" s="67" t="str">
        <f>+IF(R674="-",IF(OR(F674="OUI",AND(G674="OUI",T674&lt;=$V$1),H674="OUI",I674="OUI",J674="OUI",T674&lt;=$V$1),"OUI",""),"")</f>
        <v/>
      </c>
      <c r="AA674" s="68" t="str">
        <f>+IF(OR(Z674&lt;&gt;"OUI",X674="OUI",R674&lt;&gt;"-"),"OUI","")</f>
        <v>OUI</v>
      </c>
      <c r="AB674" s="69">
        <f>+IF(AA674&lt;&gt;"OUI","-",IF(R674="-",IF(W674&lt;=3,"-",MAX(N674,K674*(1-$T$1))),IF(W674&lt;=3,R674,IF(T674&gt;$V$6,MAX(N674,K674*$T$6),IF(T674&gt;$V$5,MAX(R674,N674,K674*(1-$T$2),K674*(1-$T$5)),IF(T674&gt;$V$4,MAX(R674,N674,K674*(1-$T$2),K674*(1-$T$4)),IF(T674&gt;$V$3,MAX(R674,N674,K674*(1-$T$2),K674*(1-$T$3)),IF(T674&gt;$V$1,MAX(N674,K674*(1-$T$2)),MAX(N674,R674)))))))))</f>
        <v>18</v>
      </c>
      <c r="AC674" s="70">
        <f>+IF(AB674="-","-",IF(ABS(K674-AB674)&lt;0.1,1,-1*(AB674-K674)/K674))</f>
        <v>0.1</v>
      </c>
      <c r="AD674" s="66">
        <f>+IF(AB674&lt;&gt;"-",IF(AB674&lt;K674,(K674-AB674)*C674,AB674*C674),"")</f>
        <v>40</v>
      </c>
      <c r="AE674" s="68" t="str">
        <f>+IF(AB674&lt;&gt;"-",IF(R674&lt;&gt;"-",IF(Z674&lt;&gt;"OUI","OLD","FAUX"),IF(Z674&lt;&gt;"OUI","NEW","FAUX")),"")</f>
        <v>OLD</v>
      </c>
      <c r="AF674" s="68"/>
      <c r="AG674" s="68"/>
      <c r="AH674" s="53" t="str">
        <f t="shared" si="10"/>
        <v/>
      </c>
    </row>
    <row r="675" spans="1:34" ht="17">
      <c r="A675" s="53" t="s">
        <v>1577</v>
      </c>
      <c r="B675" s="53" t="s">
        <v>1578</v>
      </c>
      <c r="C675" s="54">
        <v>9</v>
      </c>
      <c r="D675" s="55" t="s">
        <v>195</v>
      </c>
      <c r="E675" s="55" t="s">
        <v>61</v>
      </c>
      <c r="F675" s="56" t="s">
        <v>49</v>
      </c>
      <c r="G675" s="56" t="s">
        <v>49</v>
      </c>
      <c r="H675" s="56"/>
      <c r="I675" s="56"/>
      <c r="J675" s="56" t="s">
        <v>49</v>
      </c>
      <c r="K675" s="57">
        <v>20</v>
      </c>
      <c r="L675" s="58">
        <v>44592</v>
      </c>
      <c r="M675" s="58">
        <v>45415</v>
      </c>
      <c r="N675" s="59"/>
      <c r="O675" s="56"/>
      <c r="P675" s="56"/>
      <c r="Q675" s="56">
        <v>9</v>
      </c>
      <c r="R675" s="60">
        <v>18</v>
      </c>
      <c r="S675" s="61">
        <f>O675+P675</f>
        <v>0</v>
      </c>
      <c r="T675" s="62">
        <f>+IF(L675&lt;&gt;"",IF(DAYS360(L675,$A$2)&lt;0,0,IF(AND(MONTH(L675)=MONTH($A$2),YEAR(L675)&lt;YEAR($A$2)),(DAYS360(L675,$A$2)/30)-1,DAYS360(L675,$A$2)/30)),0)</f>
        <v>37.866666666666667</v>
      </c>
      <c r="U675" s="62">
        <f>+IF(M675&lt;&gt;"",IF(DAYS360(M675,$A$2)&lt;0,0,IF(AND(MONTH(M675)=MONTH($A$2),YEAR(M675)&lt;YEAR($A$2)),(DAYS360(M675,$A$2)/30)-1,DAYS360(M675,$A$2)/30)),0)</f>
        <v>10.766666666666667</v>
      </c>
      <c r="V675" s="63">
        <f>S675/((C675+Q675)/2)</f>
        <v>0</v>
      </c>
      <c r="W675" s="64">
        <f>+IF(V675&gt;0,1/V675,999)</f>
        <v>999</v>
      </c>
      <c r="X675" s="65" t="str">
        <f>+IF(N675&lt;&gt;"",IF(INT(N675)&lt;&gt;INT(K675),"OUI",""),"")</f>
        <v/>
      </c>
      <c r="Y675" s="66">
        <f>+IF(F675="OUI",0,C675*K675)</f>
        <v>180</v>
      </c>
      <c r="Z675" s="67" t="str">
        <f>+IF(R675="-",IF(OR(F675="OUI",AND(G675="OUI",T675&lt;=$V$1),H675="OUI",I675="OUI",J675="OUI",T675&lt;=$V$1),"OUI",""),"")</f>
        <v/>
      </c>
      <c r="AA675" s="68" t="str">
        <f>+IF(OR(Z675&lt;&gt;"OUI",X675="OUI",R675&lt;&gt;"-"),"OUI","")</f>
        <v>OUI</v>
      </c>
      <c r="AB675" s="69">
        <f>+IF(AA675&lt;&gt;"OUI","-",IF(R675="-",IF(W675&lt;=3,"-",MAX(N675,K675*(1-$T$1))),IF(W675&lt;=3,R675,IF(T675&gt;$V$6,MAX(N675,K675*$T$6),IF(T675&gt;$V$5,MAX(R675,N675,K675*(1-$T$2),K675*(1-$T$5)),IF(T675&gt;$V$4,MAX(R675,N675,K675*(1-$T$2),K675*(1-$T$4)),IF(T675&gt;$V$3,MAX(R675,N675,K675*(1-$T$2),K675*(1-$T$3)),IF(T675&gt;$V$1,MAX(N675,K675*(1-$T$2)),MAX(N675,R675)))))))))</f>
        <v>18</v>
      </c>
      <c r="AC675" s="70">
        <f>+IF(AB675="-","-",IF(ABS(K675-AB675)&lt;0.1,1,-1*(AB675-K675)/K675))</f>
        <v>0.1</v>
      </c>
      <c r="AD675" s="66">
        <f>+IF(AB675&lt;&gt;"-",IF(AB675&lt;K675,(K675-AB675)*C675,AB675*C675),"")</f>
        <v>18</v>
      </c>
      <c r="AE675" s="68" t="str">
        <f>+IF(AB675&lt;&gt;"-",IF(R675&lt;&gt;"-",IF(Z675&lt;&gt;"OUI","OLD","FAUX"),IF(Z675&lt;&gt;"OUI","NEW","FAUX")),"")</f>
        <v>OLD</v>
      </c>
      <c r="AF675" s="68"/>
      <c r="AG675" s="68"/>
      <c r="AH675" s="53" t="str">
        <f t="shared" si="10"/>
        <v/>
      </c>
    </row>
    <row r="676" spans="1:34" ht="17">
      <c r="A676" s="53" t="s">
        <v>1705</v>
      </c>
      <c r="B676" s="53" t="s">
        <v>1706</v>
      </c>
      <c r="C676" s="54">
        <v>5</v>
      </c>
      <c r="D676" s="55" t="s">
        <v>195</v>
      </c>
      <c r="E676" s="55" t="s">
        <v>61</v>
      </c>
      <c r="F676" s="56" t="s">
        <v>49</v>
      </c>
      <c r="G676" s="56" t="s">
        <v>49</v>
      </c>
      <c r="H676" s="56"/>
      <c r="I676" s="56"/>
      <c r="J676" s="56" t="s">
        <v>49</v>
      </c>
      <c r="K676" s="57">
        <v>20</v>
      </c>
      <c r="L676" s="58">
        <v>44266</v>
      </c>
      <c r="M676" s="58">
        <v>45645</v>
      </c>
      <c r="N676" s="59"/>
      <c r="O676" s="56"/>
      <c r="P676" s="56"/>
      <c r="Q676" s="56">
        <v>5</v>
      </c>
      <c r="R676" s="60">
        <v>18</v>
      </c>
      <c r="S676" s="61">
        <f>O676+P676</f>
        <v>0</v>
      </c>
      <c r="T676" s="62">
        <f>+IF(L676&lt;&gt;"",IF(DAYS360(L676,$A$2)&lt;0,0,IF(AND(MONTH(L676)=MONTH($A$2),YEAR(L676)&lt;YEAR($A$2)),(DAYS360(L676,$A$2)/30)-1,DAYS360(L676,$A$2)/30)),0)</f>
        <v>47.5</v>
      </c>
      <c r="U676" s="62">
        <f>+IF(M676&lt;&gt;"",IF(DAYS360(M676,$A$2)&lt;0,0,IF(AND(MONTH(M676)=MONTH($A$2),YEAR(M676)&lt;YEAR($A$2)),(DAYS360(M676,$A$2)/30)-1,DAYS360(M676,$A$2)/30)),0)</f>
        <v>3.2333333333333334</v>
      </c>
      <c r="V676" s="63">
        <f>S676/((C676+Q676)/2)</f>
        <v>0</v>
      </c>
      <c r="W676" s="64">
        <f>+IF(V676&gt;0,1/V676,999)</f>
        <v>999</v>
      </c>
      <c r="X676" s="65" t="str">
        <f>+IF(N676&lt;&gt;"",IF(INT(N676)&lt;&gt;INT(K676),"OUI",""),"")</f>
        <v/>
      </c>
      <c r="Y676" s="66">
        <f>+IF(F676="OUI",0,C676*K676)</f>
        <v>100</v>
      </c>
      <c r="Z676" s="67" t="str">
        <f>+IF(R676="-",IF(OR(F676="OUI",AND(G676="OUI",T676&lt;=$V$1),H676="OUI",I676="OUI",J676="OUI",T676&lt;=$V$1),"OUI",""),"")</f>
        <v/>
      </c>
      <c r="AA676" s="68" t="str">
        <f>+IF(OR(Z676&lt;&gt;"OUI",X676="OUI",R676&lt;&gt;"-"),"OUI","")</f>
        <v>OUI</v>
      </c>
      <c r="AB676" s="69">
        <f>+IF(AA676&lt;&gt;"OUI","-",IF(R676="-",IF(W676&lt;=3,"-",MAX(N676,K676*(1-$T$1))),IF(W676&lt;=3,R676,IF(T676&gt;$V$6,MAX(N676,K676*$T$6),IF(T676&gt;$V$5,MAX(R676,N676,K676*(1-$T$2),K676*(1-$T$5)),IF(T676&gt;$V$4,MAX(R676,N676,K676*(1-$T$2),K676*(1-$T$4)),IF(T676&gt;$V$3,MAX(R676,N676,K676*(1-$T$2),K676*(1-$T$3)),IF(T676&gt;$V$1,MAX(N676,K676*(1-$T$2)),MAX(N676,R676)))))))))</f>
        <v>18</v>
      </c>
      <c r="AC676" s="70">
        <f>+IF(AB676="-","-",IF(ABS(K676-AB676)&lt;0.1,1,-1*(AB676-K676)/K676))</f>
        <v>0.1</v>
      </c>
      <c r="AD676" s="66">
        <f>+IF(AB676&lt;&gt;"-",IF(AB676&lt;K676,(K676-AB676)*C676,AB676*C676),"")</f>
        <v>10</v>
      </c>
      <c r="AE676" s="68" t="str">
        <f>+IF(AB676&lt;&gt;"-",IF(R676&lt;&gt;"-",IF(Z676&lt;&gt;"OUI","OLD","FAUX"),IF(Z676&lt;&gt;"OUI","NEW","FAUX")),"")</f>
        <v>OLD</v>
      </c>
      <c r="AF676" s="68"/>
      <c r="AG676" s="68"/>
      <c r="AH676" s="53" t="str">
        <f t="shared" si="10"/>
        <v/>
      </c>
    </row>
    <row r="677" spans="1:34" ht="17">
      <c r="A677" s="53" t="s">
        <v>1925</v>
      </c>
      <c r="B677" s="53" t="s">
        <v>1926</v>
      </c>
      <c r="C677" s="54">
        <v>1</v>
      </c>
      <c r="D677" s="55" t="s">
        <v>1831</v>
      </c>
      <c r="E677" s="55" t="s">
        <v>805</v>
      </c>
      <c r="F677" s="56" t="s">
        <v>49</v>
      </c>
      <c r="G677" s="56" t="s">
        <v>49</v>
      </c>
      <c r="H677" s="56"/>
      <c r="I677" s="56"/>
      <c r="J677" s="56" t="s">
        <v>49</v>
      </c>
      <c r="K677" s="57">
        <v>20</v>
      </c>
      <c r="L677" s="58">
        <v>44061</v>
      </c>
      <c r="M677" s="58">
        <v>44379</v>
      </c>
      <c r="N677" s="59"/>
      <c r="O677" s="56"/>
      <c r="P677" s="56"/>
      <c r="Q677" s="56">
        <v>1</v>
      </c>
      <c r="R677" s="60">
        <v>18</v>
      </c>
      <c r="S677" s="61">
        <f>O677+P677</f>
        <v>0</v>
      </c>
      <c r="T677" s="62">
        <f>+IF(L677&lt;&gt;"",IF(DAYS360(L677,$A$2)&lt;0,0,IF(AND(MONTH(L677)=MONTH($A$2),YEAR(L677)&lt;YEAR($A$2)),(DAYS360(L677,$A$2)/30)-1,DAYS360(L677,$A$2)/30)),0)</f>
        <v>55.266666666666666</v>
      </c>
      <c r="U677" s="62">
        <f>+IF(M677&lt;&gt;"",IF(DAYS360(M677,$A$2)&lt;0,0,IF(AND(MONTH(M677)=MONTH($A$2),YEAR(M677)&lt;YEAR($A$2)),(DAYS360(M677,$A$2)/30)-1,DAYS360(M677,$A$2)/30)),0)</f>
        <v>44.8</v>
      </c>
      <c r="V677" s="63">
        <f>S677/((C677+Q677)/2)</f>
        <v>0</v>
      </c>
      <c r="W677" s="64">
        <f>+IF(V677&gt;0,1/V677,999)</f>
        <v>999</v>
      </c>
      <c r="X677" s="65" t="str">
        <f>+IF(N677&lt;&gt;"",IF(INT(N677)&lt;&gt;INT(K677),"OUI",""),"")</f>
        <v/>
      </c>
      <c r="Y677" s="66">
        <f>+IF(F677="OUI",0,C677*K677)</f>
        <v>20</v>
      </c>
      <c r="Z677" s="67" t="str">
        <f>+IF(R677="-",IF(OR(F677="OUI",AND(G677="OUI",T677&lt;=$V$1),H677="OUI",I677="OUI",J677="OUI",T677&lt;=$V$1),"OUI",""),"")</f>
        <v/>
      </c>
      <c r="AA677" s="68" t="str">
        <f>+IF(OR(Z677&lt;&gt;"OUI",X677="OUI",R677&lt;&gt;"-"),"OUI","")</f>
        <v>OUI</v>
      </c>
      <c r="AB677" s="69">
        <f>+IF(AA677&lt;&gt;"OUI","-",IF(R677="-",IF(W677&lt;=3,"-",MAX(N677,K677*(1-$T$1))),IF(W677&lt;=3,R677,IF(T677&gt;$V$6,MAX(N677,K677*$T$6),IF(T677&gt;$V$5,MAX(R677,N677,K677*(1-$T$2),K677*(1-$T$5)),IF(T677&gt;$V$4,MAX(R677,N677,K677*(1-$T$2),K677*(1-$T$4)),IF(T677&gt;$V$3,MAX(R677,N677,K677*(1-$T$2),K677*(1-$T$3)),IF(T677&gt;$V$1,MAX(N677,K677*(1-$T$2)),MAX(N677,R677)))))))))</f>
        <v>18</v>
      </c>
      <c r="AC677" s="70">
        <f>+IF(AB677="-","-",IF(ABS(K677-AB677)&lt;0.1,1,-1*(AB677-K677)/K677))</f>
        <v>0.1</v>
      </c>
      <c r="AD677" s="66">
        <f>+IF(AB677&lt;&gt;"-",IF(AB677&lt;K677,(K677-AB677)*C677,AB677*C677),"")</f>
        <v>2</v>
      </c>
      <c r="AE677" s="68" t="str">
        <f>+IF(AB677&lt;&gt;"-",IF(R677&lt;&gt;"-",IF(Z677&lt;&gt;"OUI","OLD","FAUX"),IF(Z677&lt;&gt;"OUI","NEW","FAUX")),"")</f>
        <v>OLD</v>
      </c>
      <c r="AF677" s="68"/>
      <c r="AG677" s="68"/>
      <c r="AH677" s="53" t="str">
        <f t="shared" si="10"/>
        <v/>
      </c>
    </row>
    <row r="678" spans="1:34" ht="17">
      <c r="A678" s="53" t="s">
        <v>2108</v>
      </c>
      <c r="B678" s="53" t="s">
        <v>2109</v>
      </c>
      <c r="C678" s="54">
        <v>10</v>
      </c>
      <c r="D678" s="55" t="s">
        <v>219</v>
      </c>
      <c r="E678" s="55"/>
      <c r="F678" s="56" t="s">
        <v>49</v>
      </c>
      <c r="G678" s="56" t="s">
        <v>49</v>
      </c>
      <c r="H678" s="56"/>
      <c r="I678" s="56"/>
      <c r="J678" s="56"/>
      <c r="K678" s="57">
        <v>19.9115</v>
      </c>
      <c r="L678" s="58">
        <v>45077</v>
      </c>
      <c r="M678" s="58">
        <v>45450</v>
      </c>
      <c r="N678" s="59"/>
      <c r="O678" s="56"/>
      <c r="P678" s="56"/>
      <c r="Q678" s="56">
        <v>10</v>
      </c>
      <c r="R678" s="60" t="s">
        <v>1139</v>
      </c>
      <c r="S678" s="61">
        <f>O678+P678</f>
        <v>0</v>
      </c>
      <c r="T678" s="62">
        <f>+IF(L678&lt;&gt;"",IF(DAYS360(L678,$A$2)&lt;0,0,IF(AND(MONTH(L678)=MONTH($A$2),YEAR(L678)&lt;YEAR($A$2)),(DAYS360(L678,$A$2)/30)-1,DAYS360(L678,$A$2)/30)),0)</f>
        <v>21.866666666666667</v>
      </c>
      <c r="U678" s="62">
        <f>+IF(M678&lt;&gt;"",IF(DAYS360(M678,$A$2)&lt;0,0,IF(AND(MONTH(M678)=MONTH($A$2),YEAR(M678)&lt;YEAR($A$2)),(DAYS360(M678,$A$2)/30)-1,DAYS360(M678,$A$2)/30)),0)</f>
        <v>9.6333333333333329</v>
      </c>
      <c r="V678" s="63">
        <f>S678/((C678+Q678)/2)</f>
        <v>0</v>
      </c>
      <c r="W678" s="64">
        <f>+IF(V678&gt;0,1/V678,999)</f>
        <v>999</v>
      </c>
      <c r="X678" s="65" t="str">
        <f>+IF(N678&lt;&gt;"",IF(INT(N678)&lt;&gt;INT(K678),"OUI",""),"")</f>
        <v/>
      </c>
      <c r="Y678" s="66">
        <f>+IF(F678="OUI",0,C678*K678)</f>
        <v>199.11500000000001</v>
      </c>
      <c r="Z678" s="67" t="str">
        <f>+IF(R678="-",IF(OR(F678="OUI",AND(G678="OUI",T678&lt;=$V$1),H678="OUI",I678="OUI",J678="OUI",T678&lt;=$V$1),"OUI",""),"")</f>
        <v/>
      </c>
      <c r="AA678" s="68" t="str">
        <f>+IF(OR(Z678&lt;&gt;"OUI",X678="OUI",R678&lt;&gt;"-"),"OUI","")</f>
        <v>OUI</v>
      </c>
      <c r="AB678" s="69">
        <f>+IF(AA678&lt;&gt;"OUI","-",IF(R678="-",IF(W678&lt;=3,"-",MAX(N678,K678*(1-$T$1))),IF(W678&lt;=3,R678,IF(T678&gt;$V$6,MAX(N678,K678*$T$6),IF(T678&gt;$V$5,MAX(R678,N678,K678*(1-$T$2),K678*(1-$T$5)),IF(T678&gt;$V$4,MAX(R678,N678,K678*(1-$T$2),K678*(1-$T$4)),IF(T678&gt;$V$3,MAX(R678,N678,K678*(1-$T$2),K678*(1-$T$3)),IF(T678&gt;$V$1,MAX(N678,K678*(1-$T$2)),MAX(N678,R678)))))))))</f>
        <v>17.920349999999999</v>
      </c>
      <c r="AC678" s="70">
        <f>+IF(AB678="-","-",IF(ABS(K678-AB678)&lt;0.1,1,-1*(AB678-K678)/K678))</f>
        <v>0.10000000000000005</v>
      </c>
      <c r="AD678" s="66">
        <f>+IF(AB678&lt;&gt;"-",IF(AB678&lt;K678,(K678-AB678)*C678,AB678*C678),"")</f>
        <v>19.911500000000011</v>
      </c>
      <c r="AE678" s="68" t="str">
        <f>+IF(AB678&lt;&gt;"-",IF(R678&lt;&gt;"-",IF(Z678&lt;&gt;"OUI","OLD","FAUX"),IF(Z678&lt;&gt;"OUI","NEW","FAUX")),"")</f>
        <v>NEW</v>
      </c>
      <c r="AF678" s="68"/>
      <c r="AG678" s="68"/>
      <c r="AH678" s="53" t="str">
        <f t="shared" si="10"/>
        <v/>
      </c>
    </row>
    <row r="679" spans="1:34" ht="17">
      <c r="A679" s="53" t="s">
        <v>2560</v>
      </c>
      <c r="B679" s="53" t="s">
        <v>2561</v>
      </c>
      <c r="C679" s="54">
        <v>1</v>
      </c>
      <c r="D679" s="55" t="s">
        <v>791</v>
      </c>
      <c r="E679" s="55" t="s">
        <v>111</v>
      </c>
      <c r="F679" s="56" t="s">
        <v>49</v>
      </c>
      <c r="G679" s="56" t="s">
        <v>49</v>
      </c>
      <c r="H679" s="56"/>
      <c r="I679" s="56"/>
      <c r="J679" s="56" t="s">
        <v>49</v>
      </c>
      <c r="K679" s="57">
        <v>19.899999999999999</v>
      </c>
      <c r="L679" s="58">
        <v>45630</v>
      </c>
      <c r="M679" s="58">
        <v>45629</v>
      </c>
      <c r="N679" s="59"/>
      <c r="O679" s="56"/>
      <c r="P679" s="56"/>
      <c r="Q679" s="56">
        <v>1</v>
      </c>
      <c r="R679" s="60" t="s">
        <v>1139</v>
      </c>
      <c r="S679" s="61">
        <f>O679+P679</f>
        <v>0</v>
      </c>
      <c r="T679" s="62">
        <f>+IF(L679&lt;&gt;"",IF(DAYS360(L679,$A$2)&lt;0,0,IF(AND(MONTH(L679)=MONTH($A$2),YEAR(L679)&lt;YEAR($A$2)),(DAYS360(L679,$A$2)/30)-1,DAYS360(L679,$A$2)/30)),0)</f>
        <v>3.7333333333333334</v>
      </c>
      <c r="U679" s="62">
        <f>+IF(M679&lt;&gt;"",IF(DAYS360(M679,$A$2)&lt;0,0,IF(AND(MONTH(M679)=MONTH($A$2),YEAR(M679)&lt;YEAR($A$2)),(DAYS360(M679,$A$2)/30)-1,DAYS360(M679,$A$2)/30)),0)</f>
        <v>3.7666666666666666</v>
      </c>
      <c r="V679" s="63">
        <f>S679/((C679+Q679)/2)</f>
        <v>0</v>
      </c>
      <c r="W679" s="64">
        <f>+IF(V679&gt;0,1/V679,999)</f>
        <v>999</v>
      </c>
      <c r="X679" s="65" t="str">
        <f>+IF(N679&lt;&gt;"",IF(INT(N679)&lt;&gt;INT(K679),"OUI",""),"")</f>
        <v/>
      </c>
      <c r="Y679" s="66">
        <f>+IF(F679="OUI",0,C679*K679)</f>
        <v>19.899999999999999</v>
      </c>
      <c r="Z679" s="67" t="str">
        <f>+IF(R679="-",IF(OR(F679="OUI",AND(G679="OUI",T679&lt;=$V$1),H679="OUI",I679="OUI",J679="OUI",T679&lt;=$V$1),"OUI",""),"")</f>
        <v>OUI</v>
      </c>
      <c r="AA679" s="68" t="str">
        <f>+IF(OR(Z679&lt;&gt;"OUI",X679="OUI",R679&lt;&gt;"-"),"OUI","")</f>
        <v/>
      </c>
      <c r="AB679" s="69" t="str">
        <f>+IF(AA679&lt;&gt;"OUI","-",IF(R679="-",IF(W679&lt;=3,"-",MAX(N679,K679*(1-$T$1))),IF(W679&lt;=3,R679,IF(T679&gt;$V$6,MAX(N679,K679*$T$6),IF(T679&gt;$V$5,MAX(R679,N679,K679*(1-$T$2),K679*(1-$T$5)),IF(T679&gt;$V$4,MAX(R679,N679,K679*(1-$T$2),K679*(1-$T$4)),IF(T679&gt;$V$3,MAX(R679,N679,K679*(1-$T$2),K679*(1-$T$3)),IF(T679&gt;$V$1,MAX(N679,K679*(1-$T$2)),MAX(N679,R679)))))))))</f>
        <v>-</v>
      </c>
      <c r="AC679" s="70" t="str">
        <f>+IF(AB679="-","-",IF(ABS(K679-AB679)&lt;0.1,1,-1*(AB679-K679)/K679))</f>
        <v>-</v>
      </c>
      <c r="AD679" s="66" t="str">
        <f>+IF(AB679&lt;&gt;"-",IF(AB679&lt;K679,(K679-AB679)*C679,AB679*C679),"")</f>
        <v/>
      </c>
      <c r="AE679" s="68" t="str">
        <f>+IF(AB679&lt;&gt;"-",IF(R679&lt;&gt;"-",IF(Z679&lt;&gt;"OUI","OLD","FAUX"),IF(Z679&lt;&gt;"OUI","NEW","FAUX")),"")</f>
        <v/>
      </c>
      <c r="AF679" s="68"/>
      <c r="AG679" s="68"/>
      <c r="AH679" s="53" t="str">
        <f t="shared" si="10"/>
        <v/>
      </c>
    </row>
    <row r="680" spans="1:34" ht="17">
      <c r="A680" s="53" t="s">
        <v>2994</v>
      </c>
      <c r="B680" s="53" t="s">
        <v>2995</v>
      </c>
      <c r="C680" s="54">
        <v>2</v>
      </c>
      <c r="D680" s="55" t="s">
        <v>791</v>
      </c>
      <c r="E680" s="55"/>
      <c r="F680" s="56" t="s">
        <v>49</v>
      </c>
      <c r="G680" s="56" t="s">
        <v>49</v>
      </c>
      <c r="H680" s="56"/>
      <c r="I680" s="56"/>
      <c r="J680" s="56"/>
      <c r="K680" s="57">
        <v>19.899999999999999</v>
      </c>
      <c r="L680" s="58">
        <v>45713</v>
      </c>
      <c r="M680" s="58">
        <v>45729</v>
      </c>
      <c r="N680" s="59"/>
      <c r="O680" s="56">
        <v>6</v>
      </c>
      <c r="P680" s="56"/>
      <c r="Q680" s="56">
        <v>4</v>
      </c>
      <c r="R680" s="60" t="s">
        <v>1139</v>
      </c>
      <c r="S680" s="61">
        <f>O680+P680</f>
        <v>6</v>
      </c>
      <c r="T680" s="62">
        <f>+IF(L680&lt;&gt;"",IF(DAYS360(L680,$A$2)&lt;0,0,IF(AND(MONTH(L680)=MONTH($A$2),YEAR(L680)&lt;YEAR($A$2)),(DAYS360(L680,$A$2)/30)-1,DAYS360(L680,$A$2)/30)),0)</f>
        <v>1.0333333333333334</v>
      </c>
      <c r="U680" s="62">
        <f>+IF(M680&lt;&gt;"",IF(DAYS360(M680,$A$2)&lt;0,0,IF(AND(MONTH(M680)=MONTH($A$2),YEAR(M680)&lt;YEAR($A$2)),(DAYS360(M680,$A$2)/30)-1,DAYS360(M680,$A$2)/30)),0)</f>
        <v>0.43333333333333335</v>
      </c>
      <c r="V680" s="63">
        <f>S680/((C680+Q680)/2)</f>
        <v>2</v>
      </c>
      <c r="W680" s="64">
        <f>+IF(V680&gt;0,1/V680,999)</f>
        <v>0.5</v>
      </c>
      <c r="X680" s="65" t="str">
        <f>+IF(N680&lt;&gt;"",IF(INT(N680)&lt;&gt;INT(K680),"OUI",""),"")</f>
        <v/>
      </c>
      <c r="Y680" s="66">
        <f>+IF(F680="OUI",0,C680*K680)</f>
        <v>39.799999999999997</v>
      </c>
      <c r="Z680" s="67" t="str">
        <f>+IF(R680="-",IF(OR(F680="OUI",AND(G680="OUI",T680&lt;=$V$1),H680="OUI",I680="OUI",J680="OUI",T680&lt;=$V$1),"OUI",""),"")</f>
        <v>OUI</v>
      </c>
      <c r="AA680" s="68" t="str">
        <f>+IF(OR(Z680&lt;&gt;"OUI",X680="OUI",R680&lt;&gt;"-"),"OUI","")</f>
        <v/>
      </c>
      <c r="AB680" s="69" t="str">
        <f>+IF(AA680&lt;&gt;"OUI","-",IF(R680="-",IF(W680&lt;=3,"-",MAX(N680,K680*(1-$T$1))),IF(W680&lt;=3,R680,IF(T680&gt;$V$6,MAX(N680,K680*$T$6),IF(T680&gt;$V$5,MAX(R680,N680,K680*(1-$T$2),K680*(1-$T$5)),IF(T680&gt;$V$4,MAX(R680,N680,K680*(1-$T$2),K680*(1-$T$4)),IF(T680&gt;$V$3,MAX(R680,N680,K680*(1-$T$2),K680*(1-$T$3)),IF(T680&gt;$V$1,MAX(N680,K680*(1-$T$2)),MAX(N680,R680)))))))))</f>
        <v>-</v>
      </c>
      <c r="AC680" s="70" t="str">
        <f>+IF(AB680="-","-",IF(ABS(K680-AB680)&lt;0.1,1,-1*(AB680-K680)/K680))</f>
        <v>-</v>
      </c>
      <c r="AD680" s="66" t="str">
        <f>+IF(AB680&lt;&gt;"-",IF(AB680&lt;K680,(K680-AB680)*C680,AB680*C680),"")</f>
        <v/>
      </c>
      <c r="AE680" s="68" t="str">
        <f>+IF(AB680&lt;&gt;"-",IF(R680&lt;&gt;"-",IF(Z680&lt;&gt;"OUI","OLD","FAUX"),IF(Z680&lt;&gt;"OUI","NEW","FAUX")),"")</f>
        <v/>
      </c>
      <c r="AF680" s="68"/>
      <c r="AG680" s="68"/>
      <c r="AH680" s="53" t="str">
        <f t="shared" si="10"/>
        <v/>
      </c>
    </row>
    <row r="681" spans="1:34" ht="17">
      <c r="A681" s="53" t="s">
        <v>880</v>
      </c>
      <c r="B681" s="53" t="s">
        <v>881</v>
      </c>
      <c r="C681" s="54">
        <v>6</v>
      </c>
      <c r="D681" s="55" t="s">
        <v>80</v>
      </c>
      <c r="E681" s="55" t="s">
        <v>97</v>
      </c>
      <c r="F681" s="56" t="s">
        <v>49</v>
      </c>
      <c r="G681" s="56" t="s">
        <v>49</v>
      </c>
      <c r="H681" s="56"/>
      <c r="I681" s="56"/>
      <c r="J681" s="56" t="s">
        <v>98</v>
      </c>
      <c r="K681" s="57">
        <v>19.8811</v>
      </c>
      <c r="L681" s="58">
        <v>44131</v>
      </c>
      <c r="M681" s="58">
        <v>45323</v>
      </c>
      <c r="N681" s="59"/>
      <c r="O681" s="56"/>
      <c r="P681" s="56"/>
      <c r="Q681" s="56">
        <v>6</v>
      </c>
      <c r="R681" s="60">
        <v>17.892990000000001</v>
      </c>
      <c r="S681" s="61">
        <f>O681+P681</f>
        <v>0</v>
      </c>
      <c r="T681" s="62">
        <f>+IF(L681&lt;&gt;"",IF(DAYS360(L681,$A$2)&lt;0,0,IF(AND(MONTH(L681)=MONTH($A$2),YEAR(L681)&lt;YEAR($A$2)),(DAYS360(L681,$A$2)/30)-1,DAYS360(L681,$A$2)/30)),0)</f>
        <v>52.966666666666669</v>
      </c>
      <c r="U681" s="62">
        <f>+IF(M681&lt;&gt;"",IF(DAYS360(M681,$A$2)&lt;0,0,IF(AND(MONTH(M681)=MONTH($A$2),YEAR(M681)&lt;YEAR($A$2)),(DAYS360(M681,$A$2)/30)-1,DAYS360(M681,$A$2)/30)),0)</f>
        <v>13.833333333333334</v>
      </c>
      <c r="V681" s="63">
        <f>S681/((C681+Q681)/2)</f>
        <v>0</v>
      </c>
      <c r="W681" s="64">
        <f>+IF(V681&gt;0,1/V681,999)</f>
        <v>999</v>
      </c>
      <c r="X681" s="65" t="str">
        <f>+IF(N681&lt;&gt;"",IF(INT(N681)&lt;&gt;INT(K681),"OUI",""),"")</f>
        <v/>
      </c>
      <c r="Y681" s="66">
        <f>+IF(F681="OUI",0,C681*K681)</f>
        <v>119.28659999999999</v>
      </c>
      <c r="Z681" s="67" t="str">
        <f>+IF(R681="-",IF(OR(F681="OUI",AND(G681="OUI",T681&lt;=$V$1),H681="OUI",I681="OUI",J681="OUI",T681&lt;=$V$1),"OUI",""),"")</f>
        <v/>
      </c>
      <c r="AA681" s="68" t="str">
        <f>+IF(OR(Z681&lt;&gt;"OUI",X681="OUI",R681&lt;&gt;"-"),"OUI","")</f>
        <v>OUI</v>
      </c>
      <c r="AB681" s="69">
        <f>+IF(AA681&lt;&gt;"OUI","-",IF(R681="-",IF(W681&lt;=3,"-",MAX(N681,K681*(1-$T$1))),IF(W681&lt;=3,R681,IF(T681&gt;$V$6,MAX(N681,K681*$T$6),IF(T681&gt;$V$5,MAX(R681,N681,K681*(1-$T$2),K681*(1-$T$5)),IF(T681&gt;$V$4,MAX(R681,N681,K681*(1-$T$2),K681*(1-$T$4)),IF(T681&gt;$V$3,MAX(R681,N681,K681*(1-$T$2),K681*(1-$T$3)),IF(T681&gt;$V$1,MAX(N681,K681*(1-$T$2)),MAX(N681,R681)))))))))</f>
        <v>17.892990000000001</v>
      </c>
      <c r="AC681" s="70">
        <f>+IF(AB681="-","-",IF(ABS(K681-AB681)&lt;0.1,1,-1*(AB681-K681)/K681))</f>
        <v>9.999999999999995E-2</v>
      </c>
      <c r="AD681" s="66">
        <f>+IF(AB681&lt;&gt;"-",IF(AB681&lt;K681,(K681-AB681)*C681,AB681*C681),"")</f>
        <v>11.928659999999994</v>
      </c>
      <c r="AE681" s="68" t="str">
        <f>+IF(AB681&lt;&gt;"-",IF(R681&lt;&gt;"-",IF(Z681&lt;&gt;"OUI","OLD","FAUX"),IF(Z681&lt;&gt;"OUI","NEW","FAUX")),"")</f>
        <v>OLD</v>
      </c>
      <c r="AF681" s="68"/>
      <c r="AG681" s="68"/>
      <c r="AH681" s="53" t="str">
        <f t="shared" si="10"/>
        <v/>
      </c>
    </row>
    <row r="682" spans="1:34" ht="17">
      <c r="A682" s="53" t="s">
        <v>203</v>
      </c>
      <c r="B682" s="53" t="s">
        <v>204</v>
      </c>
      <c r="C682" s="54">
        <v>3</v>
      </c>
      <c r="D682" s="55" t="s">
        <v>136</v>
      </c>
      <c r="E682" s="55" t="s">
        <v>137</v>
      </c>
      <c r="F682" s="56" t="s">
        <v>49</v>
      </c>
      <c r="G682" s="56" t="s">
        <v>49</v>
      </c>
      <c r="H682" s="56"/>
      <c r="I682" s="56"/>
      <c r="J682" s="56" t="s">
        <v>49</v>
      </c>
      <c r="K682" s="57">
        <v>19.88</v>
      </c>
      <c r="L682" s="58">
        <v>43424</v>
      </c>
      <c r="M682" s="58">
        <v>45614</v>
      </c>
      <c r="N682" s="59"/>
      <c r="O682" s="56"/>
      <c r="P682" s="56"/>
      <c r="Q682" s="56">
        <v>3</v>
      </c>
      <c r="R682" s="60">
        <v>17.891999999999999</v>
      </c>
      <c r="S682" s="61">
        <f>O682+P682</f>
        <v>0</v>
      </c>
      <c r="T682" s="62">
        <f>+IF(L682&lt;&gt;"",IF(DAYS360(L682,$A$2)&lt;0,0,IF(AND(MONTH(L682)=MONTH($A$2),YEAR(L682)&lt;YEAR($A$2)),(DAYS360(L682,$A$2)/30)-1,DAYS360(L682,$A$2)/30)),0)</f>
        <v>76.2</v>
      </c>
      <c r="U682" s="62">
        <f>+IF(M682&lt;&gt;"",IF(DAYS360(M682,$A$2)&lt;0,0,IF(AND(MONTH(M682)=MONTH($A$2),YEAR(M682)&lt;YEAR($A$2)),(DAYS360(M682,$A$2)/30)-1,DAYS360(M682,$A$2)/30)),0)</f>
        <v>4.2666666666666666</v>
      </c>
      <c r="V682" s="63">
        <f>S682/((C682+Q682)/2)</f>
        <v>0</v>
      </c>
      <c r="W682" s="64">
        <f>+IF(V682&gt;0,1/V682,999)</f>
        <v>999</v>
      </c>
      <c r="X682" s="65" t="str">
        <f>+IF(N682&lt;&gt;"",IF(INT(N682)&lt;&gt;INT(K682),"OUI",""),"")</f>
        <v/>
      </c>
      <c r="Y682" s="66">
        <f>+IF(F682="OUI",0,C682*K682)</f>
        <v>59.64</v>
      </c>
      <c r="Z682" s="67" t="str">
        <f>+IF(R682="-",IF(OR(F682="OUI",AND(G682="OUI",T682&lt;=$V$1),H682="OUI",I682="OUI",J682="OUI",T682&lt;=$V$1),"OUI",""),"")</f>
        <v/>
      </c>
      <c r="AA682" s="68" t="str">
        <f>+IF(OR(Z682&lt;&gt;"OUI",X682="OUI",R682&lt;&gt;"-"),"OUI","")</f>
        <v>OUI</v>
      </c>
      <c r="AB682" s="69">
        <f>+IF(AA682&lt;&gt;"OUI","-",IF(R682="-",IF(W682&lt;=3,"-",MAX(N682,K682*(1-$T$1))),IF(W682&lt;=3,R682,IF(T682&gt;$V$6,MAX(N682,K682*$T$6),IF(T682&gt;$V$5,MAX(R682,N682,K682*(1-$T$2),K682*(1-$T$5)),IF(T682&gt;$V$4,MAX(R682,N682,K682*(1-$T$2),K682*(1-$T$4)),IF(T682&gt;$V$3,MAX(R682,N682,K682*(1-$T$2),K682*(1-$T$3)),IF(T682&gt;$V$1,MAX(N682,K682*(1-$T$2)),MAX(N682,R682)))))))))</f>
        <v>19.88</v>
      </c>
      <c r="AC682" s="70">
        <f>+IF(AB682="-","-",IF(ABS(K682-AB682)&lt;0.1,1,-1*(AB682-K682)/K682))</f>
        <v>1</v>
      </c>
      <c r="AD682" s="66">
        <f>+IF(AB682&lt;&gt;"-",IF(AB682&lt;K682,(K682-AB682)*C682,AB682*C682),"")</f>
        <v>59.64</v>
      </c>
      <c r="AE682" s="68" t="str">
        <f>+IF(AB682&lt;&gt;"-",IF(R682&lt;&gt;"-",IF(Z682&lt;&gt;"OUI","OLD","FAUX"),IF(Z682&lt;&gt;"OUI","NEW","FAUX")),"")</f>
        <v>OLD</v>
      </c>
      <c r="AF682" s="68"/>
      <c r="AG682" s="68"/>
      <c r="AH682" s="53" t="str">
        <f t="shared" si="10"/>
        <v/>
      </c>
    </row>
    <row r="683" spans="1:34" ht="17">
      <c r="A683" s="53" t="s">
        <v>3193</v>
      </c>
      <c r="B683" s="53" t="s">
        <v>3194</v>
      </c>
      <c r="C683" s="54">
        <v>1</v>
      </c>
      <c r="D683" s="55" t="s">
        <v>294</v>
      </c>
      <c r="E683" s="55" t="s">
        <v>792</v>
      </c>
      <c r="F683" s="56" t="s">
        <v>49</v>
      </c>
      <c r="G683" s="56" t="s">
        <v>49</v>
      </c>
      <c r="H683" s="56"/>
      <c r="I683" s="56"/>
      <c r="J683" s="56" t="s">
        <v>49</v>
      </c>
      <c r="K683" s="57">
        <v>19.79</v>
      </c>
      <c r="L683" s="58">
        <v>45554</v>
      </c>
      <c r="M683" s="58">
        <v>45730</v>
      </c>
      <c r="N683" s="59"/>
      <c r="O683" s="56">
        <v>3</v>
      </c>
      <c r="P683" s="56"/>
      <c r="Q683" s="56">
        <v>4</v>
      </c>
      <c r="R683" s="60" t="s">
        <v>1139</v>
      </c>
      <c r="S683" s="61">
        <f>O683+P683</f>
        <v>3</v>
      </c>
      <c r="T683" s="62">
        <f>+IF(L683&lt;&gt;"",IF(DAYS360(L683,$A$2)&lt;0,0,IF(AND(MONTH(L683)=MONTH($A$2),YEAR(L683)&lt;YEAR($A$2)),(DAYS360(L683,$A$2)/30)-1,DAYS360(L683,$A$2)/30)),0)</f>
        <v>6.2333333333333334</v>
      </c>
      <c r="U683" s="62">
        <f>+IF(M683&lt;&gt;"",IF(DAYS360(M683,$A$2)&lt;0,0,IF(AND(MONTH(M683)=MONTH($A$2),YEAR(M683)&lt;YEAR($A$2)),(DAYS360(M683,$A$2)/30)-1,DAYS360(M683,$A$2)/30)),0)</f>
        <v>0.4</v>
      </c>
      <c r="V683" s="63">
        <f>S683/((C683+Q683)/2)</f>
        <v>1.2</v>
      </c>
      <c r="W683" s="64">
        <f>+IF(V683&gt;0,1/V683,999)</f>
        <v>0.83333333333333337</v>
      </c>
      <c r="X683" s="65" t="str">
        <f>+IF(N683&lt;&gt;"",IF(INT(N683)&lt;&gt;INT(K683),"OUI",""),"")</f>
        <v/>
      </c>
      <c r="Y683" s="66">
        <f>+IF(F683="OUI",0,C683*K683)</f>
        <v>19.79</v>
      </c>
      <c r="Z683" s="67" t="str">
        <f>+IF(R683="-",IF(OR(F683="OUI",AND(G683="OUI",T683&lt;=$V$1),H683="OUI",I683="OUI",J683="OUI",T683&lt;=$V$1),"OUI",""),"")</f>
        <v>OUI</v>
      </c>
      <c r="AA683" s="68" t="str">
        <f>+IF(OR(Z683&lt;&gt;"OUI",X683="OUI",R683&lt;&gt;"-"),"OUI","")</f>
        <v/>
      </c>
      <c r="AB683" s="69" t="str">
        <f>+IF(AA683&lt;&gt;"OUI","-",IF(R683="-",IF(W683&lt;=3,"-",MAX(N683,K683*(1-$T$1))),IF(W683&lt;=3,R683,IF(T683&gt;$V$6,MAX(N683,K683*$T$6),IF(T683&gt;$V$5,MAX(R683,N683,K683*(1-$T$2),K683*(1-$T$5)),IF(T683&gt;$V$4,MAX(R683,N683,K683*(1-$T$2),K683*(1-$T$4)),IF(T683&gt;$V$3,MAX(R683,N683,K683*(1-$T$2),K683*(1-$T$3)),IF(T683&gt;$V$1,MAX(N683,K683*(1-$T$2)),MAX(N683,R683)))))))))</f>
        <v>-</v>
      </c>
      <c r="AC683" s="70" t="str">
        <f>+IF(AB683="-","-",IF(ABS(K683-AB683)&lt;0.1,1,-1*(AB683-K683)/K683))</f>
        <v>-</v>
      </c>
      <c r="AD683" s="66" t="str">
        <f>+IF(AB683&lt;&gt;"-",IF(AB683&lt;K683,(K683-AB683)*C683,AB683*C683),"")</f>
        <v/>
      </c>
      <c r="AE683" s="68" t="str">
        <f>+IF(AB683&lt;&gt;"-",IF(R683&lt;&gt;"-",IF(Z683&lt;&gt;"OUI","OLD","FAUX"),IF(Z683&lt;&gt;"OUI","NEW","FAUX")),"")</f>
        <v/>
      </c>
      <c r="AF683" s="68"/>
      <c r="AG683" s="68"/>
      <c r="AH683" s="53" t="str">
        <f t="shared" si="10"/>
        <v/>
      </c>
    </row>
    <row r="684" spans="1:34" ht="17">
      <c r="A684" s="53" t="s">
        <v>1028</v>
      </c>
      <c r="B684" s="53" t="s">
        <v>1029</v>
      </c>
      <c r="C684" s="54">
        <v>2</v>
      </c>
      <c r="D684" s="55" t="s">
        <v>116</v>
      </c>
      <c r="E684" s="55" t="s">
        <v>1030</v>
      </c>
      <c r="F684" s="56" t="s">
        <v>49</v>
      </c>
      <c r="G684" s="56" t="s">
        <v>49</v>
      </c>
      <c r="H684" s="56"/>
      <c r="I684" s="56"/>
      <c r="J684" s="56" t="s">
        <v>49</v>
      </c>
      <c r="K684" s="57">
        <v>19.79</v>
      </c>
      <c r="L684" s="58">
        <v>44215</v>
      </c>
      <c r="M684" s="58">
        <v>45657</v>
      </c>
      <c r="N684" s="59"/>
      <c r="O684" s="56"/>
      <c r="P684" s="56"/>
      <c r="Q684" s="56">
        <v>2</v>
      </c>
      <c r="R684" s="60">
        <v>11.214333333333334</v>
      </c>
      <c r="S684" s="61">
        <f>O684+P684</f>
        <v>0</v>
      </c>
      <c r="T684" s="62">
        <f>+IF(L684&lt;&gt;"",IF(DAYS360(L684,$A$2)&lt;0,0,IF(AND(MONTH(L684)=MONTH($A$2),YEAR(L684)&lt;YEAR($A$2)),(DAYS360(L684,$A$2)/30)-1,DAYS360(L684,$A$2)/30)),0)</f>
        <v>50.233333333333334</v>
      </c>
      <c r="U684" s="62">
        <f>+IF(M684&lt;&gt;"",IF(DAYS360(M684,$A$2)&lt;0,0,IF(AND(MONTH(M684)=MONTH($A$2),YEAR(M684)&lt;YEAR($A$2)),(DAYS360(M684,$A$2)/30)-1,DAYS360(M684,$A$2)/30)),0)</f>
        <v>2.8666666666666667</v>
      </c>
      <c r="V684" s="63">
        <f>S684/((C684+Q684)/2)</f>
        <v>0</v>
      </c>
      <c r="W684" s="64">
        <f>+IF(V684&gt;0,1/V684,999)</f>
        <v>999</v>
      </c>
      <c r="X684" s="65" t="str">
        <f>+IF(N684&lt;&gt;"",IF(INT(N684)&lt;&gt;INT(K684),"OUI",""),"")</f>
        <v/>
      </c>
      <c r="Y684" s="66">
        <f>+IF(F684="OUI",0,C684*K684)</f>
        <v>39.58</v>
      </c>
      <c r="Z684" s="67" t="str">
        <f>+IF(R684="-",IF(OR(F684="OUI",AND(G684="OUI",T684&lt;=$V$1),H684="OUI",I684="OUI",J684="OUI",T684&lt;=$V$1),"OUI",""),"")</f>
        <v/>
      </c>
      <c r="AA684" s="68" t="str">
        <f>+IF(OR(Z684&lt;&gt;"OUI",X684="OUI",R684&lt;&gt;"-"),"OUI","")</f>
        <v>OUI</v>
      </c>
      <c r="AB684" s="69">
        <f>+IF(AA684&lt;&gt;"OUI","-",IF(R684="-",IF(W684&lt;=3,"-",MAX(N684,K684*(1-$T$1))),IF(W684&lt;=3,R684,IF(T684&gt;$V$6,MAX(N684,K684*$T$6),IF(T684&gt;$V$5,MAX(R684,N684,K684*(1-$T$2),K684*(1-$T$5)),IF(T684&gt;$V$4,MAX(R684,N684,K684*(1-$T$2),K684*(1-$T$4)),IF(T684&gt;$V$3,MAX(R684,N684,K684*(1-$T$2),K684*(1-$T$3)),IF(T684&gt;$V$1,MAX(N684,K684*(1-$T$2)),MAX(N684,R684)))))))))</f>
        <v>17.811</v>
      </c>
      <c r="AC684" s="70">
        <f>+IF(AB684="-","-",IF(ABS(K684-AB684)&lt;0.1,1,-1*(AB684-K684)/K684))</f>
        <v>9.9999999999999964E-2</v>
      </c>
      <c r="AD684" s="66">
        <f>+IF(AB684&lt;&gt;"-",IF(AB684&lt;K684,(K684-AB684)*C684,AB684*C684),"")</f>
        <v>3.9579999999999984</v>
      </c>
      <c r="AE684" s="68" t="str">
        <f>+IF(AB684&lt;&gt;"-",IF(R684&lt;&gt;"-",IF(Z684&lt;&gt;"OUI","OLD","FAUX"),IF(Z684&lt;&gt;"OUI","NEW","FAUX")),"")</f>
        <v>OLD</v>
      </c>
      <c r="AF684" s="68"/>
      <c r="AG684" s="68"/>
      <c r="AH684" s="53" t="str">
        <f t="shared" si="10"/>
        <v/>
      </c>
    </row>
    <row r="685" spans="1:34" ht="17">
      <c r="A685" s="53" t="s">
        <v>3250</v>
      </c>
      <c r="B685" s="53" t="s">
        <v>3251</v>
      </c>
      <c r="C685" s="54">
        <v>22</v>
      </c>
      <c r="D685" s="55" t="s">
        <v>736</v>
      </c>
      <c r="E685" s="55" t="s">
        <v>737</v>
      </c>
      <c r="F685" s="56" t="s">
        <v>49</v>
      </c>
      <c r="G685" s="56" t="s">
        <v>49</v>
      </c>
      <c r="H685" s="56"/>
      <c r="I685" s="56"/>
      <c r="J685" s="56" t="s">
        <v>49</v>
      </c>
      <c r="K685" s="57">
        <v>19.75</v>
      </c>
      <c r="L685" s="58">
        <v>45485</v>
      </c>
      <c r="M685" s="58">
        <v>45726</v>
      </c>
      <c r="N685" s="59"/>
      <c r="O685" s="56">
        <v>3</v>
      </c>
      <c r="P685" s="56"/>
      <c r="Q685" s="56">
        <v>26</v>
      </c>
      <c r="R685" s="60" t="s">
        <v>1139</v>
      </c>
      <c r="S685" s="61">
        <f>O685+P685</f>
        <v>3</v>
      </c>
      <c r="T685" s="62">
        <f>+IF(L685&lt;&gt;"",IF(DAYS360(L685,$A$2)&lt;0,0,IF(AND(MONTH(L685)=MONTH($A$2),YEAR(L685)&lt;YEAR($A$2)),(DAYS360(L685,$A$2)/30)-1,DAYS360(L685,$A$2)/30)),0)</f>
        <v>8.4666666666666668</v>
      </c>
      <c r="U685" s="62">
        <f>+IF(M685&lt;&gt;"",IF(DAYS360(M685,$A$2)&lt;0,0,IF(AND(MONTH(M685)=MONTH($A$2),YEAR(M685)&lt;YEAR($A$2)),(DAYS360(M685,$A$2)/30)-1,DAYS360(M685,$A$2)/30)),0)</f>
        <v>0.53333333333333333</v>
      </c>
      <c r="V685" s="63">
        <f>S685/((C685+Q685)/2)</f>
        <v>0.125</v>
      </c>
      <c r="W685" s="64">
        <f>+IF(V685&gt;0,1/V685,999)</f>
        <v>8</v>
      </c>
      <c r="X685" s="65" t="str">
        <f>+IF(N685&lt;&gt;"",IF(INT(N685)&lt;&gt;INT(K685),"OUI",""),"")</f>
        <v/>
      </c>
      <c r="Y685" s="66">
        <f>+IF(F685="OUI",0,C685*K685)</f>
        <v>434.5</v>
      </c>
      <c r="Z685" s="67" t="str">
        <f>+IF(R685="-",IF(OR(F685="OUI",AND(G685="OUI",T685&lt;=$V$1),H685="OUI",I685="OUI",J685="OUI",T685&lt;=$V$1),"OUI",""),"")</f>
        <v>OUI</v>
      </c>
      <c r="AA685" s="68" t="str">
        <f>+IF(OR(Z685&lt;&gt;"OUI",X685="OUI",R685&lt;&gt;"-"),"OUI","")</f>
        <v/>
      </c>
      <c r="AB685" s="69" t="str">
        <f>+IF(AA685&lt;&gt;"OUI","-",IF(R685="-",IF(W685&lt;=3,"-",MAX(N685,K685*(1-$T$1))),IF(W685&lt;=3,R685,IF(T685&gt;$V$6,MAX(N685,K685*$T$6),IF(T685&gt;$V$5,MAX(R685,N685,K685*(1-$T$2),K685*(1-$T$5)),IF(T685&gt;$V$4,MAX(R685,N685,K685*(1-$T$2),K685*(1-$T$4)),IF(T685&gt;$V$3,MAX(R685,N685,K685*(1-$T$2),K685*(1-$T$3)),IF(T685&gt;$V$1,MAX(N685,K685*(1-$T$2)),MAX(N685,R685)))))))))</f>
        <v>-</v>
      </c>
      <c r="AC685" s="70" t="str">
        <f>+IF(AB685="-","-",IF(ABS(K685-AB685)&lt;0.1,1,-1*(AB685-K685)/K685))</f>
        <v>-</v>
      </c>
      <c r="AD685" s="66" t="str">
        <f>+IF(AB685&lt;&gt;"-",IF(AB685&lt;K685,(K685-AB685)*C685,AB685*C685),"")</f>
        <v/>
      </c>
      <c r="AE685" s="68" t="str">
        <f>+IF(AB685&lt;&gt;"-",IF(R685&lt;&gt;"-",IF(Z685&lt;&gt;"OUI","OLD","FAUX"),IF(Z685&lt;&gt;"OUI","NEW","FAUX")),"")</f>
        <v/>
      </c>
      <c r="AF685" s="68"/>
      <c r="AG685" s="68"/>
      <c r="AH685" s="53" t="str">
        <f t="shared" si="10"/>
        <v/>
      </c>
    </row>
    <row r="686" spans="1:34" ht="17">
      <c r="A686" s="53" t="s">
        <v>2475</v>
      </c>
      <c r="B686" s="53" t="s">
        <v>2476</v>
      </c>
      <c r="C686" s="54">
        <v>510</v>
      </c>
      <c r="D686" s="55" t="s">
        <v>47</v>
      </c>
      <c r="E686" s="55"/>
      <c r="F686" s="56" t="s">
        <v>49</v>
      </c>
      <c r="G686" s="56" t="s">
        <v>49</v>
      </c>
      <c r="H686" s="56"/>
      <c r="I686" s="56"/>
      <c r="J686" s="56"/>
      <c r="K686" s="57">
        <v>19.671500000000002</v>
      </c>
      <c r="L686" s="58">
        <v>45377</v>
      </c>
      <c r="M686" s="58">
        <v>45730</v>
      </c>
      <c r="N686" s="59"/>
      <c r="O686" s="56">
        <v>71</v>
      </c>
      <c r="P686" s="56"/>
      <c r="Q686" s="56">
        <v>600</v>
      </c>
      <c r="R686" s="60" t="s">
        <v>1139</v>
      </c>
      <c r="S686" s="61">
        <f>O686+P686</f>
        <v>71</v>
      </c>
      <c r="T686" s="62">
        <f>+IF(L686&lt;&gt;"",IF(DAYS360(L686,$A$2)&lt;0,0,IF(AND(MONTH(L686)=MONTH($A$2),YEAR(L686)&lt;YEAR($A$2)),(DAYS360(L686,$A$2)/30)-1,DAYS360(L686,$A$2)/30)),0)</f>
        <v>11</v>
      </c>
      <c r="U686" s="62">
        <f>+IF(M686&lt;&gt;"",IF(DAYS360(M686,$A$2)&lt;0,0,IF(AND(MONTH(M686)=MONTH($A$2),YEAR(M686)&lt;YEAR($A$2)),(DAYS360(M686,$A$2)/30)-1,DAYS360(M686,$A$2)/30)),0)</f>
        <v>0.4</v>
      </c>
      <c r="V686" s="63">
        <f>S686/((C686+Q686)/2)</f>
        <v>0.12792792792792793</v>
      </c>
      <c r="W686" s="64">
        <f>+IF(V686&gt;0,1/V686,999)</f>
        <v>7.816901408450704</v>
      </c>
      <c r="X686" s="65" t="str">
        <f>+IF(N686&lt;&gt;"",IF(INT(N686)&lt;&gt;INT(K686),"OUI",""),"")</f>
        <v/>
      </c>
      <c r="Y686" s="66">
        <f>+IF(F686="OUI",0,C686*K686)</f>
        <v>10032.465</v>
      </c>
      <c r="Z686" s="67" t="str">
        <f>+IF(R686="-",IF(OR(F686="OUI",AND(G686="OUI",T686&lt;=$V$1),H686="OUI",I686="OUI",J686="OUI",T686&lt;=$V$1),"OUI",""),"")</f>
        <v>OUI</v>
      </c>
      <c r="AA686" s="68" t="str">
        <f>+IF(OR(Z686&lt;&gt;"OUI",X686="OUI",R686&lt;&gt;"-"),"OUI","")</f>
        <v/>
      </c>
      <c r="AB686" s="69" t="str">
        <f>+IF(AA686&lt;&gt;"OUI","-",IF(R686="-",IF(W686&lt;=3,"-",MAX(N686,K686*(1-$T$1))),IF(W686&lt;=3,R686,IF(T686&gt;$V$6,MAX(N686,K686*$T$6),IF(T686&gt;$V$5,MAX(R686,N686,K686*(1-$T$2),K686*(1-$T$5)),IF(T686&gt;$V$4,MAX(R686,N686,K686*(1-$T$2),K686*(1-$T$4)),IF(T686&gt;$V$3,MAX(R686,N686,K686*(1-$T$2),K686*(1-$T$3)),IF(T686&gt;$V$1,MAX(N686,K686*(1-$T$2)),MAX(N686,R686)))))))))</f>
        <v>-</v>
      </c>
      <c r="AC686" s="70" t="str">
        <f>+IF(AB686="-","-",IF(ABS(K686-AB686)&lt;0.1,1,-1*(AB686-K686)/K686))</f>
        <v>-</v>
      </c>
      <c r="AD686" s="66" t="str">
        <f>+IF(AB686&lt;&gt;"-",IF(AB686&lt;K686,(K686-AB686)*C686,AB686*C686),"")</f>
        <v/>
      </c>
      <c r="AE686" s="68" t="str">
        <f>+IF(AB686&lt;&gt;"-",IF(R686&lt;&gt;"-",IF(Z686&lt;&gt;"OUI","OLD","FAUX"),IF(Z686&lt;&gt;"OUI","NEW","FAUX")),"")</f>
        <v/>
      </c>
      <c r="AF686" s="68"/>
      <c r="AG686" s="68"/>
      <c r="AH686" s="53" t="str">
        <f t="shared" si="10"/>
        <v/>
      </c>
    </row>
    <row r="687" spans="1:34" ht="17">
      <c r="A687" s="53" t="s">
        <v>3376</v>
      </c>
      <c r="B687" s="53" t="s">
        <v>3377</v>
      </c>
      <c r="C687" s="54">
        <v>2</v>
      </c>
      <c r="D687" s="55" t="s">
        <v>80</v>
      </c>
      <c r="E687" s="55"/>
      <c r="F687" s="56"/>
      <c r="G687" s="56"/>
      <c r="H687" s="56"/>
      <c r="I687" s="56"/>
      <c r="J687" s="56"/>
      <c r="K687" s="57">
        <v>19.600000000000001</v>
      </c>
      <c r="L687" s="58">
        <v>45714</v>
      </c>
      <c r="M687" s="58"/>
      <c r="N687" s="59"/>
      <c r="O687" s="56"/>
      <c r="P687" s="56"/>
      <c r="Q687" s="56"/>
      <c r="R687" s="60" t="s">
        <v>1139</v>
      </c>
      <c r="S687" s="61">
        <f>O687+P687</f>
        <v>0</v>
      </c>
      <c r="T687" s="62">
        <f>+IF(L687&lt;&gt;"",IF(DAYS360(L687,$A$2)&lt;0,0,IF(AND(MONTH(L687)=MONTH($A$2),YEAR(L687)&lt;YEAR($A$2)),(DAYS360(L687,$A$2)/30)-1,DAYS360(L687,$A$2)/30)),0)</f>
        <v>1</v>
      </c>
      <c r="U687" s="62">
        <f>+IF(M687&lt;&gt;"",IF(DAYS360(M687,$A$2)&lt;0,0,IF(AND(MONTH(M687)=MONTH($A$2),YEAR(M687)&lt;YEAR($A$2)),(DAYS360(M687,$A$2)/30)-1,DAYS360(M687,$A$2)/30)),0)</f>
        <v>0</v>
      </c>
      <c r="V687" s="63">
        <f>S687/((C687+Q687)/2)</f>
        <v>0</v>
      </c>
      <c r="W687" s="64">
        <f>+IF(V687&gt;0,1/V687,999)</f>
        <v>999</v>
      </c>
      <c r="X687" s="65" t="str">
        <f>+IF(N687&lt;&gt;"",IF(INT(N687)&lt;&gt;INT(K687),"OUI",""),"")</f>
        <v/>
      </c>
      <c r="Y687" s="66">
        <f>+IF(F687="OUI",0,C687*K687)</f>
        <v>39.200000000000003</v>
      </c>
      <c r="Z687" s="67" t="str">
        <f>+IF(R687="-",IF(OR(F687="OUI",AND(G687="OUI",T687&lt;=$V$1),H687="OUI",I687="OUI",J687="OUI",T687&lt;=$V$1),"OUI",""),"")</f>
        <v>OUI</v>
      </c>
      <c r="AA687" s="68" t="str">
        <f>+IF(OR(Z687&lt;&gt;"OUI",X687="OUI",R687&lt;&gt;"-"),"OUI","")</f>
        <v/>
      </c>
      <c r="AB687" s="69" t="str">
        <f>+IF(AA687&lt;&gt;"OUI","-",IF(R687="-",IF(W687&lt;=3,"-",MAX(N687,K687*(1-$T$1))),IF(W687&lt;=3,R687,IF(T687&gt;$V$6,MAX(N687,K687*$T$6),IF(T687&gt;$V$5,MAX(R687,N687,K687*(1-$T$2),K687*(1-$T$5)),IF(T687&gt;$V$4,MAX(R687,N687,K687*(1-$T$2),K687*(1-$T$4)),IF(T687&gt;$V$3,MAX(R687,N687,K687*(1-$T$2),K687*(1-$T$3)),IF(T687&gt;$V$1,MAX(N687,K687*(1-$T$2)),MAX(N687,R687)))))))))</f>
        <v>-</v>
      </c>
      <c r="AC687" s="70" t="str">
        <f>+IF(AB687="-","-",IF(ABS(K687-AB687)&lt;0.1,1,-1*(AB687-K687)/K687))</f>
        <v>-</v>
      </c>
      <c r="AD687" s="66" t="str">
        <f>+IF(AB687&lt;&gt;"-",IF(AB687&lt;K687,(K687-AB687)*C687,AB687*C687),"")</f>
        <v/>
      </c>
      <c r="AE687" s="68" t="str">
        <f>+IF(AB687&lt;&gt;"-",IF(R687&lt;&gt;"-",IF(Z687&lt;&gt;"OUI","OLD","FAUX"),IF(Z687&lt;&gt;"OUI","NEW","FAUX")),"")</f>
        <v/>
      </c>
      <c r="AF687" s="68"/>
      <c r="AG687" s="68"/>
      <c r="AH687" s="53" t="str">
        <f t="shared" si="10"/>
        <v/>
      </c>
    </row>
    <row r="688" spans="1:34" ht="17">
      <c r="A688" s="53" t="s">
        <v>496</v>
      </c>
      <c r="B688" s="53" t="s">
        <v>497</v>
      </c>
      <c r="C688" s="54">
        <v>7</v>
      </c>
      <c r="D688" s="55" t="s">
        <v>80</v>
      </c>
      <c r="E688" s="55"/>
      <c r="F688" s="56" t="s">
        <v>49</v>
      </c>
      <c r="G688" s="56" t="s">
        <v>49</v>
      </c>
      <c r="H688" s="56"/>
      <c r="I688" s="56"/>
      <c r="J688" s="56"/>
      <c r="K688" s="57">
        <v>19.496600000000001</v>
      </c>
      <c r="L688" s="58">
        <v>44494</v>
      </c>
      <c r="M688" s="58">
        <v>45621</v>
      </c>
      <c r="N688" s="59"/>
      <c r="O688" s="56"/>
      <c r="P688" s="56"/>
      <c r="Q688" s="56">
        <v>7</v>
      </c>
      <c r="R688" s="60">
        <v>18.52177</v>
      </c>
      <c r="S688" s="61">
        <f>O688+P688</f>
        <v>0</v>
      </c>
      <c r="T688" s="62">
        <f>+IF(L688&lt;&gt;"",IF(DAYS360(L688,$A$2)&lt;0,0,IF(AND(MONTH(L688)=MONTH($A$2),YEAR(L688)&lt;YEAR($A$2)),(DAYS360(L688,$A$2)/30)-1,DAYS360(L688,$A$2)/30)),0)</f>
        <v>41.033333333333331</v>
      </c>
      <c r="U688" s="62">
        <f>+IF(M688&lt;&gt;"",IF(DAYS360(M688,$A$2)&lt;0,0,IF(AND(MONTH(M688)=MONTH($A$2),YEAR(M688)&lt;YEAR($A$2)),(DAYS360(M688,$A$2)/30)-1,DAYS360(M688,$A$2)/30)),0)</f>
        <v>4.0333333333333332</v>
      </c>
      <c r="V688" s="63">
        <f>S688/((C688+Q688)/2)</f>
        <v>0</v>
      </c>
      <c r="W688" s="64">
        <f>+IF(V688&gt;0,1/V688,999)</f>
        <v>999</v>
      </c>
      <c r="X688" s="65" t="str">
        <f>+IF(N688&lt;&gt;"",IF(INT(N688)&lt;&gt;INT(K688),"OUI",""),"")</f>
        <v/>
      </c>
      <c r="Y688" s="66">
        <f>+IF(F688="OUI",0,C688*K688)</f>
        <v>136.47620000000001</v>
      </c>
      <c r="Z688" s="67" t="str">
        <f>+IF(R688="-",IF(OR(F688="OUI",AND(G688="OUI",T688&lt;=$V$1),H688="OUI",I688="OUI",J688="OUI",T688&lt;=$V$1),"OUI",""),"")</f>
        <v/>
      </c>
      <c r="AA688" s="68" t="str">
        <f>+IF(OR(Z688&lt;&gt;"OUI",X688="OUI",R688&lt;&gt;"-"),"OUI","")</f>
        <v>OUI</v>
      </c>
      <c r="AB688" s="69">
        <f>+IF(AA688&lt;&gt;"OUI","-",IF(R688="-",IF(W688&lt;=3,"-",MAX(N688,K688*(1-$T$1))),IF(W688&lt;=3,R688,IF(T688&gt;$V$6,MAX(N688,K688*$T$6),IF(T688&gt;$V$5,MAX(R688,N688,K688*(1-$T$2),K688*(1-$T$5)),IF(T688&gt;$V$4,MAX(R688,N688,K688*(1-$T$2),K688*(1-$T$4)),IF(T688&gt;$V$3,MAX(R688,N688,K688*(1-$T$2),K688*(1-$T$3)),IF(T688&gt;$V$1,MAX(N688,K688*(1-$T$2)),MAX(N688,R688)))))))))</f>
        <v>18.52177</v>
      </c>
      <c r="AC688" s="70">
        <f>+IF(AB688="-","-",IF(ABS(K688-AB688)&lt;0.1,1,-1*(AB688-K688)/K688))</f>
        <v>5.0000000000000037E-2</v>
      </c>
      <c r="AD688" s="66">
        <f>+IF(AB688&lt;&gt;"-",IF(AB688&lt;K688,(K688-AB688)*C688,AB688*C688),"")</f>
        <v>6.8238100000000053</v>
      </c>
      <c r="AE688" s="68" t="str">
        <f>+IF(AB688&lt;&gt;"-",IF(R688&lt;&gt;"-",IF(Z688&lt;&gt;"OUI","OLD","FAUX"),IF(Z688&lt;&gt;"OUI","NEW","FAUX")),"")</f>
        <v>OLD</v>
      </c>
      <c r="AF688" s="68"/>
      <c r="AG688" s="68"/>
      <c r="AH688" s="53" t="str">
        <f t="shared" si="10"/>
        <v/>
      </c>
    </row>
    <row r="689" spans="1:34" ht="17">
      <c r="A689" s="53" t="s">
        <v>3080</v>
      </c>
      <c r="B689" s="53" t="s">
        <v>3081</v>
      </c>
      <c r="C689" s="54">
        <v>4</v>
      </c>
      <c r="D689" s="55" t="s">
        <v>834</v>
      </c>
      <c r="E689" s="55"/>
      <c r="F689" s="56" t="s">
        <v>49</v>
      </c>
      <c r="G689" s="56" t="s">
        <v>49</v>
      </c>
      <c r="H689" s="56"/>
      <c r="I689" s="56"/>
      <c r="J689" s="56"/>
      <c r="K689" s="57">
        <v>19.48</v>
      </c>
      <c r="L689" s="58">
        <v>45642</v>
      </c>
      <c r="M689" s="58">
        <v>45712</v>
      </c>
      <c r="N689" s="59"/>
      <c r="O689" s="56">
        <v>2</v>
      </c>
      <c r="P689" s="56"/>
      <c r="Q689" s="56">
        <v>6</v>
      </c>
      <c r="R689" s="60" t="s">
        <v>1139</v>
      </c>
      <c r="S689" s="61">
        <f>O689+P689</f>
        <v>2</v>
      </c>
      <c r="T689" s="62">
        <f>+IF(L689&lt;&gt;"",IF(DAYS360(L689,$A$2)&lt;0,0,IF(AND(MONTH(L689)=MONTH($A$2),YEAR(L689)&lt;YEAR($A$2)),(DAYS360(L689,$A$2)/30)-1,DAYS360(L689,$A$2)/30)),0)</f>
        <v>3.3333333333333335</v>
      </c>
      <c r="U689" s="62">
        <f>+IF(M689&lt;&gt;"",IF(DAYS360(M689,$A$2)&lt;0,0,IF(AND(MONTH(M689)=MONTH($A$2),YEAR(M689)&lt;YEAR($A$2)),(DAYS360(M689,$A$2)/30)-1,DAYS360(M689,$A$2)/30)),0)</f>
        <v>1.0666666666666667</v>
      </c>
      <c r="V689" s="63">
        <f>S689/((C689+Q689)/2)</f>
        <v>0.4</v>
      </c>
      <c r="W689" s="64">
        <f>+IF(V689&gt;0,1/V689,999)</f>
        <v>2.5</v>
      </c>
      <c r="X689" s="65" t="str">
        <f>+IF(N689&lt;&gt;"",IF(INT(N689)&lt;&gt;INT(K689),"OUI",""),"")</f>
        <v/>
      </c>
      <c r="Y689" s="66">
        <f>+IF(F689="OUI",0,C689*K689)</f>
        <v>77.92</v>
      </c>
      <c r="Z689" s="67" t="str">
        <f>+IF(R689="-",IF(OR(F689="OUI",AND(G689="OUI",T689&lt;=$V$1),H689="OUI",I689="OUI",J689="OUI",T689&lt;=$V$1),"OUI",""),"")</f>
        <v>OUI</v>
      </c>
      <c r="AA689" s="68" t="str">
        <f>+IF(OR(Z689&lt;&gt;"OUI",X689="OUI",R689&lt;&gt;"-"),"OUI","")</f>
        <v/>
      </c>
      <c r="AB689" s="69" t="str">
        <f>+IF(AA689&lt;&gt;"OUI","-",IF(R689="-",IF(W689&lt;=3,"-",MAX(N689,K689*(1-$T$1))),IF(W689&lt;=3,R689,IF(T689&gt;$V$6,MAX(N689,K689*$T$6),IF(T689&gt;$V$5,MAX(R689,N689,K689*(1-$T$2),K689*(1-$T$5)),IF(T689&gt;$V$4,MAX(R689,N689,K689*(1-$T$2),K689*(1-$T$4)),IF(T689&gt;$V$3,MAX(R689,N689,K689*(1-$T$2),K689*(1-$T$3)),IF(T689&gt;$V$1,MAX(N689,K689*(1-$T$2)),MAX(N689,R689)))))))))</f>
        <v>-</v>
      </c>
      <c r="AC689" s="70" t="str">
        <f>+IF(AB689="-","-",IF(ABS(K689-AB689)&lt;0.1,1,-1*(AB689-K689)/K689))</f>
        <v>-</v>
      </c>
      <c r="AD689" s="66" t="str">
        <f>+IF(AB689&lt;&gt;"-",IF(AB689&lt;K689,(K689-AB689)*C689,AB689*C689),"")</f>
        <v/>
      </c>
      <c r="AE689" s="68" t="str">
        <f>+IF(AB689&lt;&gt;"-",IF(R689&lt;&gt;"-",IF(Z689&lt;&gt;"OUI","OLD","FAUX"),IF(Z689&lt;&gt;"OUI","NEW","FAUX")),"")</f>
        <v/>
      </c>
      <c r="AF689" s="68"/>
      <c r="AG689" s="68"/>
      <c r="AH689" s="53" t="str">
        <f t="shared" si="10"/>
        <v/>
      </c>
    </row>
    <row r="690" spans="1:34" ht="17">
      <c r="A690" s="53" t="s">
        <v>3076</v>
      </c>
      <c r="B690" s="53" t="s">
        <v>3077</v>
      </c>
      <c r="C690" s="54">
        <v>6</v>
      </c>
      <c r="D690" s="55" t="s">
        <v>834</v>
      </c>
      <c r="E690" s="55"/>
      <c r="F690" s="56" t="s">
        <v>49</v>
      </c>
      <c r="G690" s="56" t="s">
        <v>49</v>
      </c>
      <c r="H690" s="56"/>
      <c r="I690" s="56"/>
      <c r="J690" s="56"/>
      <c r="K690" s="57">
        <v>19.48</v>
      </c>
      <c r="L690" s="58">
        <v>45630</v>
      </c>
      <c r="M690" s="58"/>
      <c r="N690" s="59"/>
      <c r="O690" s="56"/>
      <c r="P690" s="56"/>
      <c r="Q690" s="56">
        <v>6</v>
      </c>
      <c r="R690" s="60" t="s">
        <v>1139</v>
      </c>
      <c r="S690" s="61">
        <f>O690+P690</f>
        <v>0</v>
      </c>
      <c r="T690" s="62">
        <f>+IF(L690&lt;&gt;"",IF(DAYS360(L690,$A$2)&lt;0,0,IF(AND(MONTH(L690)=MONTH($A$2),YEAR(L690)&lt;YEAR($A$2)),(DAYS360(L690,$A$2)/30)-1,DAYS360(L690,$A$2)/30)),0)</f>
        <v>3.7333333333333334</v>
      </c>
      <c r="U690" s="62">
        <f>+IF(M690&lt;&gt;"",IF(DAYS360(M690,$A$2)&lt;0,0,IF(AND(MONTH(M690)=MONTH($A$2),YEAR(M690)&lt;YEAR($A$2)),(DAYS360(M690,$A$2)/30)-1,DAYS360(M690,$A$2)/30)),0)</f>
        <v>0</v>
      </c>
      <c r="V690" s="63">
        <f>S690/((C690+Q690)/2)</f>
        <v>0</v>
      </c>
      <c r="W690" s="64">
        <f>+IF(V690&gt;0,1/V690,999)</f>
        <v>999</v>
      </c>
      <c r="X690" s="65" t="str">
        <f>+IF(N690&lt;&gt;"",IF(INT(N690)&lt;&gt;INT(K690),"OUI",""),"")</f>
        <v/>
      </c>
      <c r="Y690" s="66">
        <f>+IF(F690="OUI",0,C690*K690)</f>
        <v>116.88</v>
      </c>
      <c r="Z690" s="67" t="str">
        <f>+IF(R690="-",IF(OR(F690="OUI",AND(G690="OUI",T690&lt;=$V$1),H690="OUI",I690="OUI",J690="OUI",T690&lt;=$V$1),"OUI",""),"")</f>
        <v>OUI</v>
      </c>
      <c r="AA690" s="68" t="str">
        <f>+IF(OR(Z690&lt;&gt;"OUI",X690="OUI",R690&lt;&gt;"-"),"OUI","")</f>
        <v/>
      </c>
      <c r="AB690" s="69" t="str">
        <f>+IF(AA690&lt;&gt;"OUI","-",IF(R690="-",IF(W690&lt;=3,"-",MAX(N690,K690*(1-$T$1))),IF(W690&lt;=3,R690,IF(T690&gt;$V$6,MAX(N690,K690*$T$6),IF(T690&gt;$V$5,MAX(R690,N690,K690*(1-$T$2),K690*(1-$T$5)),IF(T690&gt;$V$4,MAX(R690,N690,K690*(1-$T$2),K690*(1-$T$4)),IF(T690&gt;$V$3,MAX(R690,N690,K690*(1-$T$2),K690*(1-$T$3)),IF(T690&gt;$V$1,MAX(N690,K690*(1-$T$2)),MAX(N690,R690)))))))))</f>
        <v>-</v>
      </c>
      <c r="AC690" s="70" t="str">
        <f>+IF(AB690="-","-",IF(ABS(K690-AB690)&lt;0.1,1,-1*(AB690-K690)/K690))</f>
        <v>-</v>
      </c>
      <c r="AD690" s="66" t="str">
        <f>+IF(AB690&lt;&gt;"-",IF(AB690&lt;K690,(K690-AB690)*C690,AB690*C690),"")</f>
        <v/>
      </c>
      <c r="AE690" s="68" t="str">
        <f>+IF(AB690&lt;&gt;"-",IF(R690&lt;&gt;"-",IF(Z690&lt;&gt;"OUI","OLD","FAUX"),IF(Z690&lt;&gt;"OUI","NEW","FAUX")),"")</f>
        <v/>
      </c>
      <c r="AF690" s="68"/>
      <c r="AG690" s="68"/>
      <c r="AH690" s="53" t="str">
        <f t="shared" si="10"/>
        <v/>
      </c>
    </row>
    <row r="691" spans="1:34" ht="17">
      <c r="A691" s="53" t="s">
        <v>3078</v>
      </c>
      <c r="B691" s="53" t="s">
        <v>3079</v>
      </c>
      <c r="C691" s="54">
        <v>6</v>
      </c>
      <c r="D691" s="55" t="s">
        <v>834</v>
      </c>
      <c r="E691" s="55"/>
      <c r="F691" s="56" t="s">
        <v>49</v>
      </c>
      <c r="G691" s="56" t="s">
        <v>49</v>
      </c>
      <c r="H691" s="56"/>
      <c r="I691" s="56"/>
      <c r="J691" s="56"/>
      <c r="K691" s="57">
        <v>19.48</v>
      </c>
      <c r="L691" s="58">
        <v>45630</v>
      </c>
      <c r="M691" s="58"/>
      <c r="N691" s="59"/>
      <c r="O691" s="56"/>
      <c r="P691" s="56"/>
      <c r="Q691" s="56">
        <v>6</v>
      </c>
      <c r="R691" s="60" t="s">
        <v>1139</v>
      </c>
      <c r="S691" s="61">
        <f>O691+P691</f>
        <v>0</v>
      </c>
      <c r="T691" s="62">
        <f>+IF(L691&lt;&gt;"",IF(DAYS360(L691,$A$2)&lt;0,0,IF(AND(MONTH(L691)=MONTH($A$2),YEAR(L691)&lt;YEAR($A$2)),(DAYS360(L691,$A$2)/30)-1,DAYS360(L691,$A$2)/30)),0)</f>
        <v>3.7333333333333334</v>
      </c>
      <c r="U691" s="62">
        <f>+IF(M691&lt;&gt;"",IF(DAYS360(M691,$A$2)&lt;0,0,IF(AND(MONTH(M691)=MONTH($A$2),YEAR(M691)&lt;YEAR($A$2)),(DAYS360(M691,$A$2)/30)-1,DAYS360(M691,$A$2)/30)),0)</f>
        <v>0</v>
      </c>
      <c r="V691" s="63">
        <f>S691/((C691+Q691)/2)</f>
        <v>0</v>
      </c>
      <c r="W691" s="64">
        <f>+IF(V691&gt;0,1/V691,999)</f>
        <v>999</v>
      </c>
      <c r="X691" s="65" t="str">
        <f>+IF(N691&lt;&gt;"",IF(INT(N691)&lt;&gt;INT(K691),"OUI",""),"")</f>
        <v/>
      </c>
      <c r="Y691" s="66">
        <f>+IF(F691="OUI",0,C691*K691)</f>
        <v>116.88</v>
      </c>
      <c r="Z691" s="67" t="str">
        <f>+IF(R691="-",IF(OR(F691="OUI",AND(G691="OUI",T691&lt;=$V$1),H691="OUI",I691="OUI",J691="OUI",T691&lt;=$V$1),"OUI",""),"")</f>
        <v>OUI</v>
      </c>
      <c r="AA691" s="68" t="str">
        <f>+IF(OR(Z691&lt;&gt;"OUI",X691="OUI",R691&lt;&gt;"-"),"OUI","")</f>
        <v/>
      </c>
      <c r="AB691" s="69" t="str">
        <f>+IF(AA691&lt;&gt;"OUI","-",IF(R691="-",IF(W691&lt;=3,"-",MAX(N691,K691*(1-$T$1))),IF(W691&lt;=3,R691,IF(T691&gt;$V$6,MAX(N691,K691*$T$6),IF(T691&gt;$V$5,MAX(R691,N691,K691*(1-$T$2),K691*(1-$T$5)),IF(T691&gt;$V$4,MAX(R691,N691,K691*(1-$T$2),K691*(1-$T$4)),IF(T691&gt;$V$3,MAX(R691,N691,K691*(1-$T$2),K691*(1-$T$3)),IF(T691&gt;$V$1,MAX(N691,K691*(1-$T$2)),MAX(N691,R691)))))))))</f>
        <v>-</v>
      </c>
      <c r="AC691" s="70" t="str">
        <f>+IF(AB691="-","-",IF(ABS(K691-AB691)&lt;0.1,1,-1*(AB691-K691)/K691))</f>
        <v>-</v>
      </c>
      <c r="AD691" s="66" t="str">
        <f>+IF(AB691&lt;&gt;"-",IF(AB691&lt;K691,(K691-AB691)*C691,AB691*C691),"")</f>
        <v/>
      </c>
      <c r="AE691" s="68" t="str">
        <f>+IF(AB691&lt;&gt;"-",IF(R691&lt;&gt;"-",IF(Z691&lt;&gt;"OUI","OLD","FAUX"),IF(Z691&lt;&gt;"OUI","NEW","FAUX")),"")</f>
        <v/>
      </c>
      <c r="AF691" s="68"/>
      <c r="AG691" s="68"/>
      <c r="AH691" s="53" t="str">
        <f t="shared" si="10"/>
        <v/>
      </c>
    </row>
    <row r="692" spans="1:34" ht="17">
      <c r="A692" s="53" t="s">
        <v>1031</v>
      </c>
      <c r="B692" s="53" t="s">
        <v>1032</v>
      </c>
      <c r="C692" s="54">
        <v>2</v>
      </c>
      <c r="D692" s="55" t="s">
        <v>1033</v>
      </c>
      <c r="E692" s="55" t="s">
        <v>137</v>
      </c>
      <c r="F692" s="56" t="s">
        <v>49</v>
      </c>
      <c r="G692" s="56" t="s">
        <v>49</v>
      </c>
      <c r="H692" s="56"/>
      <c r="I692" s="56"/>
      <c r="J692" s="56" t="s">
        <v>49</v>
      </c>
      <c r="K692" s="57">
        <v>19.47</v>
      </c>
      <c r="L692" s="58">
        <v>44140</v>
      </c>
      <c r="M692" s="58">
        <v>45264</v>
      </c>
      <c r="N692" s="59"/>
      <c r="O692" s="56"/>
      <c r="P692" s="56"/>
      <c r="Q692" s="56">
        <v>2</v>
      </c>
      <c r="R692" s="60">
        <v>17.523</v>
      </c>
      <c r="S692" s="61">
        <f>O692+P692</f>
        <v>0</v>
      </c>
      <c r="T692" s="62">
        <f>+IF(L692&lt;&gt;"",IF(DAYS360(L692,$A$2)&lt;0,0,IF(AND(MONTH(L692)=MONTH($A$2),YEAR(L692)&lt;YEAR($A$2)),(DAYS360(L692,$A$2)/30)-1,DAYS360(L692,$A$2)/30)),0)</f>
        <v>52.7</v>
      </c>
      <c r="U692" s="62">
        <f>+IF(M692&lt;&gt;"",IF(DAYS360(M692,$A$2)&lt;0,0,IF(AND(MONTH(M692)=MONTH($A$2),YEAR(M692)&lt;YEAR($A$2)),(DAYS360(M692,$A$2)/30)-1,DAYS360(M692,$A$2)/30)),0)</f>
        <v>15.733333333333333</v>
      </c>
      <c r="V692" s="63">
        <f>S692/((C692+Q692)/2)</f>
        <v>0</v>
      </c>
      <c r="W692" s="64">
        <f>+IF(V692&gt;0,1/V692,999)</f>
        <v>999</v>
      </c>
      <c r="X692" s="65" t="str">
        <f>+IF(N692&lt;&gt;"",IF(INT(N692)&lt;&gt;INT(K692),"OUI",""),"")</f>
        <v/>
      </c>
      <c r="Y692" s="66">
        <f>+IF(F692="OUI",0,C692*K692)</f>
        <v>38.94</v>
      </c>
      <c r="Z692" s="67" t="str">
        <f>+IF(R692="-",IF(OR(F692="OUI",AND(G692="OUI",T692&lt;=$V$1),H692="OUI",I692="OUI",J692="OUI",T692&lt;=$V$1),"OUI",""),"")</f>
        <v/>
      </c>
      <c r="AA692" s="68" t="str">
        <f>+IF(OR(Z692&lt;&gt;"OUI",X692="OUI",R692&lt;&gt;"-"),"OUI","")</f>
        <v>OUI</v>
      </c>
      <c r="AB692" s="69">
        <f>+IF(AA692&lt;&gt;"OUI","-",IF(R692="-",IF(W692&lt;=3,"-",MAX(N692,K692*(1-$T$1))),IF(W692&lt;=3,R692,IF(T692&gt;$V$6,MAX(N692,K692*$T$6),IF(T692&gt;$V$5,MAX(R692,N692,K692*(1-$T$2),K692*(1-$T$5)),IF(T692&gt;$V$4,MAX(R692,N692,K692*(1-$T$2),K692*(1-$T$4)),IF(T692&gt;$V$3,MAX(R692,N692,K692*(1-$T$2),K692*(1-$T$3)),IF(T692&gt;$V$1,MAX(N692,K692*(1-$T$2)),MAX(N692,R692)))))))))</f>
        <v>17.523</v>
      </c>
      <c r="AC692" s="70">
        <f>+IF(AB692="-","-",IF(ABS(K692-AB692)&lt;0.1,1,-1*(AB692-K692)/K692))</f>
        <v>9.9999999999999964E-2</v>
      </c>
      <c r="AD692" s="66">
        <f>+IF(AB692&lt;&gt;"-",IF(AB692&lt;K692,(K692-AB692)*C692,AB692*C692),"")</f>
        <v>3.8939999999999984</v>
      </c>
      <c r="AE692" s="68" t="str">
        <f>+IF(AB692&lt;&gt;"-",IF(R692&lt;&gt;"-",IF(Z692&lt;&gt;"OUI","OLD","FAUX"),IF(Z692&lt;&gt;"OUI","NEW","FAUX")),"")</f>
        <v>OLD</v>
      </c>
      <c r="AF692" s="68"/>
      <c r="AG692" s="68"/>
      <c r="AH692" s="53" t="str">
        <f t="shared" si="10"/>
        <v/>
      </c>
    </row>
    <row r="693" spans="1:34" ht="17">
      <c r="A693" s="53" t="s">
        <v>3356</v>
      </c>
      <c r="B693" s="53" t="s">
        <v>3357</v>
      </c>
      <c r="C693" s="54">
        <v>3</v>
      </c>
      <c r="D693" s="55" t="s">
        <v>80</v>
      </c>
      <c r="E693" s="55"/>
      <c r="F693" s="56" t="s">
        <v>49</v>
      </c>
      <c r="G693" s="56" t="s">
        <v>49</v>
      </c>
      <c r="H693" s="56"/>
      <c r="I693" s="56"/>
      <c r="J693" s="56"/>
      <c r="K693" s="57">
        <v>19.399999999999999</v>
      </c>
      <c r="L693" s="58">
        <v>45644</v>
      </c>
      <c r="M693" s="58">
        <v>45638</v>
      </c>
      <c r="N693" s="59"/>
      <c r="O693" s="56"/>
      <c r="P693" s="56"/>
      <c r="Q693" s="56">
        <v>3</v>
      </c>
      <c r="R693" s="60" t="s">
        <v>1139</v>
      </c>
      <c r="S693" s="61">
        <f>O693+P693</f>
        <v>0</v>
      </c>
      <c r="T693" s="62">
        <f>+IF(L693&lt;&gt;"",IF(DAYS360(L693,$A$2)&lt;0,0,IF(AND(MONTH(L693)=MONTH($A$2),YEAR(L693)&lt;YEAR($A$2)),(DAYS360(L693,$A$2)/30)-1,DAYS360(L693,$A$2)/30)),0)</f>
        <v>3.2666666666666666</v>
      </c>
      <c r="U693" s="62">
        <f>+IF(M693&lt;&gt;"",IF(DAYS360(M693,$A$2)&lt;0,0,IF(AND(MONTH(M693)=MONTH($A$2),YEAR(M693)&lt;YEAR($A$2)),(DAYS360(M693,$A$2)/30)-1,DAYS360(M693,$A$2)/30)),0)</f>
        <v>3.4666666666666668</v>
      </c>
      <c r="V693" s="63">
        <f>S693/((C693+Q693)/2)</f>
        <v>0</v>
      </c>
      <c r="W693" s="64">
        <f>+IF(V693&gt;0,1/V693,999)</f>
        <v>999</v>
      </c>
      <c r="X693" s="65" t="str">
        <f>+IF(N693&lt;&gt;"",IF(INT(N693)&lt;&gt;INT(K693),"OUI",""),"")</f>
        <v/>
      </c>
      <c r="Y693" s="66">
        <f>+IF(F693="OUI",0,C693*K693)</f>
        <v>58.199999999999996</v>
      </c>
      <c r="Z693" s="67" t="str">
        <f>+IF(R693="-",IF(OR(F693="OUI",AND(G693="OUI",T693&lt;=$V$1),H693="OUI",I693="OUI",J693="OUI",T693&lt;=$V$1),"OUI",""),"")</f>
        <v>OUI</v>
      </c>
      <c r="AA693" s="68" t="str">
        <f>+IF(OR(Z693&lt;&gt;"OUI",X693="OUI",R693&lt;&gt;"-"),"OUI","")</f>
        <v/>
      </c>
      <c r="AB693" s="69" t="str">
        <f>+IF(AA693&lt;&gt;"OUI","-",IF(R693="-",IF(W693&lt;=3,"-",MAX(N693,K693*(1-$T$1))),IF(W693&lt;=3,R693,IF(T693&gt;$V$6,MAX(N693,K693*$T$6),IF(T693&gt;$V$5,MAX(R693,N693,K693*(1-$T$2),K693*(1-$T$5)),IF(T693&gt;$V$4,MAX(R693,N693,K693*(1-$T$2),K693*(1-$T$4)),IF(T693&gt;$V$3,MAX(R693,N693,K693*(1-$T$2),K693*(1-$T$3)),IF(T693&gt;$V$1,MAX(N693,K693*(1-$T$2)),MAX(N693,R693)))))))))</f>
        <v>-</v>
      </c>
      <c r="AC693" s="70" t="str">
        <f>+IF(AB693="-","-",IF(ABS(K693-AB693)&lt;0.1,1,-1*(AB693-K693)/K693))</f>
        <v>-</v>
      </c>
      <c r="AD693" s="66" t="str">
        <f>+IF(AB693&lt;&gt;"-",IF(AB693&lt;K693,(K693-AB693)*C693,AB693*C693),"")</f>
        <v/>
      </c>
      <c r="AE693" s="68" t="str">
        <f>+IF(AB693&lt;&gt;"-",IF(R693&lt;&gt;"-",IF(Z693&lt;&gt;"OUI","OLD","FAUX"),IF(Z693&lt;&gt;"OUI","NEW","FAUX")),"")</f>
        <v/>
      </c>
      <c r="AF693" s="68"/>
      <c r="AG693" s="68"/>
      <c r="AH693" s="53" t="str">
        <f t="shared" si="10"/>
        <v/>
      </c>
    </row>
    <row r="694" spans="1:34" ht="17">
      <c r="A694" s="53" t="s">
        <v>683</v>
      </c>
      <c r="B694" s="53" t="s">
        <v>684</v>
      </c>
      <c r="C694" s="54">
        <v>101</v>
      </c>
      <c r="D694" s="55" t="s">
        <v>133</v>
      </c>
      <c r="E694" s="55" t="s">
        <v>167</v>
      </c>
      <c r="F694" s="56" t="s">
        <v>49</v>
      </c>
      <c r="G694" s="56" t="s">
        <v>49</v>
      </c>
      <c r="H694" s="56"/>
      <c r="I694" s="56"/>
      <c r="J694" s="56" t="s">
        <v>49</v>
      </c>
      <c r="K694" s="57">
        <v>19.306799999999999</v>
      </c>
      <c r="L694" s="58">
        <v>43992</v>
      </c>
      <c r="M694" s="58">
        <v>44526</v>
      </c>
      <c r="N694" s="59"/>
      <c r="O694" s="56"/>
      <c r="P694" s="56"/>
      <c r="Q694" s="56">
        <v>101</v>
      </c>
      <c r="R694" s="60">
        <v>17.37612</v>
      </c>
      <c r="S694" s="61">
        <f>O694+P694</f>
        <v>0</v>
      </c>
      <c r="T694" s="62">
        <f>+IF(L694&lt;&gt;"",IF(DAYS360(L694,$A$2)&lt;0,0,IF(AND(MONTH(L694)=MONTH($A$2),YEAR(L694)&lt;YEAR($A$2)),(DAYS360(L694,$A$2)/30)-1,DAYS360(L694,$A$2)/30)),0)</f>
        <v>57.533333333333331</v>
      </c>
      <c r="U694" s="62">
        <f>+IF(M694&lt;&gt;"",IF(DAYS360(M694,$A$2)&lt;0,0,IF(AND(MONTH(M694)=MONTH($A$2),YEAR(M694)&lt;YEAR($A$2)),(DAYS360(M694,$A$2)/30)-1,DAYS360(M694,$A$2)/30)),0)</f>
        <v>40</v>
      </c>
      <c r="V694" s="63">
        <f>S694/((C694+Q694)/2)</f>
        <v>0</v>
      </c>
      <c r="W694" s="64">
        <f>+IF(V694&gt;0,1/V694,999)</f>
        <v>999</v>
      </c>
      <c r="X694" s="65" t="str">
        <f>+IF(N694&lt;&gt;"",IF(INT(N694)&lt;&gt;INT(K694),"OUI",""),"")</f>
        <v/>
      </c>
      <c r="Y694" s="66">
        <f>+IF(F694="OUI",0,C694*K694)</f>
        <v>1949.9867999999999</v>
      </c>
      <c r="Z694" s="67" t="str">
        <f>+IF(R694="-",IF(OR(F694="OUI",AND(G694="OUI",T694&lt;=$V$1),H694="OUI",I694="OUI",J694="OUI",T694&lt;=$V$1),"OUI",""),"")</f>
        <v/>
      </c>
      <c r="AA694" s="68" t="str">
        <f>+IF(OR(Z694&lt;&gt;"OUI",X694="OUI",R694&lt;&gt;"-"),"OUI","")</f>
        <v>OUI</v>
      </c>
      <c r="AB694" s="69">
        <f>+IF(AA694&lt;&gt;"OUI","-",IF(R694="-",IF(W694&lt;=3,"-",MAX(N694,K694*(1-$T$1))),IF(W694&lt;=3,R694,IF(T694&gt;$V$6,MAX(N694,K694*$T$6),IF(T694&gt;$V$5,MAX(R694,N694,K694*(1-$T$2),K694*(1-$T$5)),IF(T694&gt;$V$4,MAX(R694,N694,K694*(1-$T$2),K694*(1-$T$4)),IF(T694&gt;$V$3,MAX(R694,N694,K694*(1-$T$2),K694*(1-$T$3)),IF(T694&gt;$V$1,MAX(N694,K694*(1-$T$2)),MAX(N694,R694)))))))))</f>
        <v>17.37612</v>
      </c>
      <c r="AC694" s="70">
        <f>+IF(AB694="-","-",IF(ABS(K694-AB694)&lt;0.1,1,-1*(AB694-K694)/K694))</f>
        <v>9.999999999999995E-2</v>
      </c>
      <c r="AD694" s="66">
        <f>+IF(AB694&lt;&gt;"-",IF(AB694&lt;K694,(K694-AB694)*C694,AB694*C694),"")</f>
        <v>194.99867999999989</v>
      </c>
      <c r="AE694" s="68" t="str">
        <f>+IF(AB694&lt;&gt;"-",IF(R694&lt;&gt;"-",IF(Z694&lt;&gt;"OUI","OLD","FAUX"),IF(Z694&lt;&gt;"OUI","NEW","FAUX")),"")</f>
        <v>OLD</v>
      </c>
      <c r="AF694" s="68"/>
      <c r="AG694" s="68"/>
      <c r="AH694" s="53" t="str">
        <f t="shared" si="10"/>
        <v/>
      </c>
    </row>
    <row r="695" spans="1:34" ht="17">
      <c r="A695" s="53" t="s">
        <v>559</v>
      </c>
      <c r="B695" s="53" t="s">
        <v>560</v>
      </c>
      <c r="C695" s="54">
        <v>9</v>
      </c>
      <c r="D695" s="55" t="s">
        <v>80</v>
      </c>
      <c r="E695" s="55" t="s">
        <v>81</v>
      </c>
      <c r="F695" s="56" t="s">
        <v>49</v>
      </c>
      <c r="G695" s="56" t="s">
        <v>49</v>
      </c>
      <c r="H695" s="56"/>
      <c r="I695" s="56"/>
      <c r="J695" s="56" t="s">
        <v>49</v>
      </c>
      <c r="K695" s="57">
        <v>19.2105</v>
      </c>
      <c r="L695" s="58">
        <v>44477</v>
      </c>
      <c r="M695" s="58">
        <v>44932</v>
      </c>
      <c r="N695" s="59"/>
      <c r="O695" s="56"/>
      <c r="P695" s="56"/>
      <c r="Q695" s="56">
        <v>9</v>
      </c>
      <c r="R695" s="60">
        <v>17.79639375</v>
      </c>
      <c r="S695" s="61">
        <f>O695+P695</f>
        <v>0</v>
      </c>
      <c r="T695" s="62">
        <f>+IF(L695&lt;&gt;"",IF(DAYS360(L695,$A$2)&lt;0,0,IF(AND(MONTH(L695)=MONTH($A$2),YEAR(L695)&lt;YEAR($A$2)),(DAYS360(L695,$A$2)/30)-1,DAYS360(L695,$A$2)/30)),0)</f>
        <v>41.6</v>
      </c>
      <c r="U695" s="62">
        <f>+IF(M695&lt;&gt;"",IF(DAYS360(M695,$A$2)&lt;0,0,IF(AND(MONTH(M695)=MONTH($A$2),YEAR(M695)&lt;YEAR($A$2)),(DAYS360(M695,$A$2)/30)-1,DAYS360(M695,$A$2)/30)),0)</f>
        <v>26.666666666666668</v>
      </c>
      <c r="V695" s="63">
        <f>S695/((C695+Q695)/2)</f>
        <v>0</v>
      </c>
      <c r="W695" s="64">
        <f>+IF(V695&gt;0,1/V695,999)</f>
        <v>999</v>
      </c>
      <c r="X695" s="65" t="str">
        <f>+IF(N695&lt;&gt;"",IF(INT(N695)&lt;&gt;INT(K695),"OUI",""),"")</f>
        <v/>
      </c>
      <c r="Y695" s="66">
        <f>+IF(F695="OUI",0,C695*K695)</f>
        <v>172.89449999999999</v>
      </c>
      <c r="Z695" s="67" t="str">
        <f>+IF(R695="-",IF(OR(F695="OUI",AND(G695="OUI",T695&lt;=$V$1),H695="OUI",I695="OUI",J695="OUI",T695&lt;=$V$1),"OUI",""),"")</f>
        <v/>
      </c>
      <c r="AA695" s="68" t="str">
        <f>+IF(OR(Z695&lt;&gt;"OUI",X695="OUI",R695&lt;&gt;"-"),"OUI","")</f>
        <v>OUI</v>
      </c>
      <c r="AB695" s="69">
        <f>+IF(AA695&lt;&gt;"OUI","-",IF(R695="-",IF(W695&lt;=3,"-",MAX(N695,K695*(1-$T$1))),IF(W695&lt;=3,R695,IF(T695&gt;$V$6,MAX(N695,K695*$T$6),IF(T695&gt;$V$5,MAX(R695,N695,K695*(1-$T$2),K695*(1-$T$5)),IF(T695&gt;$V$4,MAX(R695,N695,K695*(1-$T$2),K695*(1-$T$4)),IF(T695&gt;$V$3,MAX(R695,N695,K695*(1-$T$2),K695*(1-$T$3)),IF(T695&gt;$V$1,MAX(N695,K695*(1-$T$2)),MAX(N695,R695)))))))))</f>
        <v>17.79639375</v>
      </c>
      <c r="AC695" s="70">
        <f>+IF(AB695="-","-",IF(ABS(K695-AB695)&lt;0.1,1,-1*(AB695-K695)/K695))</f>
        <v>7.3611111111111099E-2</v>
      </c>
      <c r="AD695" s="66">
        <f>+IF(AB695&lt;&gt;"-",IF(AB695&lt;K695,(K695-AB695)*C695,AB695*C695),"")</f>
        <v>12.726956249999997</v>
      </c>
      <c r="AE695" s="68" t="str">
        <f>+IF(AB695&lt;&gt;"-",IF(R695&lt;&gt;"-",IF(Z695&lt;&gt;"OUI","OLD","FAUX"),IF(Z695&lt;&gt;"OUI","NEW","FAUX")),"")</f>
        <v>OLD</v>
      </c>
      <c r="AF695" s="68"/>
      <c r="AG695" s="68"/>
      <c r="AH695" s="53" t="str">
        <f t="shared" si="10"/>
        <v/>
      </c>
    </row>
    <row r="696" spans="1:34" ht="17">
      <c r="A696" s="53" t="s">
        <v>2199</v>
      </c>
      <c r="B696" s="53" t="s">
        <v>2200</v>
      </c>
      <c r="C696" s="54">
        <v>3</v>
      </c>
      <c r="D696" s="55" t="s">
        <v>1225</v>
      </c>
      <c r="E696" s="55"/>
      <c r="F696" s="56" t="s">
        <v>49</v>
      </c>
      <c r="G696" s="56" t="s">
        <v>49</v>
      </c>
      <c r="H696" s="56"/>
      <c r="I696" s="56"/>
      <c r="J696" s="56"/>
      <c r="K696" s="57">
        <v>19.13</v>
      </c>
      <c r="L696" s="58">
        <v>45271</v>
      </c>
      <c r="M696" s="58">
        <v>45660</v>
      </c>
      <c r="N696" s="59"/>
      <c r="O696" s="56">
        <v>1</v>
      </c>
      <c r="P696" s="56"/>
      <c r="Q696" s="56">
        <v>4</v>
      </c>
      <c r="R696" s="60" t="s">
        <v>1139</v>
      </c>
      <c r="S696" s="61">
        <f>O696+P696</f>
        <v>1</v>
      </c>
      <c r="T696" s="62">
        <f>+IF(L696&lt;&gt;"",IF(DAYS360(L696,$A$2)&lt;0,0,IF(AND(MONTH(L696)=MONTH($A$2),YEAR(L696)&lt;YEAR($A$2)),(DAYS360(L696,$A$2)/30)-1,DAYS360(L696,$A$2)/30)),0)</f>
        <v>15.5</v>
      </c>
      <c r="U696" s="62">
        <f>+IF(M696&lt;&gt;"",IF(DAYS360(M696,$A$2)&lt;0,0,IF(AND(MONTH(M696)=MONTH($A$2),YEAR(M696)&lt;YEAR($A$2)),(DAYS360(M696,$A$2)/30)-1,DAYS360(M696,$A$2)/30)),0)</f>
        <v>2.7666666666666666</v>
      </c>
      <c r="V696" s="63">
        <f>S696/((C696+Q696)/2)</f>
        <v>0.2857142857142857</v>
      </c>
      <c r="W696" s="64">
        <f>+IF(V696&gt;0,1/V696,999)</f>
        <v>3.5</v>
      </c>
      <c r="X696" s="65" t="str">
        <f>+IF(N696&lt;&gt;"",IF(INT(N696)&lt;&gt;INT(K696),"OUI",""),"")</f>
        <v/>
      </c>
      <c r="Y696" s="66">
        <f>+IF(F696="OUI",0,C696*K696)</f>
        <v>57.39</v>
      </c>
      <c r="Z696" s="67" t="str">
        <f>+IF(R696="-",IF(OR(F696="OUI",AND(G696="OUI",T696&lt;=$V$1),H696="OUI",I696="OUI",J696="OUI",T696&lt;=$V$1),"OUI",""),"")</f>
        <v/>
      </c>
      <c r="AA696" s="68" t="str">
        <f>+IF(OR(Z696&lt;&gt;"OUI",X696="OUI",R696&lt;&gt;"-"),"OUI","")</f>
        <v>OUI</v>
      </c>
      <c r="AB696" s="69">
        <f>+IF(AA696&lt;&gt;"OUI","-",IF(R696="-",IF(W696&lt;=3,"-",MAX(N696,K696*(1-$T$1))),IF(W696&lt;=3,R696,IF(T696&gt;$V$6,MAX(N696,K696*$T$6),IF(T696&gt;$V$5,MAX(R696,N696,K696*(1-$T$2),K696*(1-$T$5)),IF(T696&gt;$V$4,MAX(R696,N696,K696*(1-$T$2),K696*(1-$T$4)),IF(T696&gt;$V$3,MAX(R696,N696,K696*(1-$T$2),K696*(1-$T$3)),IF(T696&gt;$V$1,MAX(N696,K696*(1-$T$2)),MAX(N696,R696)))))))))</f>
        <v>17.216999999999999</v>
      </c>
      <c r="AC696" s="70">
        <f>+IF(AB696="-","-",IF(ABS(K696-AB696)&lt;0.1,1,-1*(AB696-K696)/K696))</f>
        <v>0.10000000000000002</v>
      </c>
      <c r="AD696" s="66">
        <f>+IF(AB696&lt;&gt;"-",IF(AB696&lt;K696,(K696-AB696)*C696,AB696*C696),"")</f>
        <v>5.7390000000000008</v>
      </c>
      <c r="AE696" s="68" t="str">
        <f>+IF(AB696&lt;&gt;"-",IF(R696&lt;&gt;"-",IF(Z696&lt;&gt;"OUI","OLD","FAUX"),IF(Z696&lt;&gt;"OUI","NEW","FAUX")),"")</f>
        <v>NEW</v>
      </c>
      <c r="AF696" s="68"/>
      <c r="AG696" s="68"/>
      <c r="AH696" s="53" t="str">
        <f t="shared" si="10"/>
        <v/>
      </c>
    </row>
    <row r="697" spans="1:34" ht="17">
      <c r="A697" s="53" t="s">
        <v>2201</v>
      </c>
      <c r="B697" s="53" t="s">
        <v>2202</v>
      </c>
      <c r="C697" s="54">
        <v>3</v>
      </c>
      <c r="D697" s="55" t="s">
        <v>219</v>
      </c>
      <c r="E697" s="55" t="s">
        <v>74</v>
      </c>
      <c r="F697" s="56" t="s">
        <v>49</v>
      </c>
      <c r="G697" s="56" t="s">
        <v>49</v>
      </c>
      <c r="H697" s="56"/>
      <c r="I697" s="56"/>
      <c r="J697" s="56" t="s">
        <v>49</v>
      </c>
      <c r="K697" s="57">
        <v>19.1082</v>
      </c>
      <c r="L697" s="58">
        <v>45124</v>
      </c>
      <c r="M697" s="58">
        <v>45565</v>
      </c>
      <c r="N697" s="59"/>
      <c r="O697" s="56"/>
      <c r="P697" s="56"/>
      <c r="Q697" s="56">
        <v>3</v>
      </c>
      <c r="R697" s="60" t="s">
        <v>1139</v>
      </c>
      <c r="S697" s="61">
        <f>O697+P697</f>
        <v>0</v>
      </c>
      <c r="T697" s="62">
        <f>+IF(L697&lt;&gt;"",IF(DAYS360(L697,$A$2)&lt;0,0,IF(AND(MONTH(L697)=MONTH($A$2),YEAR(L697)&lt;YEAR($A$2)),(DAYS360(L697,$A$2)/30)-1,DAYS360(L697,$A$2)/30)),0)</f>
        <v>20.3</v>
      </c>
      <c r="U697" s="62">
        <f>+IF(M697&lt;&gt;"",IF(DAYS360(M697,$A$2)&lt;0,0,IF(AND(MONTH(M697)=MONTH($A$2),YEAR(M697)&lt;YEAR($A$2)),(DAYS360(M697,$A$2)/30)-1,DAYS360(M697,$A$2)/30)),0)</f>
        <v>5.8666666666666663</v>
      </c>
      <c r="V697" s="63">
        <f>S697/((C697+Q697)/2)</f>
        <v>0</v>
      </c>
      <c r="W697" s="64">
        <f>+IF(V697&gt;0,1/V697,999)</f>
        <v>999</v>
      </c>
      <c r="X697" s="65" t="str">
        <f>+IF(N697&lt;&gt;"",IF(INT(N697)&lt;&gt;INT(K697),"OUI",""),"")</f>
        <v/>
      </c>
      <c r="Y697" s="66">
        <f>+IF(F697="OUI",0,C697*K697)</f>
        <v>57.324600000000004</v>
      </c>
      <c r="Z697" s="67" t="str">
        <f>+IF(R697="-",IF(OR(F697="OUI",AND(G697="OUI",T697&lt;=$V$1),H697="OUI",I697="OUI",J697="OUI",T697&lt;=$V$1),"OUI",""),"")</f>
        <v/>
      </c>
      <c r="AA697" s="68" t="str">
        <f>+IF(OR(Z697&lt;&gt;"OUI",X697="OUI",R697&lt;&gt;"-"),"OUI","")</f>
        <v>OUI</v>
      </c>
      <c r="AB697" s="69">
        <f>+IF(AA697&lt;&gt;"OUI","-",IF(R697="-",IF(W697&lt;=3,"-",MAX(N697,K697*(1-$T$1))),IF(W697&lt;=3,R697,IF(T697&gt;$V$6,MAX(N697,K697*$T$6),IF(T697&gt;$V$5,MAX(R697,N697,K697*(1-$T$2),K697*(1-$T$5)),IF(T697&gt;$V$4,MAX(R697,N697,K697*(1-$T$2),K697*(1-$T$4)),IF(T697&gt;$V$3,MAX(R697,N697,K697*(1-$T$2),K697*(1-$T$3)),IF(T697&gt;$V$1,MAX(N697,K697*(1-$T$2)),MAX(N697,R697)))))))))</f>
        <v>17.197379999999999</v>
      </c>
      <c r="AC697" s="70">
        <f>+IF(AB697="-","-",IF(ABS(K697-AB697)&lt;0.1,1,-1*(AB697-K697)/K697))</f>
        <v>0.10000000000000006</v>
      </c>
      <c r="AD697" s="66">
        <f>+IF(AB697&lt;&gt;"-",IF(AB697&lt;K697,(K697-AB697)*C697,AB697*C697),"")</f>
        <v>5.7324600000000032</v>
      </c>
      <c r="AE697" s="68" t="str">
        <f>+IF(AB697&lt;&gt;"-",IF(R697&lt;&gt;"-",IF(Z697&lt;&gt;"OUI","OLD","FAUX"),IF(Z697&lt;&gt;"OUI","NEW","FAUX")),"")</f>
        <v>NEW</v>
      </c>
      <c r="AF697" s="68"/>
      <c r="AG697" s="68"/>
      <c r="AH697" s="53" t="str">
        <f t="shared" si="10"/>
        <v/>
      </c>
    </row>
    <row r="698" spans="1:34" ht="17">
      <c r="A698" s="53" t="s">
        <v>2241</v>
      </c>
      <c r="B698" s="53" t="s">
        <v>2242</v>
      </c>
      <c r="C698" s="54">
        <v>1</v>
      </c>
      <c r="D698" s="55" t="s">
        <v>80</v>
      </c>
      <c r="E698" s="55"/>
      <c r="F698" s="56" t="s">
        <v>49</v>
      </c>
      <c r="G698" s="56" t="s">
        <v>49</v>
      </c>
      <c r="H698" s="56"/>
      <c r="I698" s="56"/>
      <c r="J698" s="56"/>
      <c r="K698" s="57">
        <v>19.084</v>
      </c>
      <c r="L698" s="58">
        <v>45218</v>
      </c>
      <c r="M698" s="58">
        <v>45572</v>
      </c>
      <c r="N698" s="59"/>
      <c r="O698" s="56"/>
      <c r="P698" s="56"/>
      <c r="Q698" s="56">
        <v>1</v>
      </c>
      <c r="R698" s="60" t="s">
        <v>1139</v>
      </c>
      <c r="S698" s="61">
        <f>O698+P698</f>
        <v>0</v>
      </c>
      <c r="T698" s="62">
        <f>+IF(L698&lt;&gt;"",IF(DAYS360(L698,$A$2)&lt;0,0,IF(AND(MONTH(L698)=MONTH($A$2),YEAR(L698)&lt;YEAR($A$2)),(DAYS360(L698,$A$2)/30)-1,DAYS360(L698,$A$2)/30)),0)</f>
        <v>17.233333333333334</v>
      </c>
      <c r="U698" s="62">
        <f>+IF(M698&lt;&gt;"",IF(DAYS360(M698,$A$2)&lt;0,0,IF(AND(MONTH(M698)=MONTH($A$2),YEAR(M698)&lt;YEAR($A$2)),(DAYS360(M698,$A$2)/30)-1,DAYS360(M698,$A$2)/30)),0)</f>
        <v>5.6333333333333337</v>
      </c>
      <c r="V698" s="63">
        <f>S698/((C698+Q698)/2)</f>
        <v>0</v>
      </c>
      <c r="W698" s="64">
        <f>+IF(V698&gt;0,1/V698,999)</f>
        <v>999</v>
      </c>
      <c r="X698" s="65" t="str">
        <f>+IF(N698&lt;&gt;"",IF(INT(N698)&lt;&gt;INT(K698),"OUI",""),"")</f>
        <v/>
      </c>
      <c r="Y698" s="66">
        <f>+IF(F698="OUI",0,C698*K698)</f>
        <v>19.084</v>
      </c>
      <c r="Z698" s="67" t="str">
        <f>+IF(R698="-",IF(OR(F698="OUI",AND(G698="OUI",T698&lt;=$V$1),H698="OUI",I698="OUI",J698="OUI",T698&lt;=$V$1),"OUI",""),"")</f>
        <v/>
      </c>
      <c r="AA698" s="68" t="str">
        <f>+IF(OR(Z698&lt;&gt;"OUI",X698="OUI",R698&lt;&gt;"-"),"OUI","")</f>
        <v>OUI</v>
      </c>
      <c r="AB698" s="69">
        <f>+IF(AA698&lt;&gt;"OUI","-",IF(R698="-",IF(W698&lt;=3,"-",MAX(N698,K698*(1-$T$1))),IF(W698&lt;=3,R698,IF(T698&gt;$V$6,MAX(N698,K698*$T$6),IF(T698&gt;$V$5,MAX(R698,N698,K698*(1-$T$2),K698*(1-$T$5)),IF(T698&gt;$V$4,MAX(R698,N698,K698*(1-$T$2),K698*(1-$T$4)),IF(T698&gt;$V$3,MAX(R698,N698,K698*(1-$T$2),K698*(1-$T$3)),IF(T698&gt;$V$1,MAX(N698,K698*(1-$T$2)),MAX(N698,R698)))))))))</f>
        <v>17.175599999999999</v>
      </c>
      <c r="AC698" s="70">
        <f>+IF(AB698="-","-",IF(ABS(K698-AB698)&lt;0.1,1,-1*(AB698-K698)/K698))</f>
        <v>0.10000000000000002</v>
      </c>
      <c r="AD698" s="66">
        <f>+IF(AB698&lt;&gt;"-",IF(AB698&lt;K698,(K698-AB698)*C698,AB698*C698),"")</f>
        <v>1.9084000000000003</v>
      </c>
      <c r="AE698" s="68" t="str">
        <f>+IF(AB698&lt;&gt;"-",IF(R698&lt;&gt;"-",IF(Z698&lt;&gt;"OUI","OLD","FAUX"),IF(Z698&lt;&gt;"OUI","NEW","FAUX")),"")</f>
        <v>NEW</v>
      </c>
      <c r="AF698" s="68"/>
      <c r="AG698" s="68"/>
      <c r="AH698" s="53" t="str">
        <f t="shared" si="10"/>
        <v/>
      </c>
    </row>
    <row r="699" spans="1:34" ht="17">
      <c r="A699" s="53" t="s">
        <v>3551</v>
      </c>
      <c r="B699" s="53" t="s">
        <v>3552</v>
      </c>
      <c r="C699" s="54">
        <v>1</v>
      </c>
      <c r="D699" s="55" t="s">
        <v>3188</v>
      </c>
      <c r="E699" s="55"/>
      <c r="F699" s="56"/>
      <c r="G699" s="56"/>
      <c r="H699" s="56"/>
      <c r="I699" s="56"/>
      <c r="J699" s="56"/>
      <c r="K699" s="57">
        <v>19</v>
      </c>
      <c r="L699" s="58">
        <v>45692</v>
      </c>
      <c r="M699" s="58">
        <v>45705</v>
      </c>
      <c r="N699" s="59"/>
      <c r="O699" s="56">
        <v>5</v>
      </c>
      <c r="P699" s="56"/>
      <c r="Q699" s="56"/>
      <c r="R699" s="60" t="s">
        <v>1139</v>
      </c>
      <c r="S699" s="61">
        <f>O699+P699</f>
        <v>5</v>
      </c>
      <c r="T699" s="62">
        <f>+IF(L699&lt;&gt;"",IF(DAYS360(L699,$A$2)&lt;0,0,IF(AND(MONTH(L699)=MONTH($A$2),YEAR(L699)&lt;YEAR($A$2)),(DAYS360(L699,$A$2)/30)-1,DAYS360(L699,$A$2)/30)),0)</f>
        <v>1.7333333333333334</v>
      </c>
      <c r="U699" s="62">
        <f>+IF(M699&lt;&gt;"",IF(DAYS360(M699,$A$2)&lt;0,0,IF(AND(MONTH(M699)=MONTH($A$2),YEAR(M699)&lt;YEAR($A$2)),(DAYS360(M699,$A$2)/30)-1,DAYS360(M699,$A$2)/30)),0)</f>
        <v>1.3</v>
      </c>
      <c r="V699" s="63">
        <f>S699/((C699+Q699)/2)</f>
        <v>10</v>
      </c>
      <c r="W699" s="64">
        <f>+IF(V699&gt;0,1/V699,999)</f>
        <v>0.1</v>
      </c>
      <c r="X699" s="65" t="str">
        <f>+IF(N699&lt;&gt;"",IF(INT(N699)&lt;&gt;INT(K699),"OUI",""),"")</f>
        <v/>
      </c>
      <c r="Y699" s="66">
        <f>+IF(F699="OUI",0,C699*K699)</f>
        <v>19</v>
      </c>
      <c r="Z699" s="67" t="str">
        <f>+IF(R699="-",IF(OR(F699="OUI",AND(G699="OUI",T699&lt;=$V$1),H699="OUI",I699="OUI",J699="OUI",T699&lt;=$V$1),"OUI",""),"")</f>
        <v>OUI</v>
      </c>
      <c r="AA699" s="68" t="str">
        <f>+IF(OR(Z699&lt;&gt;"OUI",X699="OUI",R699&lt;&gt;"-"),"OUI","")</f>
        <v/>
      </c>
      <c r="AB699" s="69" t="str">
        <f>+IF(AA699&lt;&gt;"OUI","-",IF(R699="-",IF(W699&lt;=3,"-",MAX(N699,K699*(1-$T$1))),IF(W699&lt;=3,R699,IF(T699&gt;$V$6,MAX(N699,K699*$T$6),IF(T699&gt;$V$5,MAX(R699,N699,K699*(1-$T$2),K699*(1-$T$5)),IF(T699&gt;$V$4,MAX(R699,N699,K699*(1-$T$2),K699*(1-$T$4)),IF(T699&gt;$V$3,MAX(R699,N699,K699*(1-$T$2),K699*(1-$T$3)),IF(T699&gt;$V$1,MAX(N699,K699*(1-$T$2)),MAX(N699,R699)))))))))</f>
        <v>-</v>
      </c>
      <c r="AC699" s="70" t="str">
        <f>+IF(AB699="-","-",IF(ABS(K699-AB699)&lt;0.1,1,-1*(AB699-K699)/K699))</f>
        <v>-</v>
      </c>
      <c r="AD699" s="66" t="str">
        <f>+IF(AB699&lt;&gt;"-",IF(AB699&lt;K699,(K699-AB699)*C699,AB699*C699),"")</f>
        <v/>
      </c>
      <c r="AE699" s="68" t="str">
        <f>+IF(AB699&lt;&gt;"-",IF(R699&lt;&gt;"-",IF(Z699&lt;&gt;"OUI","OLD","FAUX"),IF(Z699&lt;&gt;"OUI","NEW","FAUX")),"")</f>
        <v/>
      </c>
      <c r="AF699" s="68"/>
      <c r="AG699" s="68"/>
      <c r="AH699" s="53" t="str">
        <f t="shared" si="10"/>
        <v/>
      </c>
    </row>
    <row r="700" spans="1:34" ht="17">
      <c r="A700" s="53" t="s">
        <v>3559</v>
      </c>
      <c r="B700" s="53" t="s">
        <v>3560</v>
      </c>
      <c r="C700" s="54">
        <v>5</v>
      </c>
      <c r="D700" s="55" t="s">
        <v>3188</v>
      </c>
      <c r="E700" s="55"/>
      <c r="F700" s="56" t="s">
        <v>49</v>
      </c>
      <c r="G700" s="56" t="s">
        <v>49</v>
      </c>
      <c r="H700" s="56"/>
      <c r="I700" s="56"/>
      <c r="J700" s="56"/>
      <c r="K700" s="57">
        <v>19</v>
      </c>
      <c r="L700" s="58">
        <v>45692</v>
      </c>
      <c r="M700" s="58">
        <v>45733</v>
      </c>
      <c r="N700" s="59"/>
      <c r="O700" s="56">
        <v>12</v>
      </c>
      <c r="P700" s="56"/>
      <c r="Q700" s="56">
        <v>6</v>
      </c>
      <c r="R700" s="60" t="s">
        <v>1139</v>
      </c>
      <c r="S700" s="61">
        <f>O700+P700</f>
        <v>12</v>
      </c>
      <c r="T700" s="62">
        <f>+IF(L700&lt;&gt;"",IF(DAYS360(L700,$A$2)&lt;0,0,IF(AND(MONTH(L700)=MONTH($A$2),YEAR(L700)&lt;YEAR($A$2)),(DAYS360(L700,$A$2)/30)-1,DAYS360(L700,$A$2)/30)),0)</f>
        <v>1.7333333333333334</v>
      </c>
      <c r="U700" s="62">
        <f>+IF(M700&lt;&gt;"",IF(DAYS360(M700,$A$2)&lt;0,0,IF(AND(MONTH(M700)=MONTH($A$2),YEAR(M700)&lt;YEAR($A$2)),(DAYS360(M700,$A$2)/30)-1,DAYS360(M700,$A$2)/30)),0)</f>
        <v>0.3</v>
      </c>
      <c r="V700" s="63">
        <f>S700/((C700+Q700)/2)</f>
        <v>2.1818181818181817</v>
      </c>
      <c r="W700" s="64">
        <f>+IF(V700&gt;0,1/V700,999)</f>
        <v>0.45833333333333337</v>
      </c>
      <c r="X700" s="65" t="str">
        <f>+IF(N700&lt;&gt;"",IF(INT(N700)&lt;&gt;INT(K700),"OUI",""),"")</f>
        <v/>
      </c>
      <c r="Y700" s="66">
        <f>+IF(F700="OUI",0,C700*K700)</f>
        <v>95</v>
      </c>
      <c r="Z700" s="67" t="str">
        <f>+IF(R700="-",IF(OR(F700="OUI",AND(G700="OUI",T700&lt;=$V$1),H700="OUI",I700="OUI",J700="OUI",T700&lt;=$V$1),"OUI",""),"")</f>
        <v>OUI</v>
      </c>
      <c r="AA700" s="68" t="str">
        <f>+IF(OR(Z700&lt;&gt;"OUI",X700="OUI",R700&lt;&gt;"-"),"OUI","")</f>
        <v/>
      </c>
      <c r="AB700" s="69" t="str">
        <f>+IF(AA700&lt;&gt;"OUI","-",IF(R700="-",IF(W700&lt;=3,"-",MAX(N700,K700*(1-$T$1))),IF(W700&lt;=3,R700,IF(T700&gt;$V$6,MAX(N700,K700*$T$6),IF(T700&gt;$V$5,MAX(R700,N700,K700*(1-$T$2),K700*(1-$T$5)),IF(T700&gt;$V$4,MAX(R700,N700,K700*(1-$T$2),K700*(1-$T$4)),IF(T700&gt;$V$3,MAX(R700,N700,K700*(1-$T$2),K700*(1-$T$3)),IF(T700&gt;$V$1,MAX(N700,K700*(1-$T$2)),MAX(N700,R700)))))))))</f>
        <v>-</v>
      </c>
      <c r="AC700" s="70" t="str">
        <f>+IF(AB700="-","-",IF(ABS(K700-AB700)&lt;0.1,1,-1*(AB700-K700)/K700))</f>
        <v>-</v>
      </c>
      <c r="AD700" s="66" t="str">
        <f>+IF(AB700&lt;&gt;"-",IF(AB700&lt;K700,(K700-AB700)*C700,AB700*C700),"")</f>
        <v/>
      </c>
      <c r="AE700" s="68" t="str">
        <f>+IF(AB700&lt;&gt;"-",IF(R700&lt;&gt;"-",IF(Z700&lt;&gt;"OUI","OLD","FAUX"),IF(Z700&lt;&gt;"OUI","NEW","FAUX")),"")</f>
        <v/>
      </c>
      <c r="AF700" s="68"/>
      <c r="AG700" s="68"/>
      <c r="AH700" s="53" t="str">
        <f t="shared" si="10"/>
        <v/>
      </c>
    </row>
    <row r="701" spans="1:34" ht="17">
      <c r="A701" s="53" t="s">
        <v>1036</v>
      </c>
      <c r="B701" s="53" t="s">
        <v>1037</v>
      </c>
      <c r="C701" s="54">
        <v>2</v>
      </c>
      <c r="D701" s="55"/>
      <c r="E701" s="55" t="s">
        <v>94</v>
      </c>
      <c r="F701" s="56" t="s">
        <v>49</v>
      </c>
      <c r="G701" s="56" t="s">
        <v>49</v>
      </c>
      <c r="H701" s="56"/>
      <c r="I701" s="56"/>
      <c r="J701" s="56" t="s">
        <v>49</v>
      </c>
      <c r="K701" s="57">
        <v>19</v>
      </c>
      <c r="L701" s="58">
        <v>44179</v>
      </c>
      <c r="M701" s="58">
        <v>45238</v>
      </c>
      <c r="N701" s="59"/>
      <c r="O701" s="56"/>
      <c r="P701" s="56"/>
      <c r="Q701" s="56">
        <v>2</v>
      </c>
      <c r="R701" s="60">
        <v>17.100000000000001</v>
      </c>
      <c r="S701" s="61">
        <f>O701+P701</f>
        <v>0</v>
      </c>
      <c r="T701" s="62">
        <f>+IF(L701&lt;&gt;"",IF(DAYS360(L701,$A$2)&lt;0,0,IF(AND(MONTH(L701)=MONTH($A$2),YEAR(L701)&lt;YEAR($A$2)),(DAYS360(L701,$A$2)/30)-1,DAYS360(L701,$A$2)/30)),0)</f>
        <v>51.4</v>
      </c>
      <c r="U701" s="62">
        <f>+IF(M701&lt;&gt;"",IF(DAYS360(M701,$A$2)&lt;0,0,IF(AND(MONTH(M701)=MONTH($A$2),YEAR(M701)&lt;YEAR($A$2)),(DAYS360(M701,$A$2)/30)-1,DAYS360(M701,$A$2)/30)),0)</f>
        <v>16.600000000000001</v>
      </c>
      <c r="V701" s="63">
        <f>S701/((C701+Q701)/2)</f>
        <v>0</v>
      </c>
      <c r="W701" s="64">
        <f>+IF(V701&gt;0,1/V701,999)</f>
        <v>999</v>
      </c>
      <c r="X701" s="65" t="str">
        <f>+IF(N701&lt;&gt;"",IF(INT(N701)&lt;&gt;INT(K701),"OUI",""),"")</f>
        <v/>
      </c>
      <c r="Y701" s="66">
        <f>+IF(F701="OUI",0,C701*K701)</f>
        <v>38</v>
      </c>
      <c r="Z701" s="67" t="str">
        <f>+IF(R701="-",IF(OR(F701="OUI",AND(G701="OUI",T701&lt;=$V$1),H701="OUI",I701="OUI",J701="OUI",T701&lt;=$V$1),"OUI",""),"")</f>
        <v/>
      </c>
      <c r="AA701" s="68" t="str">
        <f>+IF(OR(Z701&lt;&gt;"OUI",X701="OUI",R701&lt;&gt;"-"),"OUI","")</f>
        <v>OUI</v>
      </c>
      <c r="AB701" s="69">
        <f>+IF(AA701&lt;&gt;"OUI","-",IF(R701="-",IF(W701&lt;=3,"-",MAX(N701,K701*(1-$T$1))),IF(W701&lt;=3,R701,IF(T701&gt;$V$6,MAX(N701,K701*$T$6),IF(T701&gt;$V$5,MAX(R701,N701,K701*(1-$T$2),K701*(1-$T$5)),IF(T701&gt;$V$4,MAX(R701,N701,K701*(1-$T$2),K701*(1-$T$4)),IF(T701&gt;$V$3,MAX(R701,N701,K701*(1-$T$2),K701*(1-$T$3)),IF(T701&gt;$V$1,MAX(N701,K701*(1-$T$2)),MAX(N701,R701)))))))))</f>
        <v>17.100000000000001</v>
      </c>
      <c r="AC701" s="70">
        <f>+IF(AB701="-","-",IF(ABS(K701-AB701)&lt;0.1,1,-1*(AB701-K701)/K701))</f>
        <v>9.9999999999999922E-2</v>
      </c>
      <c r="AD701" s="66">
        <f>+IF(AB701&lt;&gt;"-",IF(AB701&lt;K701,(K701-AB701)*C701,AB701*C701),"")</f>
        <v>3.7999999999999972</v>
      </c>
      <c r="AE701" s="68" t="str">
        <f>+IF(AB701&lt;&gt;"-",IF(R701&lt;&gt;"-",IF(Z701&lt;&gt;"OUI","OLD","FAUX"),IF(Z701&lt;&gt;"OUI","NEW","FAUX")),"")</f>
        <v>OLD</v>
      </c>
      <c r="AF701" s="68"/>
      <c r="AG701" s="68"/>
      <c r="AH701" s="53" t="str">
        <f t="shared" si="10"/>
        <v/>
      </c>
    </row>
    <row r="702" spans="1:34" ht="34">
      <c r="A702" s="53" t="s">
        <v>687</v>
      </c>
      <c r="B702" s="53" t="s">
        <v>688</v>
      </c>
      <c r="C702" s="54">
        <v>92</v>
      </c>
      <c r="D702" s="55" t="s">
        <v>47</v>
      </c>
      <c r="E702" s="55" t="s">
        <v>654</v>
      </c>
      <c r="F702" s="56" t="s">
        <v>49</v>
      </c>
      <c r="G702" s="56" t="s">
        <v>49</v>
      </c>
      <c r="H702" s="56"/>
      <c r="I702" s="56"/>
      <c r="J702" s="56" t="s">
        <v>49</v>
      </c>
      <c r="K702" s="57">
        <v>18.9879</v>
      </c>
      <c r="L702" s="58">
        <v>44242</v>
      </c>
      <c r="M702" s="58">
        <v>45567</v>
      </c>
      <c r="N702" s="59"/>
      <c r="O702" s="56">
        <v>1</v>
      </c>
      <c r="P702" s="56"/>
      <c r="Q702" s="56">
        <v>93</v>
      </c>
      <c r="R702" s="60">
        <v>17.089110000000002</v>
      </c>
      <c r="S702" s="61">
        <f>O702+P702</f>
        <v>1</v>
      </c>
      <c r="T702" s="62">
        <f>+IF(L702&lt;&gt;"",IF(DAYS360(L702,$A$2)&lt;0,0,IF(AND(MONTH(L702)=MONTH($A$2),YEAR(L702)&lt;YEAR($A$2)),(DAYS360(L702,$A$2)/30)-1,DAYS360(L702,$A$2)/30)),0)</f>
        <v>49.366666666666667</v>
      </c>
      <c r="U702" s="62">
        <f>+IF(M702&lt;&gt;"",IF(DAYS360(M702,$A$2)&lt;0,0,IF(AND(MONTH(M702)=MONTH($A$2),YEAR(M702)&lt;YEAR($A$2)),(DAYS360(M702,$A$2)/30)-1,DAYS360(M702,$A$2)/30)),0)</f>
        <v>5.8</v>
      </c>
      <c r="V702" s="63">
        <f>S702/((C702+Q702)/2)</f>
        <v>1.0810810810810811E-2</v>
      </c>
      <c r="W702" s="64">
        <f>+IF(V702&gt;0,1/V702,999)</f>
        <v>92.5</v>
      </c>
      <c r="X702" s="65" t="str">
        <f>+IF(N702&lt;&gt;"",IF(INT(N702)&lt;&gt;INT(K702),"OUI",""),"")</f>
        <v/>
      </c>
      <c r="Y702" s="66">
        <f>+IF(F702="OUI",0,C702*K702)</f>
        <v>1746.8868</v>
      </c>
      <c r="Z702" s="67" t="str">
        <f>+IF(R702="-",IF(OR(F702="OUI",AND(G702="OUI",T702&lt;=$V$1),H702="OUI",I702="OUI",J702="OUI",T702&lt;=$V$1),"OUI",""),"")</f>
        <v/>
      </c>
      <c r="AA702" s="68" t="str">
        <f>+IF(OR(Z702&lt;&gt;"OUI",X702="OUI",R702&lt;&gt;"-"),"OUI","")</f>
        <v>OUI</v>
      </c>
      <c r="AB702" s="69">
        <f>+IF(AA702&lt;&gt;"OUI","-",IF(R702="-",IF(W702&lt;=3,"-",MAX(N702,K702*(1-$T$1))),IF(W702&lt;=3,R702,IF(T702&gt;$V$6,MAX(N702,K702*$T$6),IF(T702&gt;$V$5,MAX(R702,N702,K702*(1-$T$2),K702*(1-$T$5)),IF(T702&gt;$V$4,MAX(R702,N702,K702*(1-$T$2),K702*(1-$T$4)),IF(T702&gt;$V$3,MAX(R702,N702,K702*(1-$T$2),K702*(1-$T$3)),IF(T702&gt;$V$1,MAX(N702,K702*(1-$T$2)),MAX(N702,R702)))))))))</f>
        <v>17.089110000000002</v>
      </c>
      <c r="AC702" s="70">
        <f>+IF(AB702="-","-",IF(ABS(K702-AB702)&lt;0.1,1,-1*(AB702-K702)/K702))</f>
        <v>9.9999999999999908E-2</v>
      </c>
      <c r="AD702" s="66">
        <f>+IF(AB702&lt;&gt;"-",IF(AB702&lt;K702,(K702-AB702)*C702,AB702*C702),"")</f>
        <v>174.68867999999983</v>
      </c>
      <c r="AE702" s="68" t="str">
        <f>+IF(AB702&lt;&gt;"-",IF(R702&lt;&gt;"-",IF(Z702&lt;&gt;"OUI","OLD","FAUX"),IF(Z702&lt;&gt;"OUI","NEW","FAUX")),"")</f>
        <v>OLD</v>
      </c>
      <c r="AF702" s="68"/>
      <c r="AG702" s="68"/>
      <c r="AH702" s="53" t="str">
        <f t="shared" si="10"/>
        <v/>
      </c>
    </row>
    <row r="703" spans="1:34" ht="17">
      <c r="A703" s="53" t="s">
        <v>1931</v>
      </c>
      <c r="B703" s="53" t="s">
        <v>1932</v>
      </c>
      <c r="C703" s="54">
        <v>1</v>
      </c>
      <c r="D703" s="55" t="s">
        <v>463</v>
      </c>
      <c r="E703" s="55" t="s">
        <v>1791</v>
      </c>
      <c r="F703" s="56" t="s">
        <v>49</v>
      </c>
      <c r="G703" s="56" t="s">
        <v>49</v>
      </c>
      <c r="H703" s="56"/>
      <c r="I703" s="56"/>
      <c r="J703" s="56" t="s">
        <v>49</v>
      </c>
      <c r="K703" s="57">
        <v>18.93</v>
      </c>
      <c r="L703" s="58">
        <v>45302</v>
      </c>
      <c r="M703" s="58">
        <v>43973</v>
      </c>
      <c r="N703" s="59"/>
      <c r="O703" s="56"/>
      <c r="P703" s="56"/>
      <c r="Q703" s="56">
        <v>1</v>
      </c>
      <c r="R703" s="60">
        <v>13.426000000000002</v>
      </c>
      <c r="S703" s="61">
        <f>O703+P703</f>
        <v>0</v>
      </c>
      <c r="T703" s="62">
        <f>+IF(L703&lt;&gt;"",IF(DAYS360(L703,$A$2)&lt;0,0,IF(AND(MONTH(L703)=MONTH($A$2),YEAR(L703)&lt;YEAR($A$2)),(DAYS360(L703,$A$2)/30)-1,DAYS360(L703,$A$2)/30)),0)</f>
        <v>14.5</v>
      </c>
      <c r="U703" s="62">
        <f>+IF(M703&lt;&gt;"",IF(DAYS360(M703,$A$2)&lt;0,0,IF(AND(MONTH(M703)=MONTH($A$2),YEAR(M703)&lt;YEAR($A$2)),(DAYS360(M703,$A$2)/30)-1,DAYS360(M703,$A$2)/30)),0)</f>
        <v>58.133333333333333</v>
      </c>
      <c r="V703" s="63">
        <f>S703/((C703+Q703)/2)</f>
        <v>0</v>
      </c>
      <c r="W703" s="64">
        <f>+IF(V703&gt;0,1/V703,999)</f>
        <v>999</v>
      </c>
      <c r="X703" s="65" t="str">
        <f>+IF(N703&lt;&gt;"",IF(INT(N703)&lt;&gt;INT(K703),"OUI",""),"")</f>
        <v/>
      </c>
      <c r="Y703" s="66">
        <f>+IF(F703="OUI",0,C703*K703)</f>
        <v>18.93</v>
      </c>
      <c r="Z703" s="67" t="str">
        <f>+IF(R703="-",IF(OR(F703="OUI",AND(G703="OUI",T703&lt;=$V$1),H703="OUI",I703="OUI",J703="OUI",T703&lt;=$V$1),"OUI",""),"")</f>
        <v/>
      </c>
      <c r="AA703" s="68" t="str">
        <f>+IF(OR(Z703&lt;&gt;"OUI",X703="OUI",R703&lt;&gt;"-"),"OUI","")</f>
        <v>OUI</v>
      </c>
      <c r="AB703" s="69">
        <f>+IF(AA703&lt;&gt;"OUI","-",IF(R703="-",IF(W703&lt;=3,"-",MAX(N703,K703*(1-$T$1))),IF(W703&lt;=3,R703,IF(T703&gt;$V$6,MAX(N703,K703*$T$6),IF(T703&gt;$V$5,MAX(R703,N703,K703*(1-$T$2),K703*(1-$T$5)),IF(T703&gt;$V$4,MAX(R703,N703,K703*(1-$T$2),K703*(1-$T$4)),IF(T703&gt;$V$3,MAX(R703,N703,K703*(1-$T$2),K703*(1-$T$3)),IF(T703&gt;$V$1,MAX(N703,K703*(1-$T$2)),MAX(N703,R703)))))))))</f>
        <v>17.036999999999999</v>
      </c>
      <c r="AC703" s="70">
        <f>+IF(AB703="-","-",IF(ABS(K703-AB703)&lt;0.1,1,-1*(AB703-K703)/K703))</f>
        <v>0.10000000000000003</v>
      </c>
      <c r="AD703" s="66">
        <f>+IF(AB703&lt;&gt;"-",IF(AB703&lt;K703,(K703-AB703)*C703,AB703*C703),"")</f>
        <v>1.8930000000000007</v>
      </c>
      <c r="AE703" s="68" t="str">
        <f>+IF(AB703&lt;&gt;"-",IF(R703&lt;&gt;"-",IF(Z703&lt;&gt;"OUI","OLD","FAUX"),IF(Z703&lt;&gt;"OUI","NEW","FAUX")),"")</f>
        <v>OLD</v>
      </c>
      <c r="AF703" s="68"/>
      <c r="AG703" s="68"/>
      <c r="AH703" s="53" t="str">
        <f t="shared" si="10"/>
        <v/>
      </c>
    </row>
    <row r="704" spans="1:34" ht="17">
      <c r="A704" s="53" t="s">
        <v>3234</v>
      </c>
      <c r="B704" s="53" t="s">
        <v>3235</v>
      </c>
      <c r="C704" s="54">
        <v>1</v>
      </c>
      <c r="D704" s="55" t="s">
        <v>80</v>
      </c>
      <c r="E704" s="55" t="s">
        <v>737</v>
      </c>
      <c r="F704" s="56" t="s">
        <v>49</v>
      </c>
      <c r="G704" s="56" t="s">
        <v>49</v>
      </c>
      <c r="H704" s="56"/>
      <c r="I704" s="56"/>
      <c r="J704" s="56" t="s">
        <v>49</v>
      </c>
      <c r="K704" s="57">
        <v>18.899999999999999</v>
      </c>
      <c r="L704" s="58">
        <v>45728</v>
      </c>
      <c r="M704" s="58">
        <v>45728</v>
      </c>
      <c r="N704" s="59"/>
      <c r="O704" s="56">
        <v>95</v>
      </c>
      <c r="P704" s="56"/>
      <c r="Q704" s="56">
        <v>28</v>
      </c>
      <c r="R704" s="60" t="s">
        <v>1139</v>
      </c>
      <c r="S704" s="61">
        <f>O704+P704</f>
        <v>95</v>
      </c>
      <c r="T704" s="62">
        <f>+IF(L704&lt;&gt;"",IF(DAYS360(L704,$A$2)&lt;0,0,IF(AND(MONTH(L704)=MONTH($A$2),YEAR(L704)&lt;YEAR($A$2)),(DAYS360(L704,$A$2)/30)-1,DAYS360(L704,$A$2)/30)),0)</f>
        <v>0.46666666666666667</v>
      </c>
      <c r="U704" s="62">
        <f>+IF(M704&lt;&gt;"",IF(DAYS360(M704,$A$2)&lt;0,0,IF(AND(MONTH(M704)=MONTH($A$2),YEAR(M704)&lt;YEAR($A$2)),(DAYS360(M704,$A$2)/30)-1,DAYS360(M704,$A$2)/30)),0)</f>
        <v>0.46666666666666667</v>
      </c>
      <c r="V704" s="63">
        <f>S704/((C704+Q704)/2)</f>
        <v>6.5517241379310347</v>
      </c>
      <c r="W704" s="64">
        <f>+IF(V704&gt;0,1/V704,999)</f>
        <v>0.15263157894736842</v>
      </c>
      <c r="X704" s="65" t="str">
        <f>+IF(N704&lt;&gt;"",IF(INT(N704)&lt;&gt;INT(K704),"OUI",""),"")</f>
        <v/>
      </c>
      <c r="Y704" s="66">
        <f>+IF(F704="OUI",0,C704*K704)</f>
        <v>18.899999999999999</v>
      </c>
      <c r="Z704" s="67" t="str">
        <f>+IF(R704="-",IF(OR(F704="OUI",AND(G704="OUI",T704&lt;=$V$1),H704="OUI",I704="OUI",J704="OUI",T704&lt;=$V$1),"OUI",""),"")</f>
        <v>OUI</v>
      </c>
      <c r="AA704" s="68" t="str">
        <f>+IF(OR(Z704&lt;&gt;"OUI",X704="OUI",R704&lt;&gt;"-"),"OUI","")</f>
        <v/>
      </c>
      <c r="AB704" s="69" t="str">
        <f>+IF(AA704&lt;&gt;"OUI","-",IF(R704="-",IF(W704&lt;=3,"-",MAX(N704,K704*(1-$T$1))),IF(W704&lt;=3,R704,IF(T704&gt;$V$6,MAX(N704,K704*$T$6),IF(T704&gt;$V$5,MAX(R704,N704,K704*(1-$T$2),K704*(1-$T$5)),IF(T704&gt;$V$4,MAX(R704,N704,K704*(1-$T$2),K704*(1-$T$4)),IF(T704&gt;$V$3,MAX(R704,N704,K704*(1-$T$2),K704*(1-$T$3)),IF(T704&gt;$V$1,MAX(N704,K704*(1-$T$2)),MAX(N704,R704)))))))))</f>
        <v>-</v>
      </c>
      <c r="AC704" s="70" t="str">
        <f>+IF(AB704="-","-",IF(ABS(K704-AB704)&lt;0.1,1,-1*(AB704-K704)/K704))</f>
        <v>-</v>
      </c>
      <c r="AD704" s="66" t="str">
        <f>+IF(AB704&lt;&gt;"-",IF(AB704&lt;K704,(K704-AB704)*C704,AB704*C704),"")</f>
        <v/>
      </c>
      <c r="AE704" s="68" t="str">
        <f>+IF(AB704&lt;&gt;"-",IF(R704&lt;&gt;"-",IF(Z704&lt;&gt;"OUI","OLD","FAUX"),IF(Z704&lt;&gt;"OUI","NEW","FAUX")),"")</f>
        <v/>
      </c>
      <c r="AF704" s="68"/>
      <c r="AG704" s="68"/>
      <c r="AH704" s="53" t="str">
        <f t="shared" si="10"/>
        <v/>
      </c>
    </row>
    <row r="705" spans="1:34" ht="17">
      <c r="A705" s="53" t="s">
        <v>3246</v>
      </c>
      <c r="B705" s="53" t="s">
        <v>3247</v>
      </c>
      <c r="C705" s="54">
        <v>4</v>
      </c>
      <c r="D705" s="55" t="s">
        <v>80</v>
      </c>
      <c r="E705" s="55"/>
      <c r="F705" s="56" t="s">
        <v>49</v>
      </c>
      <c r="G705" s="56" t="s">
        <v>49</v>
      </c>
      <c r="H705" s="56"/>
      <c r="I705" s="56"/>
      <c r="J705" s="56"/>
      <c r="K705" s="57">
        <v>18.899999999999999</v>
      </c>
      <c r="L705" s="58">
        <v>45728</v>
      </c>
      <c r="M705" s="58">
        <v>45728</v>
      </c>
      <c r="N705" s="59"/>
      <c r="O705" s="56">
        <v>20</v>
      </c>
      <c r="P705" s="56"/>
      <c r="Q705" s="56">
        <v>18</v>
      </c>
      <c r="R705" s="60" t="s">
        <v>1139</v>
      </c>
      <c r="S705" s="61">
        <f>O705+P705</f>
        <v>20</v>
      </c>
      <c r="T705" s="62">
        <f>+IF(L705&lt;&gt;"",IF(DAYS360(L705,$A$2)&lt;0,0,IF(AND(MONTH(L705)=MONTH($A$2),YEAR(L705)&lt;YEAR($A$2)),(DAYS360(L705,$A$2)/30)-1,DAYS360(L705,$A$2)/30)),0)</f>
        <v>0.46666666666666667</v>
      </c>
      <c r="U705" s="62">
        <f>+IF(M705&lt;&gt;"",IF(DAYS360(M705,$A$2)&lt;0,0,IF(AND(MONTH(M705)=MONTH($A$2),YEAR(M705)&lt;YEAR($A$2)),(DAYS360(M705,$A$2)/30)-1,DAYS360(M705,$A$2)/30)),0)</f>
        <v>0.46666666666666667</v>
      </c>
      <c r="V705" s="63">
        <f>S705/((C705+Q705)/2)</f>
        <v>1.8181818181818181</v>
      </c>
      <c r="W705" s="64">
        <f>+IF(V705&gt;0,1/V705,999)</f>
        <v>0.55000000000000004</v>
      </c>
      <c r="X705" s="65" t="str">
        <f>+IF(N705&lt;&gt;"",IF(INT(N705)&lt;&gt;INT(K705),"OUI",""),"")</f>
        <v/>
      </c>
      <c r="Y705" s="66">
        <f>+IF(F705="OUI",0,C705*K705)</f>
        <v>75.599999999999994</v>
      </c>
      <c r="Z705" s="67" t="str">
        <f>+IF(R705="-",IF(OR(F705="OUI",AND(G705="OUI",T705&lt;=$V$1),H705="OUI",I705="OUI",J705="OUI",T705&lt;=$V$1),"OUI",""),"")</f>
        <v>OUI</v>
      </c>
      <c r="AA705" s="68" t="str">
        <f>+IF(OR(Z705&lt;&gt;"OUI",X705="OUI",R705&lt;&gt;"-"),"OUI","")</f>
        <v/>
      </c>
      <c r="AB705" s="69" t="str">
        <f>+IF(AA705&lt;&gt;"OUI","-",IF(R705="-",IF(W705&lt;=3,"-",MAX(N705,K705*(1-$T$1))),IF(W705&lt;=3,R705,IF(T705&gt;$V$6,MAX(N705,K705*$T$6),IF(T705&gt;$V$5,MAX(R705,N705,K705*(1-$T$2),K705*(1-$T$5)),IF(T705&gt;$V$4,MAX(R705,N705,K705*(1-$T$2),K705*(1-$T$4)),IF(T705&gt;$V$3,MAX(R705,N705,K705*(1-$T$2),K705*(1-$T$3)),IF(T705&gt;$V$1,MAX(N705,K705*(1-$T$2)),MAX(N705,R705)))))))))</f>
        <v>-</v>
      </c>
      <c r="AC705" s="70" t="str">
        <f>+IF(AB705="-","-",IF(ABS(K705-AB705)&lt;0.1,1,-1*(AB705-K705)/K705))</f>
        <v>-</v>
      </c>
      <c r="AD705" s="66" t="str">
        <f>+IF(AB705&lt;&gt;"-",IF(AB705&lt;K705,(K705-AB705)*C705,AB705*C705),"")</f>
        <v/>
      </c>
      <c r="AE705" s="68" t="str">
        <f>+IF(AB705&lt;&gt;"-",IF(R705&lt;&gt;"-",IF(Z705&lt;&gt;"OUI","OLD","FAUX"),IF(Z705&lt;&gt;"OUI","NEW","FAUX")),"")</f>
        <v/>
      </c>
      <c r="AF705" s="68"/>
      <c r="AG705" s="68"/>
      <c r="AH705" s="53" t="str">
        <f t="shared" si="10"/>
        <v/>
      </c>
    </row>
    <row r="706" spans="1:34" ht="17">
      <c r="A706" s="53" t="s">
        <v>3232</v>
      </c>
      <c r="B706" s="53" t="s">
        <v>3233</v>
      </c>
      <c r="C706" s="54">
        <v>7</v>
      </c>
      <c r="D706" s="55" t="s">
        <v>80</v>
      </c>
      <c r="E706" s="55" t="s">
        <v>737</v>
      </c>
      <c r="F706" s="56" t="s">
        <v>49</v>
      </c>
      <c r="G706" s="56" t="s">
        <v>49</v>
      </c>
      <c r="H706" s="56"/>
      <c r="I706" s="56"/>
      <c r="J706" s="56" t="s">
        <v>49</v>
      </c>
      <c r="K706" s="57">
        <v>18.899999999999999</v>
      </c>
      <c r="L706" s="58">
        <v>45728</v>
      </c>
      <c r="M706" s="58">
        <v>45733</v>
      </c>
      <c r="N706" s="59"/>
      <c r="O706" s="56">
        <v>158</v>
      </c>
      <c r="P706" s="56"/>
      <c r="Q706" s="56">
        <v>31</v>
      </c>
      <c r="R706" s="60" t="s">
        <v>1139</v>
      </c>
      <c r="S706" s="61">
        <f>O706+P706</f>
        <v>158</v>
      </c>
      <c r="T706" s="62">
        <f>+IF(L706&lt;&gt;"",IF(DAYS360(L706,$A$2)&lt;0,0,IF(AND(MONTH(L706)=MONTH($A$2),YEAR(L706)&lt;YEAR($A$2)),(DAYS360(L706,$A$2)/30)-1,DAYS360(L706,$A$2)/30)),0)</f>
        <v>0.46666666666666667</v>
      </c>
      <c r="U706" s="62">
        <f>+IF(M706&lt;&gt;"",IF(DAYS360(M706,$A$2)&lt;0,0,IF(AND(MONTH(M706)=MONTH($A$2),YEAR(M706)&lt;YEAR($A$2)),(DAYS360(M706,$A$2)/30)-1,DAYS360(M706,$A$2)/30)),0)</f>
        <v>0.3</v>
      </c>
      <c r="V706" s="63">
        <f>S706/((C706+Q706)/2)</f>
        <v>8.3157894736842106</v>
      </c>
      <c r="W706" s="64">
        <f>+IF(V706&gt;0,1/V706,999)</f>
        <v>0.12025316455696203</v>
      </c>
      <c r="X706" s="65" t="str">
        <f>+IF(N706&lt;&gt;"",IF(INT(N706)&lt;&gt;INT(K706),"OUI",""),"")</f>
        <v/>
      </c>
      <c r="Y706" s="66">
        <f>+IF(F706="OUI",0,C706*K706)</f>
        <v>132.29999999999998</v>
      </c>
      <c r="Z706" s="67" t="str">
        <f>+IF(R706="-",IF(OR(F706="OUI",AND(G706="OUI",T706&lt;=$V$1),H706="OUI",I706="OUI",J706="OUI",T706&lt;=$V$1),"OUI",""),"")</f>
        <v>OUI</v>
      </c>
      <c r="AA706" s="68" t="str">
        <f>+IF(OR(Z706&lt;&gt;"OUI",X706="OUI",R706&lt;&gt;"-"),"OUI","")</f>
        <v/>
      </c>
      <c r="AB706" s="69" t="str">
        <f>+IF(AA706&lt;&gt;"OUI","-",IF(R706="-",IF(W706&lt;=3,"-",MAX(N706,K706*(1-$T$1))),IF(W706&lt;=3,R706,IF(T706&gt;$V$6,MAX(N706,K706*$T$6),IF(T706&gt;$V$5,MAX(R706,N706,K706*(1-$T$2),K706*(1-$T$5)),IF(T706&gt;$V$4,MAX(R706,N706,K706*(1-$T$2),K706*(1-$T$4)),IF(T706&gt;$V$3,MAX(R706,N706,K706*(1-$T$2),K706*(1-$T$3)),IF(T706&gt;$V$1,MAX(N706,K706*(1-$T$2)),MAX(N706,R706)))))))))</f>
        <v>-</v>
      </c>
      <c r="AC706" s="70" t="str">
        <f>+IF(AB706="-","-",IF(ABS(K706-AB706)&lt;0.1,1,-1*(AB706-K706)/K706))</f>
        <v>-</v>
      </c>
      <c r="AD706" s="66" t="str">
        <f>+IF(AB706&lt;&gt;"-",IF(AB706&lt;K706,(K706-AB706)*C706,AB706*C706),"")</f>
        <v/>
      </c>
      <c r="AE706" s="68" t="str">
        <f>+IF(AB706&lt;&gt;"-",IF(R706&lt;&gt;"-",IF(Z706&lt;&gt;"OUI","OLD","FAUX"),IF(Z706&lt;&gt;"OUI","NEW","FAUX")),"")</f>
        <v/>
      </c>
      <c r="AF706" s="68"/>
      <c r="AG706" s="68"/>
      <c r="AH706" s="53" t="str">
        <f t="shared" si="10"/>
        <v/>
      </c>
    </row>
    <row r="707" spans="1:34" ht="17">
      <c r="A707" s="53" t="s">
        <v>1292</v>
      </c>
      <c r="B707" s="53" t="s">
        <v>1293</v>
      </c>
      <c r="C707" s="54">
        <v>4</v>
      </c>
      <c r="D707" s="55" t="s">
        <v>444</v>
      </c>
      <c r="E707" s="55"/>
      <c r="F707" s="56" t="s">
        <v>49</v>
      </c>
      <c r="G707" s="56" t="s">
        <v>49</v>
      </c>
      <c r="H707" s="56"/>
      <c r="I707" s="56"/>
      <c r="J707" s="56"/>
      <c r="K707" s="57">
        <v>18.857500000000002</v>
      </c>
      <c r="L707" s="58">
        <v>45000</v>
      </c>
      <c r="M707" s="58">
        <v>45695</v>
      </c>
      <c r="N707" s="59"/>
      <c r="O707" s="56">
        <v>1</v>
      </c>
      <c r="P707" s="56"/>
      <c r="Q707" s="56">
        <v>5</v>
      </c>
      <c r="R707" s="60" t="s">
        <v>1139</v>
      </c>
      <c r="S707" s="61">
        <f>O707+P707</f>
        <v>1</v>
      </c>
      <c r="T707" s="62">
        <f>+IF(L707&lt;&gt;"",IF(DAYS360(L707,$A$2)&lt;0,0,IF(AND(MONTH(L707)=MONTH($A$2),YEAR(L707)&lt;YEAR($A$2)),(DAYS360(L707,$A$2)/30)-1,DAYS360(L707,$A$2)/30)),0)</f>
        <v>23.366666666666667</v>
      </c>
      <c r="U707" s="62">
        <f>+IF(M707&lt;&gt;"",IF(DAYS360(M707,$A$2)&lt;0,0,IF(AND(MONTH(M707)=MONTH($A$2),YEAR(M707)&lt;YEAR($A$2)),(DAYS360(M707,$A$2)/30)-1,DAYS360(M707,$A$2)/30)),0)</f>
        <v>1.6333333333333333</v>
      </c>
      <c r="V707" s="63">
        <f>S707/((C707+Q707)/2)</f>
        <v>0.22222222222222221</v>
      </c>
      <c r="W707" s="64">
        <f>+IF(V707&gt;0,1/V707,999)</f>
        <v>4.5</v>
      </c>
      <c r="X707" s="65" t="str">
        <f>+IF(N707&lt;&gt;"",IF(INT(N707)&lt;&gt;INT(K707),"OUI",""),"")</f>
        <v/>
      </c>
      <c r="Y707" s="66">
        <f>+IF(F707="OUI",0,C707*K707)</f>
        <v>75.430000000000007</v>
      </c>
      <c r="Z707" s="67" t="str">
        <f>+IF(R707="-",IF(OR(F707="OUI",AND(G707="OUI",T707&lt;=$V$1),H707="OUI",I707="OUI",J707="OUI",T707&lt;=$V$1),"OUI",""),"")</f>
        <v/>
      </c>
      <c r="AA707" s="68" t="str">
        <f>+IF(OR(Z707&lt;&gt;"OUI",X707="OUI",R707&lt;&gt;"-"),"OUI","")</f>
        <v>OUI</v>
      </c>
      <c r="AB707" s="69">
        <f>+IF(AA707&lt;&gt;"OUI","-",IF(R707="-",IF(W707&lt;=3,"-",MAX(N707,K707*(1-$T$1))),IF(W707&lt;=3,R707,IF(T707&gt;$V$6,MAX(N707,K707*$T$6),IF(T707&gt;$V$5,MAX(R707,N707,K707*(1-$T$2),K707*(1-$T$5)),IF(T707&gt;$V$4,MAX(R707,N707,K707*(1-$T$2),K707*(1-$T$4)),IF(T707&gt;$V$3,MAX(R707,N707,K707*(1-$T$2),K707*(1-$T$3)),IF(T707&gt;$V$1,MAX(N707,K707*(1-$T$2)),MAX(N707,R707)))))))))</f>
        <v>16.971750000000004</v>
      </c>
      <c r="AC707" s="70">
        <f>+IF(AB707="-","-",IF(ABS(K707-AB707)&lt;0.1,1,-1*(AB707-K707)/K707))</f>
        <v>9.9999999999999881E-2</v>
      </c>
      <c r="AD707" s="66">
        <f>+IF(AB707&lt;&gt;"-",IF(AB707&lt;K707,(K707-AB707)*C707,AB707*C707),"")</f>
        <v>7.5429999999999922</v>
      </c>
      <c r="AE707" s="68" t="str">
        <f>+IF(AB707&lt;&gt;"-",IF(R707&lt;&gt;"-",IF(Z707&lt;&gt;"OUI","OLD","FAUX"),IF(Z707&lt;&gt;"OUI","NEW","FAUX")),"")</f>
        <v>NEW</v>
      </c>
      <c r="AF707" s="68"/>
      <c r="AG707" s="68"/>
      <c r="AH707" s="53" t="str">
        <f t="shared" si="10"/>
        <v/>
      </c>
    </row>
    <row r="708" spans="1:34" ht="17">
      <c r="A708" s="53" t="s">
        <v>2493</v>
      </c>
      <c r="B708" s="53" t="s">
        <v>2494</v>
      </c>
      <c r="C708" s="54">
        <v>3</v>
      </c>
      <c r="D708" s="55" t="s">
        <v>219</v>
      </c>
      <c r="E708" s="55" t="s">
        <v>141</v>
      </c>
      <c r="F708" s="56" t="s">
        <v>49</v>
      </c>
      <c r="G708" s="56" t="s">
        <v>49</v>
      </c>
      <c r="H708" s="56"/>
      <c r="I708" s="56"/>
      <c r="J708" s="56" t="s">
        <v>49</v>
      </c>
      <c r="K708" s="57">
        <v>18.75</v>
      </c>
      <c r="L708" s="58">
        <v>45573</v>
      </c>
      <c r="M708" s="58">
        <v>45568</v>
      </c>
      <c r="N708" s="59"/>
      <c r="O708" s="56"/>
      <c r="P708" s="56"/>
      <c r="Q708" s="56">
        <v>4</v>
      </c>
      <c r="R708" s="60" t="s">
        <v>1139</v>
      </c>
      <c r="S708" s="61">
        <f>O708+P708</f>
        <v>0</v>
      </c>
      <c r="T708" s="62">
        <f>+IF(L708&lt;&gt;"",IF(DAYS360(L708,$A$2)&lt;0,0,IF(AND(MONTH(L708)=MONTH($A$2),YEAR(L708)&lt;YEAR($A$2)),(DAYS360(L708,$A$2)/30)-1,DAYS360(L708,$A$2)/30)),0)</f>
        <v>5.6</v>
      </c>
      <c r="U708" s="62">
        <f>+IF(M708&lt;&gt;"",IF(DAYS360(M708,$A$2)&lt;0,0,IF(AND(MONTH(M708)=MONTH($A$2),YEAR(M708)&lt;YEAR($A$2)),(DAYS360(M708,$A$2)/30)-1,DAYS360(M708,$A$2)/30)),0)</f>
        <v>5.7666666666666666</v>
      </c>
      <c r="V708" s="63">
        <f>S708/((C708+Q708)/2)</f>
        <v>0</v>
      </c>
      <c r="W708" s="64">
        <f>+IF(V708&gt;0,1/V708,999)</f>
        <v>999</v>
      </c>
      <c r="X708" s="65" t="str">
        <f>+IF(N708&lt;&gt;"",IF(INT(N708)&lt;&gt;INT(K708),"OUI",""),"")</f>
        <v/>
      </c>
      <c r="Y708" s="66">
        <f>+IF(F708="OUI",0,C708*K708)</f>
        <v>56.25</v>
      </c>
      <c r="Z708" s="67" t="str">
        <f>+IF(R708="-",IF(OR(F708="OUI",AND(G708="OUI",T708&lt;=$V$1),H708="OUI",I708="OUI",J708="OUI",T708&lt;=$V$1),"OUI",""),"")</f>
        <v>OUI</v>
      </c>
      <c r="AA708" s="68" t="str">
        <f>+IF(OR(Z708&lt;&gt;"OUI",X708="OUI",R708&lt;&gt;"-"),"OUI","")</f>
        <v/>
      </c>
      <c r="AB708" s="69" t="str">
        <f>+IF(AA708&lt;&gt;"OUI","-",IF(R708="-",IF(W708&lt;=3,"-",MAX(N708,K708*(1-$T$1))),IF(W708&lt;=3,R708,IF(T708&gt;$V$6,MAX(N708,K708*$T$6),IF(T708&gt;$V$5,MAX(R708,N708,K708*(1-$T$2),K708*(1-$T$5)),IF(T708&gt;$V$4,MAX(R708,N708,K708*(1-$T$2),K708*(1-$T$4)),IF(T708&gt;$V$3,MAX(R708,N708,K708*(1-$T$2),K708*(1-$T$3)),IF(T708&gt;$V$1,MAX(N708,K708*(1-$T$2)),MAX(N708,R708)))))))))</f>
        <v>-</v>
      </c>
      <c r="AC708" s="70" t="str">
        <f>+IF(AB708="-","-",IF(ABS(K708-AB708)&lt;0.1,1,-1*(AB708-K708)/K708))</f>
        <v>-</v>
      </c>
      <c r="AD708" s="66" t="str">
        <f>+IF(AB708&lt;&gt;"-",IF(AB708&lt;K708,(K708-AB708)*C708,AB708*C708),"")</f>
        <v/>
      </c>
      <c r="AE708" s="68" t="str">
        <f>+IF(AB708&lt;&gt;"-",IF(R708&lt;&gt;"-",IF(Z708&lt;&gt;"OUI","OLD","FAUX"),IF(Z708&lt;&gt;"OUI","NEW","FAUX")),"")</f>
        <v/>
      </c>
      <c r="AF708" s="68"/>
      <c r="AG708" s="68"/>
      <c r="AH708" s="53" t="str">
        <f t="shared" si="10"/>
        <v/>
      </c>
    </row>
    <row r="709" spans="1:34" ht="17">
      <c r="A709" s="53" t="s">
        <v>782</v>
      </c>
      <c r="B709" s="53" t="s">
        <v>783</v>
      </c>
      <c r="C709" s="54">
        <v>19</v>
      </c>
      <c r="D709" s="55" t="s">
        <v>784</v>
      </c>
      <c r="E709" s="55" t="s">
        <v>785</v>
      </c>
      <c r="F709" s="56" t="s">
        <v>49</v>
      </c>
      <c r="G709" s="56" t="s">
        <v>49</v>
      </c>
      <c r="H709" s="56"/>
      <c r="I709" s="56"/>
      <c r="J709" s="56" t="s">
        <v>49</v>
      </c>
      <c r="K709" s="57">
        <v>18.739999999999998</v>
      </c>
      <c r="L709" s="58">
        <v>44174</v>
      </c>
      <c r="M709" s="58">
        <v>44545</v>
      </c>
      <c r="N709" s="59"/>
      <c r="O709" s="56"/>
      <c r="P709" s="56"/>
      <c r="Q709" s="56">
        <v>19</v>
      </c>
      <c r="R709" s="60">
        <v>16.866</v>
      </c>
      <c r="S709" s="61">
        <f>O709+P709</f>
        <v>0</v>
      </c>
      <c r="T709" s="62">
        <f>+IF(L709&lt;&gt;"",IF(DAYS360(L709,$A$2)&lt;0,0,IF(AND(MONTH(L709)=MONTH($A$2),YEAR(L709)&lt;YEAR($A$2)),(DAYS360(L709,$A$2)/30)-1,DAYS360(L709,$A$2)/30)),0)</f>
        <v>51.56666666666667</v>
      </c>
      <c r="U709" s="62">
        <f>+IF(M709&lt;&gt;"",IF(DAYS360(M709,$A$2)&lt;0,0,IF(AND(MONTH(M709)=MONTH($A$2),YEAR(M709)&lt;YEAR($A$2)),(DAYS360(M709,$A$2)/30)-1,DAYS360(M709,$A$2)/30)),0)</f>
        <v>39.366666666666667</v>
      </c>
      <c r="V709" s="63">
        <f>S709/((C709+Q709)/2)</f>
        <v>0</v>
      </c>
      <c r="W709" s="64">
        <f>+IF(V709&gt;0,1/V709,999)</f>
        <v>999</v>
      </c>
      <c r="X709" s="65" t="str">
        <f>+IF(N709&lt;&gt;"",IF(INT(N709)&lt;&gt;INT(K709),"OUI",""),"")</f>
        <v/>
      </c>
      <c r="Y709" s="66">
        <f>+IF(F709="OUI",0,C709*K709)</f>
        <v>356.05999999999995</v>
      </c>
      <c r="Z709" s="67" t="str">
        <f>+IF(R709="-",IF(OR(F709="OUI",AND(G709="OUI",T709&lt;=$V$1),H709="OUI",I709="OUI",J709="OUI",T709&lt;=$V$1),"OUI",""),"")</f>
        <v/>
      </c>
      <c r="AA709" s="68" t="str">
        <f>+IF(OR(Z709&lt;&gt;"OUI",X709="OUI",R709&lt;&gt;"-"),"OUI","")</f>
        <v>OUI</v>
      </c>
      <c r="AB709" s="69">
        <f>+IF(AA709&lt;&gt;"OUI","-",IF(R709="-",IF(W709&lt;=3,"-",MAX(N709,K709*(1-$T$1))),IF(W709&lt;=3,R709,IF(T709&gt;$V$6,MAX(N709,K709*$T$6),IF(T709&gt;$V$5,MAX(R709,N709,K709*(1-$T$2),K709*(1-$T$5)),IF(T709&gt;$V$4,MAX(R709,N709,K709*(1-$T$2),K709*(1-$T$4)),IF(T709&gt;$V$3,MAX(R709,N709,K709*(1-$T$2),K709*(1-$T$3)),IF(T709&gt;$V$1,MAX(N709,K709*(1-$T$2)),MAX(N709,R709)))))))))</f>
        <v>16.866</v>
      </c>
      <c r="AC709" s="70">
        <f>+IF(AB709="-","-",IF(ABS(K709-AB709)&lt;0.1,1,-1*(AB709-K709)/K709))</f>
        <v>9.999999999999995E-2</v>
      </c>
      <c r="AD709" s="66">
        <f>+IF(AB709&lt;&gt;"-",IF(AB709&lt;K709,(K709-AB709)*C709,AB709*C709),"")</f>
        <v>35.60599999999998</v>
      </c>
      <c r="AE709" s="68" t="str">
        <f>+IF(AB709&lt;&gt;"-",IF(R709&lt;&gt;"-",IF(Z709&lt;&gt;"OUI","OLD","FAUX"),IF(Z709&lt;&gt;"OUI","NEW","FAUX")),"")</f>
        <v>OLD</v>
      </c>
      <c r="AF709" s="68"/>
      <c r="AG709" s="68"/>
      <c r="AH709" s="53" t="str">
        <f t="shared" si="10"/>
        <v/>
      </c>
    </row>
    <row r="710" spans="1:34" ht="17">
      <c r="A710" s="53" t="s">
        <v>2063</v>
      </c>
      <c r="B710" s="53" t="s">
        <v>2064</v>
      </c>
      <c r="C710" s="54">
        <v>27</v>
      </c>
      <c r="D710" s="55" t="s">
        <v>1247</v>
      </c>
      <c r="E710" s="55"/>
      <c r="F710" s="56" t="s">
        <v>49</v>
      </c>
      <c r="G710" s="56" t="s">
        <v>49</v>
      </c>
      <c r="H710" s="56"/>
      <c r="I710" s="56"/>
      <c r="J710" s="56"/>
      <c r="K710" s="57">
        <v>18.735700000000001</v>
      </c>
      <c r="L710" s="58">
        <v>45281</v>
      </c>
      <c r="M710" s="58">
        <v>45665</v>
      </c>
      <c r="N710" s="59"/>
      <c r="O710" s="56">
        <v>1</v>
      </c>
      <c r="P710" s="56"/>
      <c r="Q710" s="56">
        <v>28</v>
      </c>
      <c r="R710" s="60" t="s">
        <v>1139</v>
      </c>
      <c r="S710" s="61">
        <f>O710+P710</f>
        <v>1</v>
      </c>
      <c r="T710" s="62">
        <f>+IF(L710&lt;&gt;"",IF(DAYS360(L710,$A$2)&lt;0,0,IF(AND(MONTH(L710)=MONTH($A$2),YEAR(L710)&lt;YEAR($A$2)),(DAYS360(L710,$A$2)/30)-1,DAYS360(L710,$A$2)/30)),0)</f>
        <v>15.166666666666666</v>
      </c>
      <c r="U710" s="62">
        <f>+IF(M710&lt;&gt;"",IF(DAYS360(M710,$A$2)&lt;0,0,IF(AND(MONTH(M710)=MONTH($A$2),YEAR(M710)&lt;YEAR($A$2)),(DAYS360(M710,$A$2)/30)-1,DAYS360(M710,$A$2)/30)),0)</f>
        <v>2.6</v>
      </c>
      <c r="V710" s="63">
        <f>S710/((C710+Q710)/2)</f>
        <v>3.6363636363636362E-2</v>
      </c>
      <c r="W710" s="64">
        <f>+IF(V710&gt;0,1/V710,999)</f>
        <v>27.5</v>
      </c>
      <c r="X710" s="65" t="str">
        <f>+IF(N710&lt;&gt;"",IF(INT(N710)&lt;&gt;INT(K710),"OUI",""),"")</f>
        <v/>
      </c>
      <c r="Y710" s="66">
        <f>+IF(F710="OUI",0,C710*K710)</f>
        <v>505.86390000000006</v>
      </c>
      <c r="Z710" s="67" t="str">
        <f>+IF(R710="-",IF(OR(F710="OUI",AND(G710="OUI",T710&lt;=$V$1),H710="OUI",I710="OUI",J710="OUI",T710&lt;=$V$1),"OUI",""),"")</f>
        <v/>
      </c>
      <c r="AA710" s="68" t="str">
        <f>+IF(OR(Z710&lt;&gt;"OUI",X710="OUI",R710&lt;&gt;"-"),"OUI","")</f>
        <v>OUI</v>
      </c>
      <c r="AB710" s="69">
        <f>+IF(AA710&lt;&gt;"OUI","-",IF(R710="-",IF(W710&lt;=3,"-",MAX(N710,K710*(1-$T$1))),IF(W710&lt;=3,R710,IF(T710&gt;$V$6,MAX(N710,K710*$T$6),IF(T710&gt;$V$5,MAX(R710,N710,K710*(1-$T$2),K710*(1-$T$5)),IF(T710&gt;$V$4,MAX(R710,N710,K710*(1-$T$2),K710*(1-$T$4)),IF(T710&gt;$V$3,MAX(R710,N710,K710*(1-$T$2),K710*(1-$T$3)),IF(T710&gt;$V$1,MAX(N710,K710*(1-$T$2)),MAX(N710,R710)))))))))</f>
        <v>16.862130000000001</v>
      </c>
      <c r="AC710" s="70">
        <f>+IF(AB710="-","-",IF(ABS(K710-AB710)&lt;0.1,1,-1*(AB710-K710)/K710))</f>
        <v>0.10000000000000003</v>
      </c>
      <c r="AD710" s="66">
        <f>+IF(AB710&lt;&gt;"-",IF(AB710&lt;K710,(K710-AB710)*C710,AB710*C710),"")</f>
        <v>50.586390000000023</v>
      </c>
      <c r="AE710" s="68" t="str">
        <f>+IF(AB710&lt;&gt;"-",IF(R710&lt;&gt;"-",IF(Z710&lt;&gt;"OUI","OLD","FAUX"),IF(Z710&lt;&gt;"OUI","NEW","FAUX")),"")</f>
        <v>NEW</v>
      </c>
      <c r="AF710" s="68"/>
      <c r="AG710" s="68"/>
      <c r="AH710" s="53" t="str">
        <f t="shared" si="10"/>
        <v/>
      </c>
    </row>
    <row r="711" spans="1:34" ht="17">
      <c r="A711" s="53" t="s">
        <v>186</v>
      </c>
      <c r="B711" s="53" t="s">
        <v>187</v>
      </c>
      <c r="C711" s="54">
        <v>4</v>
      </c>
      <c r="D711" s="55" t="s">
        <v>188</v>
      </c>
      <c r="E711" s="55" t="s">
        <v>137</v>
      </c>
      <c r="F711" s="56" t="s">
        <v>49</v>
      </c>
      <c r="G711" s="56" t="s">
        <v>49</v>
      </c>
      <c r="H711" s="56"/>
      <c r="I711" s="56"/>
      <c r="J711" s="56" t="s">
        <v>49</v>
      </c>
      <c r="K711" s="57">
        <v>18.73</v>
      </c>
      <c r="L711" s="58">
        <v>43131</v>
      </c>
      <c r="M711" s="58">
        <v>45434</v>
      </c>
      <c r="N711" s="59"/>
      <c r="O711" s="56"/>
      <c r="P711" s="56"/>
      <c r="Q711" s="56">
        <v>4</v>
      </c>
      <c r="R711" s="60">
        <v>18.73</v>
      </c>
      <c r="S711" s="61">
        <f>O711+P711</f>
        <v>0</v>
      </c>
      <c r="T711" s="62">
        <f>+IF(L711&lt;&gt;"",IF(DAYS360(L711,$A$2)&lt;0,0,IF(AND(MONTH(L711)=MONTH($A$2),YEAR(L711)&lt;YEAR($A$2)),(DAYS360(L711,$A$2)/30)-1,DAYS360(L711,$A$2)/30)),0)</f>
        <v>85.86666666666666</v>
      </c>
      <c r="U711" s="62">
        <f>+IF(M711&lt;&gt;"",IF(DAYS360(M711,$A$2)&lt;0,0,IF(AND(MONTH(M711)=MONTH($A$2),YEAR(M711)&lt;YEAR($A$2)),(DAYS360(M711,$A$2)/30)-1,DAYS360(M711,$A$2)/30)),0)</f>
        <v>10.133333333333333</v>
      </c>
      <c r="V711" s="63">
        <f>S711/((C711+Q711)/2)</f>
        <v>0</v>
      </c>
      <c r="W711" s="64">
        <f>+IF(V711&gt;0,1/V711,999)</f>
        <v>999</v>
      </c>
      <c r="X711" s="65" t="str">
        <f>+IF(N711&lt;&gt;"",IF(INT(N711)&lt;&gt;INT(K711),"OUI",""),"")</f>
        <v/>
      </c>
      <c r="Y711" s="66">
        <f>+IF(F711="OUI",0,C711*K711)</f>
        <v>74.92</v>
      </c>
      <c r="Z711" s="67" t="str">
        <f>+IF(R711="-",IF(OR(F711="OUI",AND(G711="OUI",T711&lt;=$V$1),H711="OUI",I711="OUI",J711="OUI",T711&lt;=$V$1),"OUI",""),"")</f>
        <v/>
      </c>
      <c r="AA711" s="68" t="str">
        <f>+IF(OR(Z711&lt;&gt;"OUI",X711="OUI",R711&lt;&gt;"-"),"OUI","")</f>
        <v>OUI</v>
      </c>
      <c r="AB711" s="69">
        <f>+IF(AA711&lt;&gt;"OUI","-",IF(R711="-",IF(W711&lt;=3,"-",MAX(N711,K711*(1-$T$1))),IF(W711&lt;=3,R711,IF(T711&gt;$V$6,MAX(N711,K711*$T$6),IF(T711&gt;$V$5,MAX(R711,N711,K711*(1-$T$2),K711*(1-$T$5)),IF(T711&gt;$V$4,MAX(R711,N711,K711*(1-$T$2),K711*(1-$T$4)),IF(T711&gt;$V$3,MAX(R711,N711,K711*(1-$T$2),K711*(1-$T$3)),IF(T711&gt;$V$1,MAX(N711,K711*(1-$T$2)),MAX(N711,R711)))))))))</f>
        <v>18.73</v>
      </c>
      <c r="AC711" s="70">
        <f>+IF(AB711="-","-",IF(ABS(K711-AB711)&lt;0.1,1,-1*(AB711-K711)/K711))</f>
        <v>1</v>
      </c>
      <c r="AD711" s="66">
        <f>+IF(AB711&lt;&gt;"-",IF(AB711&lt;K711,(K711-AB711)*C711,AB711*C711),"")</f>
        <v>74.92</v>
      </c>
      <c r="AE711" s="68" t="str">
        <f>+IF(AB711&lt;&gt;"-",IF(R711&lt;&gt;"-",IF(Z711&lt;&gt;"OUI","OLD","FAUX"),IF(Z711&lt;&gt;"OUI","NEW","FAUX")),"")</f>
        <v>OLD</v>
      </c>
      <c r="AF711" s="68"/>
      <c r="AG711" s="68"/>
      <c r="AH711" s="53" t="str">
        <f t="shared" si="10"/>
        <v/>
      </c>
    </row>
    <row r="712" spans="1:34" ht="17">
      <c r="A712" s="53" t="s">
        <v>3491</v>
      </c>
      <c r="B712" s="53" t="s">
        <v>3492</v>
      </c>
      <c r="C712" s="54">
        <v>4</v>
      </c>
      <c r="D712" s="55" t="s">
        <v>80</v>
      </c>
      <c r="E712" s="55"/>
      <c r="F712" s="56" t="s">
        <v>49</v>
      </c>
      <c r="G712" s="56" t="s">
        <v>49</v>
      </c>
      <c r="H712" s="56"/>
      <c r="I712" s="56"/>
      <c r="J712" s="56"/>
      <c r="K712" s="57">
        <v>18.617799999999999</v>
      </c>
      <c r="L712" s="58">
        <v>45384</v>
      </c>
      <c r="M712" s="58">
        <v>45693</v>
      </c>
      <c r="N712" s="59"/>
      <c r="O712" s="56">
        <v>3</v>
      </c>
      <c r="P712" s="56"/>
      <c r="Q712" s="56">
        <v>7</v>
      </c>
      <c r="R712" s="60" t="s">
        <v>1139</v>
      </c>
      <c r="S712" s="61">
        <f>O712+P712</f>
        <v>3</v>
      </c>
      <c r="T712" s="62">
        <f>+IF(L712&lt;&gt;"",IF(DAYS360(L712,$A$2)&lt;0,0,IF(AND(MONTH(L712)=MONTH($A$2),YEAR(L712)&lt;YEAR($A$2)),(DAYS360(L712,$A$2)/30)-1,DAYS360(L712,$A$2)/30)),0)</f>
        <v>11.8</v>
      </c>
      <c r="U712" s="62">
        <f>+IF(M712&lt;&gt;"",IF(DAYS360(M712,$A$2)&lt;0,0,IF(AND(MONTH(M712)=MONTH($A$2),YEAR(M712)&lt;YEAR($A$2)),(DAYS360(M712,$A$2)/30)-1,DAYS360(M712,$A$2)/30)),0)</f>
        <v>1.7</v>
      </c>
      <c r="V712" s="63">
        <f>S712/((C712+Q712)/2)</f>
        <v>0.54545454545454541</v>
      </c>
      <c r="W712" s="64">
        <f>+IF(V712&gt;0,1/V712,999)</f>
        <v>1.8333333333333335</v>
      </c>
      <c r="X712" s="65" t="str">
        <f>+IF(N712&lt;&gt;"",IF(INT(N712)&lt;&gt;INT(K712),"OUI",""),"")</f>
        <v/>
      </c>
      <c r="Y712" s="66">
        <f>+IF(F712="OUI",0,C712*K712)</f>
        <v>74.471199999999996</v>
      </c>
      <c r="Z712" s="67" t="str">
        <f>+IF(R712="-",IF(OR(F712="OUI",AND(G712="OUI",T712&lt;=$V$1),H712="OUI",I712="OUI",J712="OUI",T712&lt;=$V$1),"OUI",""),"")</f>
        <v>OUI</v>
      </c>
      <c r="AA712" s="68" t="str">
        <f>+IF(OR(Z712&lt;&gt;"OUI",X712="OUI",R712&lt;&gt;"-"),"OUI","")</f>
        <v/>
      </c>
      <c r="AB712" s="69" t="str">
        <f>+IF(AA712&lt;&gt;"OUI","-",IF(R712="-",IF(W712&lt;=3,"-",MAX(N712,K712*(1-$T$1))),IF(W712&lt;=3,R712,IF(T712&gt;$V$6,MAX(N712,K712*$T$6),IF(T712&gt;$V$5,MAX(R712,N712,K712*(1-$T$2),K712*(1-$T$5)),IF(T712&gt;$V$4,MAX(R712,N712,K712*(1-$T$2),K712*(1-$T$4)),IF(T712&gt;$V$3,MAX(R712,N712,K712*(1-$T$2),K712*(1-$T$3)),IF(T712&gt;$V$1,MAX(N712,K712*(1-$T$2)),MAX(N712,R712)))))))))</f>
        <v>-</v>
      </c>
      <c r="AC712" s="70" t="str">
        <f>+IF(AB712="-","-",IF(ABS(K712-AB712)&lt;0.1,1,-1*(AB712-K712)/K712))</f>
        <v>-</v>
      </c>
      <c r="AD712" s="66" t="str">
        <f>+IF(AB712&lt;&gt;"-",IF(AB712&lt;K712,(K712-AB712)*C712,AB712*C712),"")</f>
        <v/>
      </c>
      <c r="AE712" s="68" t="str">
        <f>+IF(AB712&lt;&gt;"-",IF(R712&lt;&gt;"-",IF(Z712&lt;&gt;"OUI","OLD","FAUX"),IF(Z712&lt;&gt;"OUI","NEW","FAUX")),"")</f>
        <v/>
      </c>
      <c r="AF712" s="68"/>
      <c r="AG712" s="68"/>
      <c r="AH712" s="53" t="str">
        <f t="shared" si="10"/>
        <v/>
      </c>
    </row>
    <row r="713" spans="1:34" ht="17">
      <c r="A713" s="53" t="s">
        <v>1215</v>
      </c>
      <c r="B713" s="53" t="s">
        <v>1216</v>
      </c>
      <c r="C713" s="54">
        <v>12</v>
      </c>
      <c r="D713" s="55" t="s">
        <v>791</v>
      </c>
      <c r="E713" s="55" t="s">
        <v>678</v>
      </c>
      <c r="F713" s="56" t="s">
        <v>49</v>
      </c>
      <c r="G713" s="56" t="s">
        <v>49</v>
      </c>
      <c r="H713" s="56"/>
      <c r="I713" s="56"/>
      <c r="J713" s="56" t="s">
        <v>49</v>
      </c>
      <c r="K713" s="57">
        <v>18.5</v>
      </c>
      <c r="L713" s="58">
        <v>44656</v>
      </c>
      <c r="M713" s="58">
        <v>45706</v>
      </c>
      <c r="N713" s="59"/>
      <c r="O713" s="56">
        <v>3</v>
      </c>
      <c r="P713" s="56"/>
      <c r="Q713" s="56">
        <v>14</v>
      </c>
      <c r="R713" s="60" t="s">
        <v>1139</v>
      </c>
      <c r="S713" s="61">
        <f>O713+P713</f>
        <v>3</v>
      </c>
      <c r="T713" s="62">
        <f>+IF(L713&lt;&gt;"",IF(DAYS360(L713,$A$2)&lt;0,0,IF(AND(MONTH(L713)=MONTH($A$2),YEAR(L713)&lt;YEAR($A$2)),(DAYS360(L713,$A$2)/30)-1,DAYS360(L713,$A$2)/30)),0)</f>
        <v>35.700000000000003</v>
      </c>
      <c r="U713" s="62">
        <f>+IF(M713&lt;&gt;"",IF(DAYS360(M713,$A$2)&lt;0,0,IF(AND(MONTH(M713)=MONTH($A$2),YEAR(M713)&lt;YEAR($A$2)),(DAYS360(M713,$A$2)/30)-1,DAYS360(M713,$A$2)/30)),0)</f>
        <v>1.2666666666666666</v>
      </c>
      <c r="V713" s="63">
        <f>S713/((C713+Q713)/2)</f>
        <v>0.23076923076923078</v>
      </c>
      <c r="W713" s="64">
        <f>+IF(V713&gt;0,1/V713,999)</f>
        <v>4.333333333333333</v>
      </c>
      <c r="X713" s="65" t="str">
        <f>+IF(N713&lt;&gt;"",IF(INT(N713)&lt;&gt;INT(K713),"OUI",""),"")</f>
        <v/>
      </c>
      <c r="Y713" s="66">
        <f>+IF(F713="OUI",0,C713*K713)</f>
        <v>222</v>
      </c>
      <c r="Z713" s="67" t="str">
        <f>+IF(R713="-",IF(OR(F713="OUI",AND(G713="OUI",T713&lt;=$V$1),H713="OUI",I713="OUI",J713="OUI",T713&lt;=$V$1),"OUI",""),"")</f>
        <v/>
      </c>
      <c r="AA713" s="68" t="str">
        <f>+IF(OR(Z713&lt;&gt;"OUI",X713="OUI",R713&lt;&gt;"-"),"OUI","")</f>
        <v>OUI</v>
      </c>
      <c r="AB713" s="69">
        <f>+IF(AA713&lt;&gt;"OUI","-",IF(R713="-",IF(W713&lt;=3,"-",MAX(N713,K713*(1-$T$1))),IF(W713&lt;=3,R713,IF(T713&gt;$V$6,MAX(N713,K713*$T$6),IF(T713&gt;$V$5,MAX(R713,N713,K713*(1-$T$2),K713*(1-$T$5)),IF(T713&gt;$V$4,MAX(R713,N713,K713*(1-$T$2),K713*(1-$T$4)),IF(T713&gt;$V$3,MAX(R713,N713,K713*(1-$T$2),K713*(1-$T$3)),IF(T713&gt;$V$1,MAX(N713,K713*(1-$T$2)),MAX(N713,R713)))))))))</f>
        <v>16.650000000000002</v>
      </c>
      <c r="AC713" s="70">
        <f>+IF(AB713="-","-",IF(ABS(K713-AB713)&lt;0.1,1,-1*(AB713-K713)/K713))</f>
        <v>9.9999999999999881E-2</v>
      </c>
      <c r="AD713" s="66">
        <f>+IF(AB713&lt;&gt;"-",IF(AB713&lt;K713,(K713-AB713)*C713,AB713*C713),"")</f>
        <v>22.199999999999974</v>
      </c>
      <c r="AE713" s="68" t="str">
        <f>+IF(AB713&lt;&gt;"-",IF(R713&lt;&gt;"-",IF(Z713&lt;&gt;"OUI","OLD","FAUX"),IF(Z713&lt;&gt;"OUI","NEW","FAUX")),"")</f>
        <v>NEW</v>
      </c>
      <c r="AF713" s="68"/>
      <c r="AG713" s="68"/>
      <c r="AH713" s="53" t="str">
        <f t="shared" si="10"/>
        <v/>
      </c>
    </row>
    <row r="714" spans="1:34" ht="17">
      <c r="A714" s="53" t="s">
        <v>2638</v>
      </c>
      <c r="B714" s="53" t="s">
        <v>2639</v>
      </c>
      <c r="C714" s="54">
        <v>59</v>
      </c>
      <c r="D714" s="55" t="s">
        <v>47</v>
      </c>
      <c r="E714" s="55" t="s">
        <v>48</v>
      </c>
      <c r="F714" s="56" t="s">
        <v>49</v>
      </c>
      <c r="G714" s="56" t="s">
        <v>49</v>
      </c>
      <c r="H714" s="56"/>
      <c r="I714" s="56"/>
      <c r="J714" s="56" t="s">
        <v>49</v>
      </c>
      <c r="K714" s="57">
        <v>18.410900000000002</v>
      </c>
      <c r="L714" s="58">
        <v>45698</v>
      </c>
      <c r="M714" s="58">
        <v>45730</v>
      </c>
      <c r="N714" s="59"/>
      <c r="O714" s="56">
        <v>80</v>
      </c>
      <c r="P714" s="56"/>
      <c r="Q714" s="56">
        <v>8</v>
      </c>
      <c r="R714" s="60" t="s">
        <v>1139</v>
      </c>
      <c r="S714" s="61">
        <f>O714+P714</f>
        <v>80</v>
      </c>
      <c r="T714" s="62">
        <f>+IF(L714&lt;&gt;"",IF(DAYS360(L714,$A$2)&lt;0,0,IF(AND(MONTH(L714)=MONTH($A$2),YEAR(L714)&lt;YEAR($A$2)),(DAYS360(L714,$A$2)/30)-1,DAYS360(L714,$A$2)/30)),0)</f>
        <v>1.5333333333333334</v>
      </c>
      <c r="U714" s="62">
        <f>+IF(M714&lt;&gt;"",IF(DAYS360(M714,$A$2)&lt;0,0,IF(AND(MONTH(M714)=MONTH($A$2),YEAR(M714)&lt;YEAR($A$2)),(DAYS360(M714,$A$2)/30)-1,DAYS360(M714,$A$2)/30)),0)</f>
        <v>0.4</v>
      </c>
      <c r="V714" s="63">
        <f>S714/((C714+Q714)/2)</f>
        <v>2.3880597014925371</v>
      </c>
      <c r="W714" s="64">
        <f>+IF(V714&gt;0,1/V714,999)</f>
        <v>0.41875000000000001</v>
      </c>
      <c r="X714" s="65" t="str">
        <f>+IF(N714&lt;&gt;"",IF(INT(N714)&lt;&gt;INT(K714),"OUI",""),"")</f>
        <v/>
      </c>
      <c r="Y714" s="66">
        <f>+IF(F714="OUI",0,C714*K714)</f>
        <v>1086.2431000000001</v>
      </c>
      <c r="Z714" s="67" t="str">
        <f>+IF(R714="-",IF(OR(F714="OUI",AND(G714="OUI",T714&lt;=$V$1),H714="OUI",I714="OUI",J714="OUI",T714&lt;=$V$1),"OUI",""),"")</f>
        <v>OUI</v>
      </c>
      <c r="AA714" s="68" t="str">
        <f>+IF(OR(Z714&lt;&gt;"OUI",X714="OUI",R714&lt;&gt;"-"),"OUI","")</f>
        <v/>
      </c>
      <c r="AB714" s="69" t="str">
        <f>+IF(AA714&lt;&gt;"OUI","-",IF(R714="-",IF(W714&lt;=3,"-",MAX(N714,K714*(1-$T$1))),IF(W714&lt;=3,R714,IF(T714&gt;$V$6,MAX(N714,K714*$T$6),IF(T714&gt;$V$5,MAX(R714,N714,K714*(1-$T$2),K714*(1-$T$5)),IF(T714&gt;$V$4,MAX(R714,N714,K714*(1-$T$2),K714*(1-$T$4)),IF(T714&gt;$V$3,MAX(R714,N714,K714*(1-$T$2),K714*(1-$T$3)),IF(T714&gt;$V$1,MAX(N714,K714*(1-$T$2)),MAX(N714,R714)))))))))</f>
        <v>-</v>
      </c>
      <c r="AC714" s="70" t="str">
        <f>+IF(AB714="-","-",IF(ABS(K714-AB714)&lt;0.1,1,-1*(AB714-K714)/K714))</f>
        <v>-</v>
      </c>
      <c r="AD714" s="66" t="str">
        <f>+IF(AB714&lt;&gt;"-",IF(AB714&lt;K714,(K714-AB714)*C714,AB714*C714),"")</f>
        <v/>
      </c>
      <c r="AE714" s="68" t="str">
        <f>+IF(AB714&lt;&gt;"-",IF(R714&lt;&gt;"-",IF(Z714&lt;&gt;"OUI","OLD","FAUX"),IF(Z714&lt;&gt;"OUI","NEW","FAUX")),"")</f>
        <v/>
      </c>
      <c r="AF714" s="68"/>
      <c r="AG714" s="68"/>
      <c r="AH714" s="53" t="str">
        <f t="shared" si="10"/>
        <v/>
      </c>
    </row>
    <row r="715" spans="1:34" ht="17">
      <c r="A715" s="53" t="s">
        <v>1458</v>
      </c>
      <c r="B715" s="53" t="s">
        <v>1459</v>
      </c>
      <c r="C715" s="54">
        <v>21</v>
      </c>
      <c r="D715" s="55" t="s">
        <v>791</v>
      </c>
      <c r="E715" s="55"/>
      <c r="F715" s="56" t="s">
        <v>49</v>
      </c>
      <c r="G715" s="56" t="s">
        <v>49</v>
      </c>
      <c r="H715" s="56"/>
      <c r="I715" s="56"/>
      <c r="J715" s="56"/>
      <c r="K715" s="57">
        <v>18.350000000000001</v>
      </c>
      <c r="L715" s="58">
        <v>44957</v>
      </c>
      <c r="M715" s="58">
        <v>45705</v>
      </c>
      <c r="N715" s="59"/>
      <c r="O715" s="56">
        <v>1</v>
      </c>
      <c r="P715" s="56"/>
      <c r="Q715" s="56">
        <v>23</v>
      </c>
      <c r="R715" s="60">
        <v>16.515000000000001</v>
      </c>
      <c r="S715" s="61">
        <f>O715+P715</f>
        <v>1</v>
      </c>
      <c r="T715" s="62">
        <f>+IF(L715&lt;&gt;"",IF(DAYS360(L715,$A$2)&lt;0,0,IF(AND(MONTH(L715)=MONTH($A$2),YEAR(L715)&lt;YEAR($A$2)),(DAYS360(L715,$A$2)/30)-1,DAYS360(L715,$A$2)/30)),0)</f>
        <v>25.866666666666667</v>
      </c>
      <c r="U715" s="62">
        <f>+IF(M715&lt;&gt;"",IF(DAYS360(M715,$A$2)&lt;0,0,IF(AND(MONTH(M715)=MONTH($A$2),YEAR(M715)&lt;YEAR($A$2)),(DAYS360(M715,$A$2)/30)-1,DAYS360(M715,$A$2)/30)),0)</f>
        <v>1.3</v>
      </c>
      <c r="V715" s="63">
        <f>S715/((C715+Q715)/2)</f>
        <v>4.5454545454545456E-2</v>
      </c>
      <c r="W715" s="64">
        <f>+IF(V715&gt;0,1/V715,999)</f>
        <v>22</v>
      </c>
      <c r="X715" s="65" t="str">
        <f>+IF(N715&lt;&gt;"",IF(INT(N715)&lt;&gt;INT(K715),"OUI",""),"")</f>
        <v/>
      </c>
      <c r="Y715" s="66">
        <f>+IF(F715="OUI",0,C715*K715)</f>
        <v>385.35</v>
      </c>
      <c r="Z715" s="67" t="str">
        <f>+IF(R715="-",IF(OR(F715="OUI",AND(G715="OUI",T715&lt;=$V$1),H715="OUI",I715="OUI",J715="OUI",T715&lt;=$V$1),"OUI",""),"")</f>
        <v/>
      </c>
      <c r="AA715" s="68" t="str">
        <f>+IF(OR(Z715&lt;&gt;"OUI",X715="OUI",R715&lt;&gt;"-"),"OUI","")</f>
        <v>OUI</v>
      </c>
      <c r="AB715" s="69">
        <f>+IF(AA715&lt;&gt;"OUI","-",IF(R715="-",IF(W715&lt;=3,"-",MAX(N715,K715*(1-$T$1))),IF(W715&lt;=3,R715,IF(T715&gt;$V$6,MAX(N715,K715*$T$6),IF(T715&gt;$V$5,MAX(R715,N715,K715*(1-$T$2),K715*(1-$T$5)),IF(T715&gt;$V$4,MAX(R715,N715,K715*(1-$T$2),K715*(1-$T$4)),IF(T715&gt;$V$3,MAX(R715,N715,K715*(1-$T$2),K715*(1-$T$3)),IF(T715&gt;$V$1,MAX(N715,K715*(1-$T$2)),MAX(N715,R715)))))))))</f>
        <v>16.515000000000001</v>
      </c>
      <c r="AC715" s="70">
        <f>+IF(AB715="-","-",IF(ABS(K715-AB715)&lt;0.1,1,-1*(AB715-K715)/K715))</f>
        <v>0.10000000000000003</v>
      </c>
      <c r="AD715" s="66">
        <f>+IF(AB715&lt;&gt;"-",IF(AB715&lt;K715,(K715-AB715)*C715,AB715*C715),"")</f>
        <v>38.535000000000018</v>
      </c>
      <c r="AE715" s="68" t="str">
        <f>+IF(AB715&lt;&gt;"-",IF(R715&lt;&gt;"-",IF(Z715&lt;&gt;"OUI","OLD","FAUX"),IF(Z715&lt;&gt;"OUI","NEW","FAUX")),"")</f>
        <v>OLD</v>
      </c>
      <c r="AF715" s="68"/>
      <c r="AG715" s="68"/>
      <c r="AH715" s="53" t="str">
        <f t="shared" si="10"/>
        <v/>
      </c>
    </row>
    <row r="716" spans="1:34" ht="17">
      <c r="A716" s="53" t="s">
        <v>2125</v>
      </c>
      <c r="B716" s="53" t="s">
        <v>2126</v>
      </c>
      <c r="C716" s="54">
        <v>9</v>
      </c>
      <c r="D716" s="55" t="s">
        <v>791</v>
      </c>
      <c r="E716" s="55"/>
      <c r="F716" s="56" t="s">
        <v>49</v>
      </c>
      <c r="G716" s="56" t="s">
        <v>49</v>
      </c>
      <c r="H716" s="56"/>
      <c r="I716" s="56"/>
      <c r="J716" s="56"/>
      <c r="K716" s="57">
        <v>18.350000000000001</v>
      </c>
      <c r="L716" s="58">
        <v>44957</v>
      </c>
      <c r="M716" s="58">
        <v>45642</v>
      </c>
      <c r="N716" s="59"/>
      <c r="O716" s="56"/>
      <c r="P716" s="56"/>
      <c r="Q716" s="56">
        <v>9</v>
      </c>
      <c r="R716" s="60" t="s">
        <v>1139</v>
      </c>
      <c r="S716" s="61">
        <f>O716+P716</f>
        <v>0</v>
      </c>
      <c r="T716" s="62">
        <f>+IF(L716&lt;&gt;"",IF(DAYS360(L716,$A$2)&lt;0,0,IF(AND(MONTH(L716)=MONTH($A$2),YEAR(L716)&lt;YEAR($A$2)),(DAYS360(L716,$A$2)/30)-1,DAYS360(L716,$A$2)/30)),0)</f>
        <v>25.866666666666667</v>
      </c>
      <c r="U716" s="62">
        <f>+IF(M716&lt;&gt;"",IF(DAYS360(M716,$A$2)&lt;0,0,IF(AND(MONTH(M716)=MONTH($A$2),YEAR(M716)&lt;YEAR($A$2)),(DAYS360(M716,$A$2)/30)-1,DAYS360(M716,$A$2)/30)),0)</f>
        <v>3.3333333333333335</v>
      </c>
      <c r="V716" s="63">
        <f>S716/((C716+Q716)/2)</f>
        <v>0</v>
      </c>
      <c r="W716" s="64">
        <f>+IF(V716&gt;0,1/V716,999)</f>
        <v>999</v>
      </c>
      <c r="X716" s="65" t="str">
        <f>+IF(N716&lt;&gt;"",IF(INT(N716)&lt;&gt;INT(K716),"OUI",""),"")</f>
        <v/>
      </c>
      <c r="Y716" s="66">
        <f>+IF(F716="OUI",0,C716*K716)</f>
        <v>165.15</v>
      </c>
      <c r="Z716" s="67" t="str">
        <f>+IF(R716="-",IF(OR(F716="OUI",AND(G716="OUI",T716&lt;=$V$1),H716="OUI",I716="OUI",J716="OUI",T716&lt;=$V$1),"OUI",""),"")</f>
        <v/>
      </c>
      <c r="AA716" s="68" t="str">
        <f>+IF(OR(Z716&lt;&gt;"OUI",X716="OUI",R716&lt;&gt;"-"),"OUI","")</f>
        <v>OUI</v>
      </c>
      <c r="AB716" s="69">
        <f>+IF(AA716&lt;&gt;"OUI","-",IF(R716="-",IF(W716&lt;=3,"-",MAX(N716,K716*(1-$T$1))),IF(W716&lt;=3,R716,IF(T716&gt;$V$6,MAX(N716,K716*$T$6),IF(T716&gt;$V$5,MAX(R716,N716,K716*(1-$T$2),K716*(1-$T$5)),IF(T716&gt;$V$4,MAX(R716,N716,K716*(1-$T$2),K716*(1-$T$4)),IF(T716&gt;$V$3,MAX(R716,N716,K716*(1-$T$2),K716*(1-$T$3)),IF(T716&gt;$V$1,MAX(N716,K716*(1-$T$2)),MAX(N716,R716)))))))))</f>
        <v>16.515000000000001</v>
      </c>
      <c r="AC716" s="70">
        <f>+IF(AB716="-","-",IF(ABS(K716-AB716)&lt;0.1,1,-1*(AB716-K716)/K716))</f>
        <v>0.10000000000000003</v>
      </c>
      <c r="AD716" s="66">
        <f>+IF(AB716&lt;&gt;"-",IF(AB716&lt;K716,(K716-AB716)*C716,AB716*C716),"")</f>
        <v>16.515000000000008</v>
      </c>
      <c r="AE716" s="68" t="str">
        <f>+IF(AB716&lt;&gt;"-",IF(R716&lt;&gt;"-",IF(Z716&lt;&gt;"OUI","OLD","FAUX"),IF(Z716&lt;&gt;"OUI","NEW","FAUX")),"")</f>
        <v>NEW</v>
      </c>
      <c r="AF716" s="68"/>
      <c r="AG716" s="68"/>
      <c r="AH716" s="53" t="str">
        <f t="shared" si="10"/>
        <v/>
      </c>
    </row>
    <row r="717" spans="1:34" ht="17">
      <c r="A717" s="53" t="s">
        <v>537</v>
      </c>
      <c r="B717" s="53" t="s">
        <v>538</v>
      </c>
      <c r="C717" s="54">
        <v>10</v>
      </c>
      <c r="D717" s="55" t="s">
        <v>195</v>
      </c>
      <c r="E717" s="55"/>
      <c r="F717" s="56" t="s">
        <v>49</v>
      </c>
      <c r="G717" s="56" t="s">
        <v>49</v>
      </c>
      <c r="H717" s="56"/>
      <c r="I717" s="56"/>
      <c r="J717" s="56"/>
      <c r="K717" s="57">
        <v>18.329999999999998</v>
      </c>
      <c r="L717" s="58">
        <v>44480</v>
      </c>
      <c r="M717" s="58">
        <v>45376</v>
      </c>
      <c r="N717" s="59"/>
      <c r="O717" s="56"/>
      <c r="P717" s="56"/>
      <c r="Q717" s="56">
        <v>10</v>
      </c>
      <c r="R717" s="60">
        <v>17.057083333333331</v>
      </c>
      <c r="S717" s="61">
        <f>O717+P717</f>
        <v>0</v>
      </c>
      <c r="T717" s="62">
        <f>+IF(L717&lt;&gt;"",IF(DAYS360(L717,$A$2)&lt;0,0,IF(AND(MONTH(L717)=MONTH($A$2),YEAR(L717)&lt;YEAR($A$2)),(DAYS360(L717,$A$2)/30)-1,DAYS360(L717,$A$2)/30)),0)</f>
        <v>41.5</v>
      </c>
      <c r="U717" s="62">
        <f>+IF(M717&lt;&gt;"",IF(DAYS360(M717,$A$2)&lt;0,0,IF(AND(MONTH(M717)=MONTH($A$2),YEAR(M717)&lt;YEAR($A$2)),(DAYS360(M717,$A$2)/30)-1,DAYS360(M717,$A$2)/30)),0)</f>
        <v>11.033333333333333</v>
      </c>
      <c r="V717" s="63">
        <f>S717/((C717+Q717)/2)</f>
        <v>0</v>
      </c>
      <c r="W717" s="64">
        <f>+IF(V717&gt;0,1/V717,999)</f>
        <v>999</v>
      </c>
      <c r="X717" s="65" t="str">
        <f>+IF(N717&lt;&gt;"",IF(INT(N717)&lt;&gt;INT(K717),"OUI",""),"")</f>
        <v/>
      </c>
      <c r="Y717" s="66">
        <f>+IF(F717="OUI",0,C717*K717)</f>
        <v>183.29999999999998</v>
      </c>
      <c r="Z717" s="67" t="str">
        <f>+IF(R717="-",IF(OR(F717="OUI",AND(G717="OUI",T717&lt;=$V$1),H717="OUI",I717="OUI",J717="OUI",T717&lt;=$V$1),"OUI",""),"")</f>
        <v/>
      </c>
      <c r="AA717" s="68" t="str">
        <f>+IF(OR(Z717&lt;&gt;"OUI",X717="OUI",R717&lt;&gt;"-"),"OUI","")</f>
        <v>OUI</v>
      </c>
      <c r="AB717" s="69">
        <f>+IF(AA717&lt;&gt;"OUI","-",IF(R717="-",IF(W717&lt;=3,"-",MAX(N717,K717*(1-$T$1))),IF(W717&lt;=3,R717,IF(T717&gt;$V$6,MAX(N717,K717*$T$6),IF(T717&gt;$V$5,MAX(R717,N717,K717*(1-$T$2),K717*(1-$T$5)),IF(T717&gt;$V$4,MAX(R717,N717,K717*(1-$T$2),K717*(1-$T$4)),IF(T717&gt;$V$3,MAX(R717,N717,K717*(1-$T$2),K717*(1-$T$3)),IF(T717&gt;$V$1,MAX(N717,K717*(1-$T$2)),MAX(N717,R717)))))))))</f>
        <v>17.057083333333331</v>
      </c>
      <c r="AC717" s="70">
        <f>+IF(AB717="-","-",IF(ABS(K717-AB717)&lt;0.1,1,-1*(AB717-K717)/K717))</f>
        <v>6.9444444444444475E-2</v>
      </c>
      <c r="AD717" s="66">
        <f>+IF(AB717&lt;&gt;"-",IF(AB717&lt;K717,(K717-AB717)*C717,AB717*C717),"")</f>
        <v>12.729166666666671</v>
      </c>
      <c r="AE717" s="68" t="str">
        <f>+IF(AB717&lt;&gt;"-",IF(R717&lt;&gt;"-",IF(Z717&lt;&gt;"OUI","OLD","FAUX"),IF(Z717&lt;&gt;"OUI","NEW","FAUX")),"")</f>
        <v>OLD</v>
      </c>
      <c r="AF717" s="68"/>
      <c r="AG717" s="68"/>
      <c r="AH717" s="53" t="str">
        <f t="shared" si="10"/>
        <v/>
      </c>
    </row>
    <row r="718" spans="1:34" ht="17">
      <c r="A718" s="53" t="s">
        <v>539</v>
      </c>
      <c r="B718" s="53" t="s">
        <v>540</v>
      </c>
      <c r="C718" s="54">
        <v>9</v>
      </c>
      <c r="D718" s="55" t="s">
        <v>195</v>
      </c>
      <c r="E718" s="55"/>
      <c r="F718" s="56" t="s">
        <v>49</v>
      </c>
      <c r="G718" s="56" t="s">
        <v>49</v>
      </c>
      <c r="H718" s="56"/>
      <c r="I718" s="56"/>
      <c r="J718" s="56"/>
      <c r="K718" s="57">
        <v>18.329999999999998</v>
      </c>
      <c r="L718" s="58">
        <v>44480</v>
      </c>
      <c r="M718" s="58">
        <v>45274</v>
      </c>
      <c r="N718" s="59"/>
      <c r="O718" s="56"/>
      <c r="P718" s="56"/>
      <c r="Q718" s="56">
        <v>9</v>
      </c>
      <c r="R718" s="60">
        <v>17.057083333333331</v>
      </c>
      <c r="S718" s="61">
        <f>O718+P718</f>
        <v>0</v>
      </c>
      <c r="T718" s="62">
        <f>+IF(L718&lt;&gt;"",IF(DAYS360(L718,$A$2)&lt;0,0,IF(AND(MONTH(L718)=MONTH($A$2),YEAR(L718)&lt;YEAR($A$2)),(DAYS360(L718,$A$2)/30)-1,DAYS360(L718,$A$2)/30)),0)</f>
        <v>41.5</v>
      </c>
      <c r="U718" s="62">
        <f>+IF(M718&lt;&gt;"",IF(DAYS360(M718,$A$2)&lt;0,0,IF(AND(MONTH(M718)=MONTH($A$2),YEAR(M718)&lt;YEAR($A$2)),(DAYS360(M718,$A$2)/30)-1,DAYS360(M718,$A$2)/30)),0)</f>
        <v>15.4</v>
      </c>
      <c r="V718" s="63">
        <f>S718/((C718+Q718)/2)</f>
        <v>0</v>
      </c>
      <c r="W718" s="64">
        <f>+IF(V718&gt;0,1/V718,999)</f>
        <v>999</v>
      </c>
      <c r="X718" s="65" t="str">
        <f>+IF(N718&lt;&gt;"",IF(INT(N718)&lt;&gt;INT(K718),"OUI",""),"")</f>
        <v/>
      </c>
      <c r="Y718" s="66">
        <f>+IF(F718="OUI",0,C718*K718)</f>
        <v>164.96999999999997</v>
      </c>
      <c r="Z718" s="67" t="str">
        <f>+IF(R718="-",IF(OR(F718="OUI",AND(G718="OUI",T718&lt;=$V$1),H718="OUI",I718="OUI",J718="OUI",T718&lt;=$V$1),"OUI",""),"")</f>
        <v/>
      </c>
      <c r="AA718" s="68" t="str">
        <f>+IF(OR(Z718&lt;&gt;"OUI",X718="OUI",R718&lt;&gt;"-"),"OUI","")</f>
        <v>OUI</v>
      </c>
      <c r="AB718" s="69">
        <f>+IF(AA718&lt;&gt;"OUI","-",IF(R718="-",IF(W718&lt;=3,"-",MAX(N718,K718*(1-$T$1))),IF(W718&lt;=3,R718,IF(T718&gt;$V$6,MAX(N718,K718*$T$6),IF(T718&gt;$V$5,MAX(R718,N718,K718*(1-$T$2),K718*(1-$T$5)),IF(T718&gt;$V$4,MAX(R718,N718,K718*(1-$T$2),K718*(1-$T$4)),IF(T718&gt;$V$3,MAX(R718,N718,K718*(1-$T$2),K718*(1-$T$3)),IF(T718&gt;$V$1,MAX(N718,K718*(1-$T$2)),MAX(N718,R718)))))))))</f>
        <v>17.057083333333331</v>
      </c>
      <c r="AC718" s="70">
        <f>+IF(AB718="-","-",IF(ABS(K718-AB718)&lt;0.1,1,-1*(AB718-K718)/K718))</f>
        <v>6.9444444444444475E-2</v>
      </c>
      <c r="AD718" s="66">
        <f>+IF(AB718&lt;&gt;"-",IF(AB718&lt;K718,(K718-AB718)*C718,AB718*C718),"")</f>
        <v>11.456250000000004</v>
      </c>
      <c r="AE718" s="68" t="str">
        <f>+IF(AB718&lt;&gt;"-",IF(R718&lt;&gt;"-",IF(Z718&lt;&gt;"OUI","OLD","FAUX"),IF(Z718&lt;&gt;"OUI","NEW","FAUX")),"")</f>
        <v>OLD</v>
      </c>
      <c r="AF718" s="68"/>
      <c r="AG718" s="68"/>
      <c r="AH718" s="53" t="str">
        <f t="shared" si="10"/>
        <v/>
      </c>
    </row>
    <row r="719" spans="1:34" ht="17">
      <c r="A719" s="53" t="s">
        <v>2271</v>
      </c>
      <c r="B719" s="53" t="s">
        <v>2272</v>
      </c>
      <c r="C719" s="54">
        <v>2</v>
      </c>
      <c r="D719" s="55" t="s">
        <v>195</v>
      </c>
      <c r="E719" s="55"/>
      <c r="F719" s="56" t="s">
        <v>49</v>
      </c>
      <c r="G719" s="56" t="s">
        <v>49</v>
      </c>
      <c r="H719" s="56"/>
      <c r="I719" s="56"/>
      <c r="J719" s="56"/>
      <c r="K719" s="57">
        <v>18.329999999999998</v>
      </c>
      <c r="L719" s="58">
        <v>44421</v>
      </c>
      <c r="M719" s="58">
        <v>45723</v>
      </c>
      <c r="N719" s="59"/>
      <c r="O719" s="56">
        <v>1</v>
      </c>
      <c r="P719" s="56"/>
      <c r="Q719" s="56">
        <v>3</v>
      </c>
      <c r="R719" s="60">
        <v>15.580499999999997</v>
      </c>
      <c r="S719" s="61">
        <f>O719+P719</f>
        <v>1</v>
      </c>
      <c r="T719" s="62">
        <f>+IF(L719&lt;&gt;"",IF(DAYS360(L719,$A$2)&lt;0,0,IF(AND(MONTH(L719)=MONTH($A$2),YEAR(L719)&lt;YEAR($A$2)),(DAYS360(L719,$A$2)/30)-1,DAYS360(L719,$A$2)/30)),0)</f>
        <v>43.43333333333333</v>
      </c>
      <c r="U719" s="62">
        <f>+IF(M719&lt;&gt;"",IF(DAYS360(M719,$A$2)&lt;0,0,IF(AND(MONTH(M719)=MONTH($A$2),YEAR(M719)&lt;YEAR($A$2)),(DAYS360(M719,$A$2)/30)-1,DAYS360(M719,$A$2)/30)),0)</f>
        <v>0.6333333333333333</v>
      </c>
      <c r="V719" s="63">
        <f>S719/((C719+Q719)/2)</f>
        <v>0.4</v>
      </c>
      <c r="W719" s="64">
        <f>+IF(V719&gt;0,1/V719,999)</f>
        <v>2.5</v>
      </c>
      <c r="X719" s="65" t="str">
        <f>+IF(N719&lt;&gt;"",IF(INT(N719)&lt;&gt;INT(K719),"OUI",""),"")</f>
        <v/>
      </c>
      <c r="Y719" s="66">
        <f>+IF(F719="OUI",0,C719*K719)</f>
        <v>36.659999999999997</v>
      </c>
      <c r="Z719" s="67" t="str">
        <f>+IF(R719="-",IF(OR(F719="OUI",AND(G719="OUI",T719&lt;=$V$1),H719="OUI",I719="OUI",J719="OUI",T719&lt;=$V$1),"OUI",""),"")</f>
        <v/>
      </c>
      <c r="AA719" s="68" t="str">
        <f>+IF(OR(Z719&lt;&gt;"OUI",X719="OUI",R719&lt;&gt;"-"),"OUI","")</f>
        <v>OUI</v>
      </c>
      <c r="AB719" s="69">
        <f>+IF(AA719&lt;&gt;"OUI","-",IF(R719="-",IF(W719&lt;=3,"-",MAX(N719,K719*(1-$T$1))),IF(W719&lt;=3,R719,IF(T719&gt;$V$6,MAX(N719,K719*$T$6),IF(T719&gt;$V$5,MAX(R719,N719,K719*(1-$T$2),K719*(1-$T$5)),IF(T719&gt;$V$4,MAX(R719,N719,K719*(1-$T$2),K719*(1-$T$4)),IF(T719&gt;$V$3,MAX(R719,N719,K719*(1-$T$2),K719*(1-$T$3)),IF(T719&gt;$V$1,MAX(N719,K719*(1-$T$2)),MAX(N719,R719)))))))))</f>
        <v>15.580499999999997</v>
      </c>
      <c r="AC719" s="70">
        <f>+IF(AB719="-","-",IF(ABS(K719-AB719)&lt;0.1,1,-1*(AB719-K719)/K719))</f>
        <v>0.15000000000000008</v>
      </c>
      <c r="AD719" s="66">
        <f>+IF(AB719&lt;&gt;"-",IF(AB719&lt;K719,(K719-AB719)*C719,AB719*C719),"")</f>
        <v>5.4990000000000023</v>
      </c>
      <c r="AE719" s="68" t="str">
        <f>+IF(AB719&lt;&gt;"-",IF(R719&lt;&gt;"-",IF(Z719&lt;&gt;"OUI","OLD","FAUX"),IF(Z719&lt;&gt;"OUI","NEW","FAUX")),"")</f>
        <v>OLD</v>
      </c>
      <c r="AF719" s="68"/>
      <c r="AG719" s="68"/>
      <c r="AH719" s="53" t="str">
        <f t="shared" si="10"/>
        <v/>
      </c>
    </row>
    <row r="720" spans="1:34" ht="17">
      <c r="A720" s="53" t="s">
        <v>549</v>
      </c>
      <c r="B720" s="53" t="s">
        <v>550</v>
      </c>
      <c r="C720" s="54">
        <v>3</v>
      </c>
      <c r="D720" s="55" t="s">
        <v>195</v>
      </c>
      <c r="E720" s="55"/>
      <c r="F720" s="56" t="s">
        <v>49</v>
      </c>
      <c r="G720" s="56" t="s">
        <v>49</v>
      </c>
      <c r="H720" s="56"/>
      <c r="I720" s="56"/>
      <c r="J720" s="56"/>
      <c r="K720" s="57">
        <v>18.329999999999998</v>
      </c>
      <c r="L720" s="58">
        <v>44480</v>
      </c>
      <c r="M720" s="58">
        <v>45569</v>
      </c>
      <c r="N720" s="59"/>
      <c r="O720" s="56"/>
      <c r="P720" s="56"/>
      <c r="Q720" s="56">
        <v>3</v>
      </c>
      <c r="R720" s="60">
        <v>17.057083333333331</v>
      </c>
      <c r="S720" s="61">
        <f>O720+P720</f>
        <v>0</v>
      </c>
      <c r="T720" s="62">
        <f>+IF(L720&lt;&gt;"",IF(DAYS360(L720,$A$2)&lt;0,0,IF(AND(MONTH(L720)=MONTH($A$2),YEAR(L720)&lt;YEAR($A$2)),(DAYS360(L720,$A$2)/30)-1,DAYS360(L720,$A$2)/30)),0)</f>
        <v>41.5</v>
      </c>
      <c r="U720" s="62">
        <f>+IF(M720&lt;&gt;"",IF(DAYS360(M720,$A$2)&lt;0,0,IF(AND(MONTH(M720)=MONTH($A$2),YEAR(M720)&lt;YEAR($A$2)),(DAYS360(M720,$A$2)/30)-1,DAYS360(M720,$A$2)/30)),0)</f>
        <v>5.7333333333333334</v>
      </c>
      <c r="V720" s="63">
        <f>S720/((C720+Q720)/2)</f>
        <v>0</v>
      </c>
      <c r="W720" s="64">
        <f>+IF(V720&gt;0,1/V720,999)</f>
        <v>999</v>
      </c>
      <c r="X720" s="65" t="str">
        <f>+IF(N720&lt;&gt;"",IF(INT(N720)&lt;&gt;INT(K720),"OUI",""),"")</f>
        <v/>
      </c>
      <c r="Y720" s="66">
        <f>+IF(F720="OUI",0,C720*K720)</f>
        <v>54.989999999999995</v>
      </c>
      <c r="Z720" s="67" t="str">
        <f>+IF(R720="-",IF(OR(F720="OUI",AND(G720="OUI",T720&lt;=$V$1),H720="OUI",I720="OUI",J720="OUI",T720&lt;=$V$1),"OUI",""),"")</f>
        <v/>
      </c>
      <c r="AA720" s="68" t="str">
        <f>+IF(OR(Z720&lt;&gt;"OUI",X720="OUI",R720&lt;&gt;"-"),"OUI","")</f>
        <v>OUI</v>
      </c>
      <c r="AB720" s="69">
        <f>+IF(AA720&lt;&gt;"OUI","-",IF(R720="-",IF(W720&lt;=3,"-",MAX(N720,K720*(1-$T$1))),IF(W720&lt;=3,R720,IF(T720&gt;$V$6,MAX(N720,K720*$T$6),IF(T720&gt;$V$5,MAX(R720,N720,K720*(1-$T$2),K720*(1-$T$5)),IF(T720&gt;$V$4,MAX(R720,N720,K720*(1-$T$2),K720*(1-$T$4)),IF(T720&gt;$V$3,MAX(R720,N720,K720*(1-$T$2),K720*(1-$T$3)),IF(T720&gt;$V$1,MAX(N720,K720*(1-$T$2)),MAX(N720,R720)))))))))</f>
        <v>17.057083333333331</v>
      </c>
      <c r="AC720" s="70">
        <f>+IF(AB720="-","-",IF(ABS(K720-AB720)&lt;0.1,1,-1*(AB720-K720)/K720))</f>
        <v>6.9444444444444475E-2</v>
      </c>
      <c r="AD720" s="66">
        <f>+IF(AB720&lt;&gt;"-",IF(AB720&lt;K720,(K720-AB720)*C720,AB720*C720),"")</f>
        <v>3.8187500000000014</v>
      </c>
      <c r="AE720" s="68" t="str">
        <f>+IF(AB720&lt;&gt;"-",IF(R720&lt;&gt;"-",IF(Z720&lt;&gt;"OUI","OLD","FAUX"),IF(Z720&lt;&gt;"OUI","NEW","FAUX")),"")</f>
        <v>OLD</v>
      </c>
      <c r="AF720" s="68"/>
      <c r="AG720" s="68"/>
      <c r="AH720" s="53" t="str">
        <f t="shared" ref="AH720:AH783" si="11">+IF(AND(OR(R720&lt;&gt;"-",AB720&lt;&gt;"-"),T720&lt;=1),"Ne pas déprécier","")</f>
        <v/>
      </c>
    </row>
    <row r="721" spans="1:34" ht="17">
      <c r="A721" s="53" t="s">
        <v>2465</v>
      </c>
      <c r="B721" s="53" t="s">
        <v>2466</v>
      </c>
      <c r="C721" s="54">
        <v>1</v>
      </c>
      <c r="D721" s="55" t="s">
        <v>294</v>
      </c>
      <c r="E721" s="55" t="s">
        <v>437</v>
      </c>
      <c r="F721" s="56" t="s">
        <v>49</v>
      </c>
      <c r="G721" s="56" t="s">
        <v>49</v>
      </c>
      <c r="H721" s="56"/>
      <c r="I721" s="56"/>
      <c r="J721" s="56" t="s">
        <v>49</v>
      </c>
      <c r="K721" s="57">
        <v>18.309999999999999</v>
      </c>
      <c r="L721" s="58">
        <v>45687</v>
      </c>
      <c r="M721" s="58">
        <v>45728</v>
      </c>
      <c r="N721" s="59"/>
      <c r="O721" s="56">
        <v>10</v>
      </c>
      <c r="P721" s="56"/>
      <c r="Q721" s="56">
        <v>4</v>
      </c>
      <c r="R721" s="60" t="s">
        <v>1139</v>
      </c>
      <c r="S721" s="61">
        <f>O721+P721</f>
        <v>10</v>
      </c>
      <c r="T721" s="62">
        <f>+IF(L721&lt;&gt;"",IF(DAYS360(L721,$A$2)&lt;0,0,IF(AND(MONTH(L721)=MONTH($A$2),YEAR(L721)&lt;YEAR($A$2)),(DAYS360(L721,$A$2)/30)-1,DAYS360(L721,$A$2)/30)),0)</f>
        <v>1.8666666666666667</v>
      </c>
      <c r="U721" s="62">
        <f>+IF(M721&lt;&gt;"",IF(DAYS360(M721,$A$2)&lt;0,0,IF(AND(MONTH(M721)=MONTH($A$2),YEAR(M721)&lt;YEAR($A$2)),(DAYS360(M721,$A$2)/30)-1,DAYS360(M721,$A$2)/30)),0)</f>
        <v>0.46666666666666667</v>
      </c>
      <c r="V721" s="63">
        <f>S721/((C721+Q721)/2)</f>
        <v>4</v>
      </c>
      <c r="W721" s="64">
        <f>+IF(V721&gt;0,1/V721,999)</f>
        <v>0.25</v>
      </c>
      <c r="X721" s="65" t="str">
        <f>+IF(N721&lt;&gt;"",IF(INT(N721)&lt;&gt;INT(K721),"OUI",""),"")</f>
        <v/>
      </c>
      <c r="Y721" s="66">
        <f>+IF(F721="OUI",0,C721*K721)</f>
        <v>18.309999999999999</v>
      </c>
      <c r="Z721" s="67" t="str">
        <f>+IF(R721="-",IF(OR(F721="OUI",AND(G721="OUI",T721&lt;=$V$1),H721="OUI",I721="OUI",J721="OUI",T721&lt;=$V$1),"OUI",""),"")</f>
        <v>OUI</v>
      </c>
      <c r="AA721" s="68" t="str">
        <f>+IF(OR(Z721&lt;&gt;"OUI",X721="OUI",R721&lt;&gt;"-"),"OUI","")</f>
        <v/>
      </c>
      <c r="AB721" s="69" t="str">
        <f>+IF(AA721&lt;&gt;"OUI","-",IF(R721="-",IF(W721&lt;=3,"-",MAX(N721,K721*(1-$T$1))),IF(W721&lt;=3,R721,IF(T721&gt;$V$6,MAX(N721,K721*$T$6),IF(T721&gt;$V$5,MAX(R721,N721,K721*(1-$T$2),K721*(1-$T$5)),IF(T721&gt;$V$4,MAX(R721,N721,K721*(1-$T$2),K721*(1-$T$4)),IF(T721&gt;$V$3,MAX(R721,N721,K721*(1-$T$2),K721*(1-$T$3)),IF(T721&gt;$V$1,MAX(N721,K721*(1-$T$2)),MAX(N721,R721)))))))))</f>
        <v>-</v>
      </c>
      <c r="AC721" s="70" t="str">
        <f>+IF(AB721="-","-",IF(ABS(K721-AB721)&lt;0.1,1,-1*(AB721-K721)/K721))</f>
        <v>-</v>
      </c>
      <c r="AD721" s="66" t="str">
        <f>+IF(AB721&lt;&gt;"-",IF(AB721&lt;K721,(K721-AB721)*C721,AB721*C721),"")</f>
        <v/>
      </c>
      <c r="AE721" s="68" t="str">
        <f>+IF(AB721&lt;&gt;"-",IF(R721&lt;&gt;"-",IF(Z721&lt;&gt;"OUI","OLD","FAUX"),IF(Z721&lt;&gt;"OUI","NEW","FAUX")),"")</f>
        <v/>
      </c>
      <c r="AF721" s="68"/>
      <c r="AG721" s="68"/>
      <c r="AH721" s="53" t="str">
        <f t="shared" si="11"/>
        <v/>
      </c>
    </row>
    <row r="722" spans="1:34" ht="17">
      <c r="A722" s="53" t="s">
        <v>70</v>
      </c>
      <c r="B722" s="53" t="s">
        <v>71</v>
      </c>
      <c r="C722" s="54">
        <v>62</v>
      </c>
      <c r="D722" s="55" t="s">
        <v>47</v>
      </c>
      <c r="E722" s="55" t="s">
        <v>56</v>
      </c>
      <c r="F722" s="56" t="s">
        <v>49</v>
      </c>
      <c r="G722" s="56" t="s">
        <v>49</v>
      </c>
      <c r="H722" s="56"/>
      <c r="I722" s="56"/>
      <c r="J722" s="56" t="s">
        <v>49</v>
      </c>
      <c r="K722" s="57">
        <v>18.1145</v>
      </c>
      <c r="L722" s="58">
        <v>43130</v>
      </c>
      <c r="M722" s="58">
        <v>45555</v>
      </c>
      <c r="N722" s="59"/>
      <c r="O722" s="56"/>
      <c r="P722" s="56"/>
      <c r="Q722" s="56">
        <v>63</v>
      </c>
      <c r="R722" s="60">
        <v>18.1145</v>
      </c>
      <c r="S722" s="61">
        <f>O722+P722</f>
        <v>0</v>
      </c>
      <c r="T722" s="62">
        <f>+IF(L722&lt;&gt;"",IF(DAYS360(L722,$A$2)&lt;0,0,IF(AND(MONTH(L722)=MONTH($A$2),YEAR(L722)&lt;YEAR($A$2)),(DAYS360(L722,$A$2)/30)-1,DAYS360(L722,$A$2)/30)),0)</f>
        <v>85.86666666666666</v>
      </c>
      <c r="U722" s="62">
        <f>+IF(M722&lt;&gt;"",IF(DAYS360(M722,$A$2)&lt;0,0,IF(AND(MONTH(M722)=MONTH($A$2),YEAR(M722)&lt;YEAR($A$2)),(DAYS360(M722,$A$2)/30)-1,DAYS360(M722,$A$2)/30)),0)</f>
        <v>6.2</v>
      </c>
      <c r="V722" s="63">
        <f>S722/((C722+Q722)/2)</f>
        <v>0</v>
      </c>
      <c r="W722" s="64">
        <f>+IF(V722&gt;0,1/V722,999)</f>
        <v>999</v>
      </c>
      <c r="X722" s="65" t="str">
        <f>+IF(N722&lt;&gt;"",IF(INT(N722)&lt;&gt;INT(K722),"OUI",""),"")</f>
        <v/>
      </c>
      <c r="Y722" s="66">
        <f>+IF(F722="OUI",0,C722*K722)</f>
        <v>1123.0989999999999</v>
      </c>
      <c r="Z722" s="67" t="str">
        <f>+IF(R722="-",IF(OR(F722="OUI",AND(G722="OUI",T722&lt;=$V$1),H722="OUI",I722="OUI",J722="OUI",T722&lt;=$V$1),"OUI",""),"")</f>
        <v/>
      </c>
      <c r="AA722" s="68" t="str">
        <f>+IF(OR(Z722&lt;&gt;"OUI",X722="OUI",R722&lt;&gt;"-"),"OUI","")</f>
        <v>OUI</v>
      </c>
      <c r="AB722" s="69">
        <f>+IF(AA722&lt;&gt;"OUI","-",IF(R722="-",IF(W722&lt;=3,"-",MAX(N722,K722*(1-$T$1))),IF(W722&lt;=3,R722,IF(T722&gt;$V$6,MAX(N722,K722*$T$6),IF(T722&gt;$V$5,MAX(R722,N722,K722*(1-$T$2),K722*(1-$T$5)),IF(T722&gt;$V$4,MAX(R722,N722,K722*(1-$T$2),K722*(1-$T$4)),IF(T722&gt;$V$3,MAX(R722,N722,K722*(1-$T$2),K722*(1-$T$3)),IF(T722&gt;$V$1,MAX(N722,K722*(1-$T$2)),MAX(N722,R722)))))))))</f>
        <v>18.1145</v>
      </c>
      <c r="AC722" s="70">
        <f>+IF(AB722="-","-",IF(ABS(K722-AB722)&lt;0.1,1,-1*(AB722-K722)/K722))</f>
        <v>1</v>
      </c>
      <c r="AD722" s="66">
        <f>+IF(AB722&lt;&gt;"-",IF(AB722&lt;K722,(K722-AB722)*C722,AB722*C722),"")</f>
        <v>1123.0989999999999</v>
      </c>
      <c r="AE722" s="68" t="str">
        <f>+IF(AB722&lt;&gt;"-",IF(R722&lt;&gt;"-",IF(Z722&lt;&gt;"OUI","OLD","FAUX"),IF(Z722&lt;&gt;"OUI","NEW","FAUX")),"")</f>
        <v>OLD</v>
      </c>
      <c r="AF722" s="68"/>
      <c r="AG722" s="68"/>
      <c r="AH722" s="53" t="str">
        <f t="shared" si="11"/>
        <v/>
      </c>
    </row>
    <row r="723" spans="1:34" ht="17">
      <c r="A723" s="53" t="s">
        <v>1497</v>
      </c>
      <c r="B723" s="53" t="s">
        <v>1498</v>
      </c>
      <c r="C723" s="54">
        <v>16</v>
      </c>
      <c r="D723" s="55" t="s">
        <v>1185</v>
      </c>
      <c r="E723" s="55"/>
      <c r="F723" s="56" t="s">
        <v>49</v>
      </c>
      <c r="G723" s="56" t="s">
        <v>49</v>
      </c>
      <c r="H723" s="56"/>
      <c r="I723" s="56"/>
      <c r="J723" s="56"/>
      <c r="K723" s="57">
        <v>18.11</v>
      </c>
      <c r="L723" s="58">
        <v>45097</v>
      </c>
      <c r="M723" s="58">
        <v>45448</v>
      </c>
      <c r="N723" s="59"/>
      <c r="O723" s="56"/>
      <c r="P723" s="56"/>
      <c r="Q723" s="56">
        <v>17</v>
      </c>
      <c r="R723" s="60">
        <v>16.298999999999999</v>
      </c>
      <c r="S723" s="61">
        <f>O723+P723</f>
        <v>0</v>
      </c>
      <c r="T723" s="62">
        <f>+IF(L723&lt;&gt;"",IF(DAYS360(L723,$A$2)&lt;0,0,IF(AND(MONTH(L723)=MONTH($A$2),YEAR(L723)&lt;YEAR($A$2)),(DAYS360(L723,$A$2)/30)-1,DAYS360(L723,$A$2)/30)),0)</f>
        <v>21.2</v>
      </c>
      <c r="U723" s="62">
        <f>+IF(M723&lt;&gt;"",IF(DAYS360(M723,$A$2)&lt;0,0,IF(AND(MONTH(M723)=MONTH($A$2),YEAR(M723)&lt;YEAR($A$2)),(DAYS360(M723,$A$2)/30)-1,DAYS360(M723,$A$2)/30)),0)</f>
        <v>9.6999999999999993</v>
      </c>
      <c r="V723" s="63">
        <f>S723/((C723+Q723)/2)</f>
        <v>0</v>
      </c>
      <c r="W723" s="64">
        <f>+IF(V723&gt;0,1/V723,999)</f>
        <v>999</v>
      </c>
      <c r="X723" s="65" t="str">
        <f>+IF(N723&lt;&gt;"",IF(INT(N723)&lt;&gt;INT(K723),"OUI",""),"")</f>
        <v/>
      </c>
      <c r="Y723" s="66">
        <f>+IF(F723="OUI",0,C723*K723)</f>
        <v>289.76</v>
      </c>
      <c r="Z723" s="67" t="str">
        <f>+IF(R723="-",IF(OR(F723="OUI",AND(G723="OUI",T723&lt;=$V$1),H723="OUI",I723="OUI",J723="OUI",T723&lt;=$V$1),"OUI",""),"")</f>
        <v/>
      </c>
      <c r="AA723" s="68" t="str">
        <f>+IF(OR(Z723&lt;&gt;"OUI",X723="OUI",R723&lt;&gt;"-"),"OUI","")</f>
        <v>OUI</v>
      </c>
      <c r="AB723" s="69">
        <f>+IF(AA723&lt;&gt;"OUI","-",IF(R723="-",IF(W723&lt;=3,"-",MAX(N723,K723*(1-$T$1))),IF(W723&lt;=3,R723,IF(T723&gt;$V$6,MAX(N723,K723*$T$6),IF(T723&gt;$V$5,MAX(R723,N723,K723*(1-$T$2),K723*(1-$T$5)),IF(T723&gt;$V$4,MAX(R723,N723,K723*(1-$T$2),K723*(1-$T$4)),IF(T723&gt;$V$3,MAX(R723,N723,K723*(1-$T$2),K723*(1-$T$3)),IF(T723&gt;$V$1,MAX(N723,K723*(1-$T$2)),MAX(N723,R723)))))))))</f>
        <v>16.298999999999999</v>
      </c>
      <c r="AC723" s="70">
        <f>+IF(AB723="-","-",IF(ABS(K723-AB723)&lt;0.1,1,-1*(AB723-K723)/K723))</f>
        <v>0.1</v>
      </c>
      <c r="AD723" s="66">
        <f>+IF(AB723&lt;&gt;"-",IF(AB723&lt;K723,(K723-AB723)*C723,AB723*C723),"")</f>
        <v>28.975999999999999</v>
      </c>
      <c r="AE723" s="68" t="str">
        <f>+IF(AB723&lt;&gt;"-",IF(R723&lt;&gt;"-",IF(Z723&lt;&gt;"OUI","OLD","FAUX"),IF(Z723&lt;&gt;"OUI","NEW","FAUX")),"")</f>
        <v>OLD</v>
      </c>
      <c r="AF723" s="68"/>
      <c r="AG723" s="68"/>
      <c r="AH723" s="53" t="str">
        <f t="shared" si="11"/>
        <v/>
      </c>
    </row>
    <row r="724" spans="1:34" ht="17">
      <c r="A724" s="53" t="s">
        <v>1091</v>
      </c>
      <c r="B724" s="53" t="s">
        <v>1092</v>
      </c>
      <c r="C724" s="54">
        <v>1</v>
      </c>
      <c r="D724" s="55" t="s">
        <v>80</v>
      </c>
      <c r="E724" s="55"/>
      <c r="F724" s="56" t="s">
        <v>49</v>
      </c>
      <c r="G724" s="56" t="s">
        <v>49</v>
      </c>
      <c r="H724" s="56"/>
      <c r="I724" s="56"/>
      <c r="J724" s="56"/>
      <c r="K724" s="57">
        <v>18.100000000000001</v>
      </c>
      <c r="L724" s="58">
        <v>44643</v>
      </c>
      <c r="M724" s="58">
        <v>45161</v>
      </c>
      <c r="N724" s="59"/>
      <c r="O724" s="56"/>
      <c r="P724" s="56"/>
      <c r="Q724" s="56">
        <v>1</v>
      </c>
      <c r="R724" s="60">
        <v>16.290000000000003</v>
      </c>
      <c r="S724" s="61">
        <f>O724+P724</f>
        <v>0</v>
      </c>
      <c r="T724" s="62">
        <f>+IF(L724&lt;&gt;"",IF(DAYS360(L724,$A$2)&lt;0,0,IF(AND(MONTH(L724)=MONTH($A$2),YEAR(L724)&lt;YEAR($A$2)),(DAYS360(L724,$A$2)/30)-1,DAYS360(L724,$A$2)/30)),0)</f>
        <v>35.1</v>
      </c>
      <c r="U724" s="62">
        <f>+IF(M724&lt;&gt;"",IF(DAYS360(M724,$A$2)&lt;0,0,IF(AND(MONTH(M724)=MONTH($A$2),YEAR(M724)&lt;YEAR($A$2)),(DAYS360(M724,$A$2)/30)-1,DAYS360(M724,$A$2)/30)),0)</f>
        <v>19.100000000000001</v>
      </c>
      <c r="V724" s="63">
        <f>S724/((C724+Q724)/2)</f>
        <v>0</v>
      </c>
      <c r="W724" s="64">
        <f>+IF(V724&gt;0,1/V724,999)</f>
        <v>999</v>
      </c>
      <c r="X724" s="65" t="str">
        <f>+IF(N724&lt;&gt;"",IF(INT(N724)&lt;&gt;INT(K724),"OUI",""),"")</f>
        <v/>
      </c>
      <c r="Y724" s="66">
        <f>+IF(F724="OUI",0,C724*K724)</f>
        <v>18.100000000000001</v>
      </c>
      <c r="Z724" s="67" t="str">
        <f>+IF(R724="-",IF(OR(F724="OUI",AND(G724="OUI",T724&lt;=$V$1),H724="OUI",I724="OUI",J724="OUI",T724&lt;=$V$1),"OUI",""),"")</f>
        <v/>
      </c>
      <c r="AA724" s="68" t="str">
        <f>+IF(OR(Z724&lt;&gt;"OUI",X724="OUI",R724&lt;&gt;"-"),"OUI","")</f>
        <v>OUI</v>
      </c>
      <c r="AB724" s="69">
        <f>+IF(AA724&lt;&gt;"OUI","-",IF(R724="-",IF(W724&lt;=3,"-",MAX(N724,K724*(1-$T$1))),IF(W724&lt;=3,R724,IF(T724&gt;$V$6,MAX(N724,K724*$T$6),IF(T724&gt;$V$5,MAX(R724,N724,K724*(1-$T$2),K724*(1-$T$5)),IF(T724&gt;$V$4,MAX(R724,N724,K724*(1-$T$2),K724*(1-$T$4)),IF(T724&gt;$V$3,MAX(R724,N724,K724*(1-$T$2),K724*(1-$T$3)),IF(T724&gt;$V$1,MAX(N724,K724*(1-$T$2)),MAX(N724,R724)))))))))</f>
        <v>16.290000000000003</v>
      </c>
      <c r="AC724" s="70">
        <f>+IF(AB724="-","-",IF(ABS(K724-AB724)&lt;0.1,1,-1*(AB724-K724)/K724))</f>
        <v>9.9999999999999922E-2</v>
      </c>
      <c r="AD724" s="66">
        <f>+IF(AB724&lt;&gt;"-",IF(AB724&lt;K724,(K724-AB724)*C724,AB724*C724),"")</f>
        <v>1.8099999999999987</v>
      </c>
      <c r="AE724" s="68" t="str">
        <f>+IF(AB724&lt;&gt;"-",IF(R724&lt;&gt;"-",IF(Z724&lt;&gt;"OUI","OLD","FAUX"),IF(Z724&lt;&gt;"OUI","NEW","FAUX")),"")</f>
        <v>OLD</v>
      </c>
      <c r="AF724" s="68"/>
      <c r="AG724" s="68"/>
      <c r="AH724" s="53" t="str">
        <f t="shared" si="11"/>
        <v/>
      </c>
    </row>
    <row r="725" spans="1:34" ht="17">
      <c r="A725" s="53" t="s">
        <v>57</v>
      </c>
      <c r="B725" s="53" t="s">
        <v>58</v>
      </c>
      <c r="C725" s="54">
        <v>246</v>
      </c>
      <c r="D725" s="55" t="s">
        <v>47</v>
      </c>
      <c r="E725" s="55" t="s">
        <v>56</v>
      </c>
      <c r="F725" s="56" t="s">
        <v>49</v>
      </c>
      <c r="G725" s="56" t="s">
        <v>49</v>
      </c>
      <c r="H725" s="56"/>
      <c r="I725" s="56"/>
      <c r="J725" s="56" t="s">
        <v>49</v>
      </c>
      <c r="K725" s="57">
        <v>18.0868</v>
      </c>
      <c r="L725" s="58">
        <v>43215</v>
      </c>
      <c r="M725" s="58">
        <v>45721</v>
      </c>
      <c r="N725" s="59"/>
      <c r="O725" s="56">
        <v>8</v>
      </c>
      <c r="P725" s="56"/>
      <c r="Q725" s="56">
        <v>254</v>
      </c>
      <c r="R725" s="60">
        <v>18.0868</v>
      </c>
      <c r="S725" s="61">
        <f>O725+P725</f>
        <v>8</v>
      </c>
      <c r="T725" s="62">
        <f>+IF(L725&lt;&gt;"",IF(DAYS360(L725,$A$2)&lt;0,0,IF(AND(MONTH(L725)=MONTH($A$2),YEAR(L725)&lt;YEAR($A$2)),(DAYS360(L725,$A$2)/30)-1,DAYS360(L725,$A$2)/30)),0)</f>
        <v>83.033333333333331</v>
      </c>
      <c r="U725" s="62">
        <f>+IF(M725&lt;&gt;"",IF(DAYS360(M725,$A$2)&lt;0,0,IF(AND(MONTH(M725)=MONTH($A$2),YEAR(M725)&lt;YEAR($A$2)),(DAYS360(M725,$A$2)/30)-1,DAYS360(M725,$A$2)/30)),0)</f>
        <v>0.7</v>
      </c>
      <c r="V725" s="63">
        <f>S725/((C725+Q725)/2)</f>
        <v>3.2000000000000001E-2</v>
      </c>
      <c r="W725" s="64">
        <f>+IF(V725&gt;0,1/V725,999)</f>
        <v>31.25</v>
      </c>
      <c r="X725" s="65" t="str">
        <f>+IF(N725&lt;&gt;"",IF(INT(N725)&lt;&gt;INT(K725),"OUI",""),"")</f>
        <v/>
      </c>
      <c r="Y725" s="66">
        <f>+IF(F725="OUI",0,C725*K725)</f>
        <v>4449.3527999999997</v>
      </c>
      <c r="Z725" s="67" t="str">
        <f>+IF(R725="-",IF(OR(F725="OUI",AND(G725="OUI",T725&lt;=$V$1),H725="OUI",I725="OUI",J725="OUI",T725&lt;=$V$1),"OUI",""),"")</f>
        <v/>
      </c>
      <c r="AA725" s="68" t="str">
        <f>+IF(OR(Z725&lt;&gt;"OUI",X725="OUI",R725&lt;&gt;"-"),"OUI","")</f>
        <v>OUI</v>
      </c>
      <c r="AB725" s="69">
        <f>+IF(AA725&lt;&gt;"OUI","-",IF(R725="-",IF(W725&lt;=3,"-",MAX(N725,K725*(1-$T$1))),IF(W725&lt;=3,R725,IF(T725&gt;$V$6,MAX(N725,K725*$T$6),IF(T725&gt;$V$5,MAX(R725,N725,K725*(1-$T$2),K725*(1-$T$5)),IF(T725&gt;$V$4,MAX(R725,N725,K725*(1-$T$2),K725*(1-$T$4)),IF(T725&gt;$V$3,MAX(R725,N725,K725*(1-$T$2),K725*(1-$T$3)),IF(T725&gt;$V$1,MAX(N725,K725*(1-$T$2)),MAX(N725,R725)))))))))</f>
        <v>18.0868</v>
      </c>
      <c r="AC725" s="70">
        <f>+IF(AB725="-","-",IF(ABS(K725-AB725)&lt;0.1,1,-1*(AB725-K725)/K725))</f>
        <v>1</v>
      </c>
      <c r="AD725" s="66">
        <f>+IF(AB725&lt;&gt;"-",IF(AB725&lt;K725,(K725-AB725)*C725,AB725*C725),"")</f>
        <v>4449.3527999999997</v>
      </c>
      <c r="AE725" s="68" t="str">
        <f>+IF(AB725&lt;&gt;"-",IF(R725&lt;&gt;"-",IF(Z725&lt;&gt;"OUI","OLD","FAUX"),IF(Z725&lt;&gt;"OUI","NEW","FAUX")),"")</f>
        <v>OLD</v>
      </c>
      <c r="AF725" s="68"/>
      <c r="AG725" s="68"/>
      <c r="AH725" s="53" t="str">
        <f t="shared" si="11"/>
        <v/>
      </c>
    </row>
    <row r="726" spans="1:34" ht="17">
      <c r="A726" s="53" t="s">
        <v>3014</v>
      </c>
      <c r="B726" s="53" t="s">
        <v>3015</v>
      </c>
      <c r="C726" s="54">
        <v>1</v>
      </c>
      <c r="D726" s="55"/>
      <c r="E726" s="55" t="s">
        <v>1372</v>
      </c>
      <c r="F726" s="56"/>
      <c r="G726" s="56"/>
      <c r="H726" s="56"/>
      <c r="I726" s="56"/>
      <c r="J726" s="56" t="s">
        <v>49</v>
      </c>
      <c r="K726" s="57">
        <v>18.02</v>
      </c>
      <c r="L726" s="58">
        <v>45723</v>
      </c>
      <c r="M726" s="58">
        <v>45727</v>
      </c>
      <c r="N726" s="59"/>
      <c r="O726" s="56">
        <v>1</v>
      </c>
      <c r="P726" s="56"/>
      <c r="Q726" s="56"/>
      <c r="R726" s="60" t="s">
        <v>1139</v>
      </c>
      <c r="S726" s="61">
        <f>O726+P726</f>
        <v>1</v>
      </c>
      <c r="T726" s="62">
        <f>+IF(L726&lt;&gt;"",IF(DAYS360(L726,$A$2)&lt;0,0,IF(AND(MONTH(L726)=MONTH($A$2),YEAR(L726)&lt;YEAR($A$2)),(DAYS360(L726,$A$2)/30)-1,DAYS360(L726,$A$2)/30)),0)</f>
        <v>0.6333333333333333</v>
      </c>
      <c r="U726" s="62">
        <f>+IF(M726&lt;&gt;"",IF(DAYS360(M726,$A$2)&lt;0,0,IF(AND(MONTH(M726)=MONTH($A$2),YEAR(M726)&lt;YEAR($A$2)),(DAYS360(M726,$A$2)/30)-1,DAYS360(M726,$A$2)/30)),0)</f>
        <v>0.5</v>
      </c>
      <c r="V726" s="63">
        <f>S726/((C726+Q726)/2)</f>
        <v>2</v>
      </c>
      <c r="W726" s="64">
        <f>+IF(V726&gt;0,1/V726,999)</f>
        <v>0.5</v>
      </c>
      <c r="X726" s="65" t="str">
        <f>+IF(N726&lt;&gt;"",IF(INT(N726)&lt;&gt;INT(K726),"OUI",""),"")</f>
        <v/>
      </c>
      <c r="Y726" s="66">
        <f>+IF(F726="OUI",0,C726*K726)</f>
        <v>18.02</v>
      </c>
      <c r="Z726" s="67" t="str">
        <f>+IF(R726="-",IF(OR(F726="OUI",AND(G726="OUI",T726&lt;=$V$1),H726="OUI",I726="OUI",J726="OUI",T726&lt;=$V$1),"OUI",""),"")</f>
        <v>OUI</v>
      </c>
      <c r="AA726" s="68" t="str">
        <f>+IF(OR(Z726&lt;&gt;"OUI",X726="OUI",R726&lt;&gt;"-"),"OUI","")</f>
        <v/>
      </c>
      <c r="AB726" s="69" t="str">
        <f>+IF(AA726&lt;&gt;"OUI","-",IF(R726="-",IF(W726&lt;=3,"-",MAX(N726,K726*(1-$T$1))),IF(W726&lt;=3,R726,IF(T726&gt;$V$6,MAX(N726,K726*$T$6),IF(T726&gt;$V$5,MAX(R726,N726,K726*(1-$T$2),K726*(1-$T$5)),IF(T726&gt;$V$4,MAX(R726,N726,K726*(1-$T$2),K726*(1-$T$4)),IF(T726&gt;$V$3,MAX(R726,N726,K726*(1-$T$2),K726*(1-$T$3)),IF(T726&gt;$V$1,MAX(N726,K726*(1-$T$2)),MAX(N726,R726)))))))))</f>
        <v>-</v>
      </c>
      <c r="AC726" s="70" t="str">
        <f>+IF(AB726="-","-",IF(ABS(K726-AB726)&lt;0.1,1,-1*(AB726-K726)/K726))</f>
        <v>-</v>
      </c>
      <c r="AD726" s="66" t="str">
        <f>+IF(AB726&lt;&gt;"-",IF(AB726&lt;K726,(K726-AB726)*C726,AB726*C726),"")</f>
        <v/>
      </c>
      <c r="AE726" s="68" t="str">
        <f>+IF(AB726&lt;&gt;"-",IF(R726&lt;&gt;"-",IF(Z726&lt;&gt;"OUI","OLD","FAUX"),IF(Z726&lt;&gt;"OUI","NEW","FAUX")),"")</f>
        <v/>
      </c>
      <c r="AF726" s="68"/>
      <c r="AG726" s="68"/>
      <c r="AH726" s="53" t="str">
        <f t="shared" si="11"/>
        <v/>
      </c>
    </row>
    <row r="727" spans="1:34" ht="17">
      <c r="A727" s="53" t="s">
        <v>213</v>
      </c>
      <c r="B727" s="53" t="s">
        <v>214</v>
      </c>
      <c r="C727" s="54">
        <v>3</v>
      </c>
      <c r="D727" s="55" t="s">
        <v>80</v>
      </c>
      <c r="E727" s="55" t="s">
        <v>97</v>
      </c>
      <c r="F727" s="56" t="s">
        <v>49</v>
      </c>
      <c r="G727" s="56" t="s">
        <v>49</v>
      </c>
      <c r="H727" s="56"/>
      <c r="I727" s="56"/>
      <c r="J727" s="56" t="s">
        <v>98</v>
      </c>
      <c r="K727" s="57">
        <v>18.010300000000001</v>
      </c>
      <c r="L727" s="58">
        <v>43356</v>
      </c>
      <c r="M727" s="58"/>
      <c r="N727" s="59"/>
      <c r="O727" s="56"/>
      <c r="P727" s="56"/>
      <c r="Q727" s="56">
        <v>3</v>
      </c>
      <c r="R727" s="60">
        <v>18.010300000000001</v>
      </c>
      <c r="S727" s="61">
        <f>O727+P727</f>
        <v>0</v>
      </c>
      <c r="T727" s="62">
        <f>+IF(L727&lt;&gt;"",IF(DAYS360(L727,$A$2)&lt;0,0,IF(AND(MONTH(L727)=MONTH($A$2),YEAR(L727)&lt;YEAR($A$2)),(DAYS360(L727,$A$2)/30)-1,DAYS360(L727,$A$2)/30)),0)</f>
        <v>78.433333333333337</v>
      </c>
      <c r="U727" s="62">
        <f>+IF(M727&lt;&gt;"",IF(DAYS360(M727,$A$2)&lt;0,0,IF(AND(MONTH(M727)=MONTH($A$2),YEAR(M727)&lt;YEAR($A$2)),(DAYS360(M727,$A$2)/30)-1,DAYS360(M727,$A$2)/30)),0)</f>
        <v>0</v>
      </c>
      <c r="V727" s="63">
        <f>S727/((C727+Q727)/2)</f>
        <v>0</v>
      </c>
      <c r="W727" s="64">
        <f>+IF(V727&gt;0,1/V727,999)</f>
        <v>999</v>
      </c>
      <c r="X727" s="65" t="str">
        <f>+IF(N727&lt;&gt;"",IF(INT(N727)&lt;&gt;INT(K727),"OUI",""),"")</f>
        <v/>
      </c>
      <c r="Y727" s="66">
        <f>+IF(F727="OUI",0,C727*K727)</f>
        <v>54.030900000000003</v>
      </c>
      <c r="Z727" s="67" t="str">
        <f>+IF(R727="-",IF(OR(F727="OUI",AND(G727="OUI",T727&lt;=$V$1),H727="OUI",I727="OUI",J727="OUI",T727&lt;=$V$1),"OUI",""),"")</f>
        <v/>
      </c>
      <c r="AA727" s="68" t="str">
        <f>+IF(OR(Z727&lt;&gt;"OUI",X727="OUI",R727&lt;&gt;"-"),"OUI","")</f>
        <v>OUI</v>
      </c>
      <c r="AB727" s="69">
        <f>+IF(AA727&lt;&gt;"OUI","-",IF(R727="-",IF(W727&lt;=3,"-",MAX(N727,K727*(1-$T$1))),IF(W727&lt;=3,R727,IF(T727&gt;$V$6,MAX(N727,K727*$T$6),IF(T727&gt;$V$5,MAX(R727,N727,K727*(1-$T$2),K727*(1-$T$5)),IF(T727&gt;$V$4,MAX(R727,N727,K727*(1-$T$2),K727*(1-$T$4)),IF(T727&gt;$V$3,MAX(R727,N727,K727*(1-$T$2),K727*(1-$T$3)),IF(T727&gt;$V$1,MAX(N727,K727*(1-$T$2)),MAX(N727,R727)))))))))</f>
        <v>18.010300000000001</v>
      </c>
      <c r="AC727" s="70">
        <f>+IF(AB727="-","-",IF(ABS(K727-AB727)&lt;0.1,1,-1*(AB727-K727)/K727))</f>
        <v>1</v>
      </c>
      <c r="AD727" s="66">
        <f>+IF(AB727&lt;&gt;"-",IF(AB727&lt;K727,(K727-AB727)*C727,AB727*C727),"")</f>
        <v>54.030900000000003</v>
      </c>
      <c r="AE727" s="68" t="str">
        <f>+IF(AB727&lt;&gt;"-",IF(R727&lt;&gt;"-",IF(Z727&lt;&gt;"OUI","OLD","FAUX"),IF(Z727&lt;&gt;"OUI","NEW","FAUX")),"")</f>
        <v>OLD</v>
      </c>
      <c r="AF727" s="68"/>
      <c r="AG727" s="68"/>
      <c r="AH727" s="53" t="str">
        <f t="shared" si="11"/>
        <v/>
      </c>
    </row>
    <row r="728" spans="1:34" ht="17">
      <c r="A728" s="53" t="s">
        <v>237</v>
      </c>
      <c r="B728" s="53" t="s">
        <v>238</v>
      </c>
      <c r="C728" s="54">
        <v>2</v>
      </c>
      <c r="D728" s="55" t="s">
        <v>80</v>
      </c>
      <c r="E728" s="55" t="s">
        <v>97</v>
      </c>
      <c r="F728" s="56" t="s">
        <v>49</v>
      </c>
      <c r="G728" s="56" t="s">
        <v>49</v>
      </c>
      <c r="H728" s="56"/>
      <c r="I728" s="56"/>
      <c r="J728" s="56" t="s">
        <v>98</v>
      </c>
      <c r="K728" s="57">
        <v>18.010300000000001</v>
      </c>
      <c r="L728" s="58">
        <v>43356</v>
      </c>
      <c r="M728" s="58">
        <v>44648</v>
      </c>
      <c r="N728" s="59"/>
      <c r="O728" s="56"/>
      <c r="P728" s="56"/>
      <c r="Q728" s="56">
        <v>2</v>
      </c>
      <c r="R728" s="60">
        <v>18.010300000000001</v>
      </c>
      <c r="S728" s="61">
        <f>O728+P728</f>
        <v>0</v>
      </c>
      <c r="T728" s="62">
        <f>+IF(L728&lt;&gt;"",IF(DAYS360(L728,$A$2)&lt;0,0,IF(AND(MONTH(L728)=MONTH($A$2),YEAR(L728)&lt;YEAR($A$2)),(DAYS360(L728,$A$2)/30)-1,DAYS360(L728,$A$2)/30)),0)</f>
        <v>78.433333333333337</v>
      </c>
      <c r="U728" s="62">
        <f>+IF(M728&lt;&gt;"",IF(DAYS360(M728,$A$2)&lt;0,0,IF(AND(MONTH(M728)=MONTH($A$2),YEAR(M728)&lt;YEAR($A$2)),(DAYS360(M728,$A$2)/30)-1,DAYS360(M728,$A$2)/30)),0)</f>
        <v>34.93333333333333</v>
      </c>
      <c r="V728" s="63">
        <f>S728/((C728+Q728)/2)</f>
        <v>0</v>
      </c>
      <c r="W728" s="64">
        <f>+IF(V728&gt;0,1/V728,999)</f>
        <v>999</v>
      </c>
      <c r="X728" s="65" t="str">
        <f>+IF(N728&lt;&gt;"",IF(INT(N728)&lt;&gt;INT(K728),"OUI",""),"")</f>
        <v/>
      </c>
      <c r="Y728" s="66">
        <f>+IF(F728="OUI",0,C728*K728)</f>
        <v>36.020600000000002</v>
      </c>
      <c r="Z728" s="67" t="str">
        <f>+IF(R728="-",IF(OR(F728="OUI",AND(G728="OUI",T728&lt;=$V$1),H728="OUI",I728="OUI",J728="OUI",T728&lt;=$V$1),"OUI",""),"")</f>
        <v/>
      </c>
      <c r="AA728" s="68" t="str">
        <f>+IF(OR(Z728&lt;&gt;"OUI",X728="OUI",R728&lt;&gt;"-"),"OUI","")</f>
        <v>OUI</v>
      </c>
      <c r="AB728" s="69">
        <f>+IF(AA728&lt;&gt;"OUI","-",IF(R728="-",IF(W728&lt;=3,"-",MAX(N728,K728*(1-$T$1))),IF(W728&lt;=3,R728,IF(T728&gt;$V$6,MAX(N728,K728*$T$6),IF(T728&gt;$V$5,MAX(R728,N728,K728*(1-$T$2),K728*(1-$T$5)),IF(T728&gt;$V$4,MAX(R728,N728,K728*(1-$T$2),K728*(1-$T$4)),IF(T728&gt;$V$3,MAX(R728,N728,K728*(1-$T$2),K728*(1-$T$3)),IF(T728&gt;$V$1,MAX(N728,K728*(1-$T$2)),MAX(N728,R728)))))))))</f>
        <v>18.010300000000001</v>
      </c>
      <c r="AC728" s="70">
        <f>+IF(AB728="-","-",IF(ABS(K728-AB728)&lt;0.1,1,-1*(AB728-K728)/K728))</f>
        <v>1</v>
      </c>
      <c r="AD728" s="66">
        <f>+IF(AB728&lt;&gt;"-",IF(AB728&lt;K728,(K728-AB728)*C728,AB728*C728),"")</f>
        <v>36.020600000000002</v>
      </c>
      <c r="AE728" s="68" t="str">
        <f>+IF(AB728&lt;&gt;"-",IF(R728&lt;&gt;"-",IF(Z728&lt;&gt;"OUI","OLD","FAUX"),IF(Z728&lt;&gt;"OUI","NEW","FAUX")),"")</f>
        <v>OLD</v>
      </c>
      <c r="AF728" s="68"/>
      <c r="AG728" s="68"/>
      <c r="AH728" s="53" t="str">
        <f t="shared" si="11"/>
        <v/>
      </c>
    </row>
    <row r="729" spans="1:34" ht="17">
      <c r="A729" s="53" t="s">
        <v>3189</v>
      </c>
      <c r="B729" s="53" t="s">
        <v>3190</v>
      </c>
      <c r="C729" s="54">
        <v>1</v>
      </c>
      <c r="D729" s="55" t="s">
        <v>3188</v>
      </c>
      <c r="E729" s="55"/>
      <c r="F729" s="56" t="s">
        <v>49</v>
      </c>
      <c r="G729" s="56" t="s">
        <v>49</v>
      </c>
      <c r="H729" s="56"/>
      <c r="I729" s="56"/>
      <c r="J729" s="56"/>
      <c r="K729" s="57">
        <v>18</v>
      </c>
      <c r="L729" s="58">
        <v>45692</v>
      </c>
      <c r="M729" s="58">
        <v>45730</v>
      </c>
      <c r="N729" s="59"/>
      <c r="O729" s="56">
        <v>17</v>
      </c>
      <c r="P729" s="56"/>
      <c r="Q729" s="56">
        <v>1</v>
      </c>
      <c r="R729" s="60" t="s">
        <v>1139</v>
      </c>
      <c r="S729" s="61">
        <f>O729+P729</f>
        <v>17</v>
      </c>
      <c r="T729" s="62">
        <f>+IF(L729&lt;&gt;"",IF(DAYS360(L729,$A$2)&lt;0,0,IF(AND(MONTH(L729)=MONTH($A$2),YEAR(L729)&lt;YEAR($A$2)),(DAYS360(L729,$A$2)/30)-1,DAYS360(L729,$A$2)/30)),0)</f>
        <v>1.7333333333333334</v>
      </c>
      <c r="U729" s="62">
        <f>+IF(M729&lt;&gt;"",IF(DAYS360(M729,$A$2)&lt;0,0,IF(AND(MONTH(M729)=MONTH($A$2),YEAR(M729)&lt;YEAR($A$2)),(DAYS360(M729,$A$2)/30)-1,DAYS360(M729,$A$2)/30)),0)</f>
        <v>0.4</v>
      </c>
      <c r="V729" s="63">
        <f>S729/((C729+Q729)/2)</f>
        <v>17</v>
      </c>
      <c r="W729" s="64">
        <f>+IF(V729&gt;0,1/V729,999)</f>
        <v>5.8823529411764705E-2</v>
      </c>
      <c r="X729" s="65" t="str">
        <f>+IF(N729&lt;&gt;"",IF(INT(N729)&lt;&gt;INT(K729),"OUI",""),"")</f>
        <v/>
      </c>
      <c r="Y729" s="66">
        <f>+IF(F729="OUI",0,C729*K729)</f>
        <v>18</v>
      </c>
      <c r="Z729" s="67" t="str">
        <f>+IF(R729="-",IF(OR(F729="OUI",AND(G729="OUI",T729&lt;=$V$1),H729="OUI",I729="OUI",J729="OUI",T729&lt;=$V$1),"OUI",""),"")</f>
        <v>OUI</v>
      </c>
      <c r="AA729" s="68" t="str">
        <f>+IF(OR(Z729&lt;&gt;"OUI",X729="OUI",R729&lt;&gt;"-"),"OUI","")</f>
        <v/>
      </c>
      <c r="AB729" s="69" t="str">
        <f>+IF(AA729&lt;&gt;"OUI","-",IF(R729="-",IF(W729&lt;=3,"-",MAX(N729,K729*(1-$T$1))),IF(W729&lt;=3,R729,IF(T729&gt;$V$6,MAX(N729,K729*$T$6),IF(T729&gt;$V$5,MAX(R729,N729,K729*(1-$T$2),K729*(1-$T$5)),IF(T729&gt;$V$4,MAX(R729,N729,K729*(1-$T$2),K729*(1-$T$4)),IF(T729&gt;$V$3,MAX(R729,N729,K729*(1-$T$2),K729*(1-$T$3)),IF(T729&gt;$V$1,MAX(N729,K729*(1-$T$2)),MAX(N729,R729)))))))))</f>
        <v>-</v>
      </c>
      <c r="AC729" s="70" t="str">
        <f>+IF(AB729="-","-",IF(ABS(K729-AB729)&lt;0.1,1,-1*(AB729-K729)/K729))</f>
        <v>-</v>
      </c>
      <c r="AD729" s="66" t="str">
        <f>+IF(AB729&lt;&gt;"-",IF(AB729&lt;K729,(K729-AB729)*C729,AB729*C729),"")</f>
        <v/>
      </c>
      <c r="AE729" s="68" t="str">
        <f>+IF(AB729&lt;&gt;"-",IF(R729&lt;&gt;"-",IF(Z729&lt;&gt;"OUI","OLD","FAUX"),IF(Z729&lt;&gt;"OUI","NEW","FAUX")),"")</f>
        <v/>
      </c>
      <c r="AF729" s="68"/>
      <c r="AG729" s="68"/>
      <c r="AH729" s="53" t="str">
        <f t="shared" si="11"/>
        <v/>
      </c>
    </row>
    <row r="730" spans="1:34" ht="17">
      <c r="A730" s="53" t="s">
        <v>2564</v>
      </c>
      <c r="B730" s="53" t="s">
        <v>2565</v>
      </c>
      <c r="C730" s="54">
        <v>22</v>
      </c>
      <c r="D730" s="55" t="s">
        <v>791</v>
      </c>
      <c r="E730" s="55"/>
      <c r="F730" s="56" t="s">
        <v>49</v>
      </c>
      <c r="G730" s="56" t="s">
        <v>49</v>
      </c>
      <c r="H730" s="56" t="s">
        <v>98</v>
      </c>
      <c r="I730" s="56"/>
      <c r="J730" s="56"/>
      <c r="K730" s="57">
        <v>18</v>
      </c>
      <c r="L730" s="58">
        <v>45345</v>
      </c>
      <c r="M730" s="58">
        <v>45719</v>
      </c>
      <c r="N730" s="59"/>
      <c r="O730" s="56">
        <v>4</v>
      </c>
      <c r="P730" s="56"/>
      <c r="Q730" s="56">
        <v>27</v>
      </c>
      <c r="R730" s="60" t="s">
        <v>1139</v>
      </c>
      <c r="S730" s="61">
        <f>O730+P730</f>
        <v>4</v>
      </c>
      <c r="T730" s="62">
        <f>+IF(L730&lt;&gt;"",IF(DAYS360(L730,$A$2)&lt;0,0,IF(AND(MONTH(L730)=MONTH($A$2),YEAR(L730)&lt;YEAR($A$2)),(DAYS360(L730,$A$2)/30)-1,DAYS360(L730,$A$2)/30)),0)</f>
        <v>13.1</v>
      </c>
      <c r="U730" s="62">
        <f>+IF(M730&lt;&gt;"",IF(DAYS360(M730,$A$2)&lt;0,0,IF(AND(MONTH(M730)=MONTH($A$2),YEAR(M730)&lt;YEAR($A$2)),(DAYS360(M730,$A$2)/30)-1,DAYS360(M730,$A$2)/30)),0)</f>
        <v>0.76666666666666672</v>
      </c>
      <c r="V730" s="63">
        <f>S730/((C730+Q730)/2)</f>
        <v>0.16326530612244897</v>
      </c>
      <c r="W730" s="64">
        <f>+IF(V730&gt;0,1/V730,999)</f>
        <v>6.1250000000000009</v>
      </c>
      <c r="X730" s="65" t="str">
        <f>+IF(N730&lt;&gt;"",IF(INT(N730)&lt;&gt;INT(K730),"OUI",""),"")</f>
        <v/>
      </c>
      <c r="Y730" s="66">
        <f>+IF(F730="OUI",0,C730*K730)</f>
        <v>396</v>
      </c>
      <c r="Z730" s="67" t="str">
        <f>+IF(R730="-",IF(OR(F730="OUI",AND(G730="OUI",T730&lt;=$V$1),H730="OUI",I730="OUI",J730="OUI",T730&lt;=$V$1),"OUI",""),"")</f>
        <v>OUI</v>
      </c>
      <c r="AA730" s="68" t="str">
        <f>+IF(OR(Z730&lt;&gt;"OUI",X730="OUI",R730&lt;&gt;"-"),"OUI","")</f>
        <v/>
      </c>
      <c r="AB730" s="69" t="str">
        <f>+IF(AA730&lt;&gt;"OUI","-",IF(R730="-",IF(W730&lt;=3,"-",MAX(N730,K730*(1-$T$1))),IF(W730&lt;=3,R730,IF(T730&gt;$V$6,MAX(N730,K730*$T$6),IF(T730&gt;$V$5,MAX(R730,N730,K730*(1-$T$2),K730*(1-$T$5)),IF(T730&gt;$V$4,MAX(R730,N730,K730*(1-$T$2),K730*(1-$T$4)),IF(T730&gt;$V$3,MAX(R730,N730,K730*(1-$T$2),K730*(1-$T$3)),IF(T730&gt;$V$1,MAX(N730,K730*(1-$T$2)),MAX(N730,R730)))))))))</f>
        <v>-</v>
      </c>
      <c r="AC730" s="70" t="str">
        <f>+IF(AB730="-","-",IF(ABS(K730-AB730)&lt;0.1,1,-1*(AB730-K730)/K730))</f>
        <v>-</v>
      </c>
      <c r="AD730" s="66" t="str">
        <f>+IF(AB730&lt;&gt;"-",IF(AB730&lt;K730,(K730-AB730)*C730,AB730*C730),"")</f>
        <v/>
      </c>
      <c r="AE730" s="68" t="str">
        <f>+IF(AB730&lt;&gt;"-",IF(R730&lt;&gt;"-",IF(Z730&lt;&gt;"OUI","OLD","FAUX"),IF(Z730&lt;&gt;"OUI","NEW","FAUX")),"")</f>
        <v/>
      </c>
      <c r="AF730" s="68"/>
      <c r="AG730" s="68"/>
      <c r="AH730" s="53" t="str">
        <f t="shared" si="11"/>
        <v/>
      </c>
    </row>
    <row r="731" spans="1:34" ht="17">
      <c r="A731" s="53" t="s">
        <v>971</v>
      </c>
      <c r="B731" s="53" t="s">
        <v>972</v>
      </c>
      <c r="C731" s="54">
        <v>3</v>
      </c>
      <c r="D731" s="55" t="s">
        <v>80</v>
      </c>
      <c r="E731" s="55" t="s">
        <v>973</v>
      </c>
      <c r="F731" s="56" t="s">
        <v>49</v>
      </c>
      <c r="G731" s="56" t="s">
        <v>49</v>
      </c>
      <c r="H731" s="56"/>
      <c r="I731" s="56"/>
      <c r="J731" s="56" t="s">
        <v>49</v>
      </c>
      <c r="K731" s="57">
        <v>17.96</v>
      </c>
      <c r="L731" s="58">
        <v>44308</v>
      </c>
      <c r="M731" s="58">
        <v>45680</v>
      </c>
      <c r="N731" s="59"/>
      <c r="O731" s="56">
        <v>1</v>
      </c>
      <c r="P731" s="56"/>
      <c r="Q731" s="56">
        <v>4</v>
      </c>
      <c r="R731" s="60">
        <v>12.497166666666669</v>
      </c>
      <c r="S731" s="61">
        <f>O731+P731</f>
        <v>1</v>
      </c>
      <c r="T731" s="62">
        <f>+IF(L731&lt;&gt;"",IF(DAYS360(L731,$A$2)&lt;0,0,IF(AND(MONTH(L731)=MONTH($A$2),YEAR(L731)&lt;YEAR($A$2)),(DAYS360(L731,$A$2)/30)-1,DAYS360(L731,$A$2)/30)),0)</f>
        <v>47.133333333333333</v>
      </c>
      <c r="U731" s="62">
        <f>+IF(M731&lt;&gt;"",IF(DAYS360(M731,$A$2)&lt;0,0,IF(AND(MONTH(M731)=MONTH($A$2),YEAR(M731)&lt;YEAR($A$2)),(DAYS360(M731,$A$2)/30)-1,DAYS360(M731,$A$2)/30)),0)</f>
        <v>2.1</v>
      </c>
      <c r="V731" s="63">
        <f>S731/((C731+Q731)/2)</f>
        <v>0.2857142857142857</v>
      </c>
      <c r="W731" s="64">
        <f>+IF(V731&gt;0,1/V731,999)</f>
        <v>3.5</v>
      </c>
      <c r="X731" s="65" t="str">
        <f>+IF(N731&lt;&gt;"",IF(INT(N731)&lt;&gt;INT(K731),"OUI",""),"")</f>
        <v/>
      </c>
      <c r="Y731" s="66">
        <f>+IF(F731="OUI",0,C731*K731)</f>
        <v>53.88</v>
      </c>
      <c r="Z731" s="67" t="str">
        <f>+IF(R731="-",IF(OR(F731="OUI",AND(G731="OUI",T731&lt;=$V$1),H731="OUI",I731="OUI",J731="OUI",T731&lt;=$V$1),"OUI",""),"")</f>
        <v/>
      </c>
      <c r="AA731" s="68" t="str">
        <f>+IF(OR(Z731&lt;&gt;"OUI",X731="OUI",R731&lt;&gt;"-"),"OUI","")</f>
        <v>OUI</v>
      </c>
      <c r="AB731" s="69">
        <f>+IF(AA731&lt;&gt;"OUI","-",IF(R731="-",IF(W731&lt;=3,"-",MAX(N731,K731*(1-$T$1))),IF(W731&lt;=3,R731,IF(T731&gt;$V$6,MAX(N731,K731*$T$6),IF(T731&gt;$V$5,MAX(R731,N731,K731*(1-$T$2),K731*(1-$T$5)),IF(T731&gt;$V$4,MAX(R731,N731,K731*(1-$T$2),K731*(1-$T$4)),IF(T731&gt;$V$3,MAX(R731,N731,K731*(1-$T$2),K731*(1-$T$3)),IF(T731&gt;$V$1,MAX(N731,K731*(1-$T$2)),MAX(N731,R731)))))))))</f>
        <v>16.164000000000001</v>
      </c>
      <c r="AC731" s="70">
        <f>+IF(AB731="-","-",IF(ABS(K731-AB731)&lt;0.1,1,-1*(AB731-K731)/K731))</f>
        <v>9.9999999999999964E-2</v>
      </c>
      <c r="AD731" s="66">
        <f>+IF(AB731&lt;&gt;"-",IF(AB731&lt;K731,(K731-AB731)*C731,AB731*C731),"")</f>
        <v>5.3879999999999981</v>
      </c>
      <c r="AE731" s="68" t="str">
        <f>+IF(AB731&lt;&gt;"-",IF(R731&lt;&gt;"-",IF(Z731&lt;&gt;"OUI","OLD","FAUX"),IF(Z731&lt;&gt;"OUI","NEW","FAUX")),"")</f>
        <v>OLD</v>
      </c>
      <c r="AF731" s="68"/>
      <c r="AG731" s="68"/>
      <c r="AH731" s="53" t="str">
        <f t="shared" si="11"/>
        <v/>
      </c>
    </row>
    <row r="732" spans="1:34" ht="17">
      <c r="A732" s="53" t="s">
        <v>3493</v>
      </c>
      <c r="B732" s="53" t="s">
        <v>3494</v>
      </c>
      <c r="C732" s="54">
        <v>6</v>
      </c>
      <c r="D732" s="55" t="s">
        <v>80</v>
      </c>
      <c r="E732" s="55"/>
      <c r="F732" s="56" t="s">
        <v>49</v>
      </c>
      <c r="G732" s="56" t="s">
        <v>49</v>
      </c>
      <c r="H732" s="56"/>
      <c r="I732" s="56"/>
      <c r="J732" s="56"/>
      <c r="K732" s="57">
        <v>17.9039</v>
      </c>
      <c r="L732" s="58">
        <v>45384</v>
      </c>
      <c r="M732" s="58">
        <v>45722</v>
      </c>
      <c r="N732" s="59"/>
      <c r="O732" s="56">
        <v>1</v>
      </c>
      <c r="P732" s="56"/>
      <c r="Q732" s="56">
        <v>6</v>
      </c>
      <c r="R732" s="60" t="s">
        <v>1139</v>
      </c>
      <c r="S732" s="61">
        <f>O732+P732</f>
        <v>1</v>
      </c>
      <c r="T732" s="62">
        <f>+IF(L732&lt;&gt;"",IF(DAYS360(L732,$A$2)&lt;0,0,IF(AND(MONTH(L732)=MONTH($A$2),YEAR(L732)&lt;YEAR($A$2)),(DAYS360(L732,$A$2)/30)-1,DAYS360(L732,$A$2)/30)),0)</f>
        <v>11.8</v>
      </c>
      <c r="U732" s="62">
        <f>+IF(M732&lt;&gt;"",IF(DAYS360(M732,$A$2)&lt;0,0,IF(AND(MONTH(M732)=MONTH($A$2),YEAR(M732)&lt;YEAR($A$2)),(DAYS360(M732,$A$2)/30)-1,DAYS360(M732,$A$2)/30)),0)</f>
        <v>0.66666666666666663</v>
      </c>
      <c r="V732" s="63">
        <f>S732/((C732+Q732)/2)</f>
        <v>0.16666666666666666</v>
      </c>
      <c r="W732" s="64">
        <f>+IF(V732&gt;0,1/V732,999)</f>
        <v>6</v>
      </c>
      <c r="X732" s="65" t="str">
        <f>+IF(N732&lt;&gt;"",IF(INT(N732)&lt;&gt;INT(K732),"OUI",""),"")</f>
        <v/>
      </c>
      <c r="Y732" s="66">
        <f>+IF(F732="OUI",0,C732*K732)</f>
        <v>107.4234</v>
      </c>
      <c r="Z732" s="67" t="str">
        <f>+IF(R732="-",IF(OR(F732="OUI",AND(G732="OUI",T732&lt;=$V$1),H732="OUI",I732="OUI",J732="OUI",T732&lt;=$V$1),"OUI",""),"")</f>
        <v>OUI</v>
      </c>
      <c r="AA732" s="68" t="str">
        <f>+IF(OR(Z732&lt;&gt;"OUI",X732="OUI",R732&lt;&gt;"-"),"OUI","")</f>
        <v/>
      </c>
      <c r="AB732" s="69" t="str">
        <f>+IF(AA732&lt;&gt;"OUI","-",IF(R732="-",IF(W732&lt;=3,"-",MAX(N732,K732*(1-$T$1))),IF(W732&lt;=3,R732,IF(T732&gt;$V$6,MAX(N732,K732*$T$6),IF(T732&gt;$V$5,MAX(R732,N732,K732*(1-$T$2),K732*(1-$T$5)),IF(T732&gt;$V$4,MAX(R732,N732,K732*(1-$T$2),K732*(1-$T$4)),IF(T732&gt;$V$3,MAX(R732,N732,K732*(1-$T$2),K732*(1-$T$3)),IF(T732&gt;$V$1,MAX(N732,K732*(1-$T$2)),MAX(N732,R732)))))))))</f>
        <v>-</v>
      </c>
      <c r="AC732" s="70" t="str">
        <f>+IF(AB732="-","-",IF(ABS(K732-AB732)&lt;0.1,1,-1*(AB732-K732)/K732))</f>
        <v>-</v>
      </c>
      <c r="AD732" s="66" t="str">
        <f>+IF(AB732&lt;&gt;"-",IF(AB732&lt;K732,(K732-AB732)*C732,AB732*C732),"")</f>
        <v/>
      </c>
      <c r="AE732" s="68" t="str">
        <f>+IF(AB732&lt;&gt;"-",IF(R732&lt;&gt;"-",IF(Z732&lt;&gt;"OUI","OLD","FAUX"),IF(Z732&lt;&gt;"OUI","NEW","FAUX")),"")</f>
        <v/>
      </c>
      <c r="AF732" s="68"/>
      <c r="AG732" s="68"/>
      <c r="AH732" s="53" t="str">
        <f t="shared" si="11"/>
        <v/>
      </c>
    </row>
    <row r="733" spans="1:34" ht="17">
      <c r="A733" s="53" t="s">
        <v>2333</v>
      </c>
      <c r="B733" s="53" t="s">
        <v>2334</v>
      </c>
      <c r="C733" s="54">
        <v>2</v>
      </c>
      <c r="D733" s="55" t="s">
        <v>791</v>
      </c>
      <c r="E733" s="55" t="s">
        <v>2015</v>
      </c>
      <c r="F733" s="56" t="s">
        <v>49</v>
      </c>
      <c r="G733" s="56" t="s">
        <v>49</v>
      </c>
      <c r="H733" s="56"/>
      <c r="I733" s="56"/>
      <c r="J733" s="56" t="s">
        <v>49</v>
      </c>
      <c r="K733" s="57">
        <v>17.899999999999999</v>
      </c>
      <c r="L733" s="58">
        <v>45623</v>
      </c>
      <c r="M733" s="58">
        <v>45643</v>
      </c>
      <c r="N733" s="59"/>
      <c r="O733" s="56"/>
      <c r="P733" s="56"/>
      <c r="Q733" s="56">
        <v>2</v>
      </c>
      <c r="R733" s="60" t="s">
        <v>1139</v>
      </c>
      <c r="S733" s="61">
        <f>O733+P733</f>
        <v>0</v>
      </c>
      <c r="T733" s="62">
        <f>+IF(L733&lt;&gt;"",IF(DAYS360(L733,$A$2)&lt;0,0,IF(AND(MONTH(L733)=MONTH($A$2),YEAR(L733)&lt;YEAR($A$2)),(DAYS360(L733,$A$2)/30)-1,DAYS360(L733,$A$2)/30)),0)</f>
        <v>3.9666666666666668</v>
      </c>
      <c r="U733" s="62">
        <f>+IF(M733&lt;&gt;"",IF(DAYS360(M733,$A$2)&lt;0,0,IF(AND(MONTH(M733)=MONTH($A$2),YEAR(M733)&lt;YEAR($A$2)),(DAYS360(M733,$A$2)/30)-1,DAYS360(M733,$A$2)/30)),0)</f>
        <v>3.3</v>
      </c>
      <c r="V733" s="63">
        <f>S733/((C733+Q733)/2)</f>
        <v>0</v>
      </c>
      <c r="W733" s="64">
        <f>+IF(V733&gt;0,1/V733,999)</f>
        <v>999</v>
      </c>
      <c r="X733" s="65" t="str">
        <f>+IF(N733&lt;&gt;"",IF(INT(N733)&lt;&gt;INT(K733),"OUI",""),"")</f>
        <v/>
      </c>
      <c r="Y733" s="66">
        <f>+IF(F733="OUI",0,C733*K733)</f>
        <v>35.799999999999997</v>
      </c>
      <c r="Z733" s="67" t="str">
        <f>+IF(R733="-",IF(OR(F733="OUI",AND(G733="OUI",T733&lt;=$V$1),H733="OUI",I733="OUI",J733="OUI",T733&lt;=$V$1),"OUI",""),"")</f>
        <v>OUI</v>
      </c>
      <c r="AA733" s="68" t="str">
        <f>+IF(OR(Z733&lt;&gt;"OUI",X733="OUI",R733&lt;&gt;"-"),"OUI","")</f>
        <v/>
      </c>
      <c r="AB733" s="69" t="str">
        <f>+IF(AA733&lt;&gt;"OUI","-",IF(R733="-",IF(W733&lt;=3,"-",MAX(N733,K733*(1-$T$1))),IF(W733&lt;=3,R733,IF(T733&gt;$V$6,MAX(N733,K733*$T$6),IF(T733&gt;$V$5,MAX(R733,N733,K733*(1-$T$2),K733*(1-$T$5)),IF(T733&gt;$V$4,MAX(R733,N733,K733*(1-$T$2),K733*(1-$T$4)),IF(T733&gt;$V$3,MAX(R733,N733,K733*(1-$T$2),K733*(1-$T$3)),IF(T733&gt;$V$1,MAX(N733,K733*(1-$T$2)),MAX(N733,R733)))))))))</f>
        <v>-</v>
      </c>
      <c r="AC733" s="70" t="str">
        <f>+IF(AB733="-","-",IF(ABS(K733-AB733)&lt;0.1,1,-1*(AB733-K733)/K733))</f>
        <v>-</v>
      </c>
      <c r="AD733" s="66" t="str">
        <f>+IF(AB733&lt;&gt;"-",IF(AB733&lt;K733,(K733-AB733)*C733,AB733*C733),"")</f>
        <v/>
      </c>
      <c r="AE733" s="68" t="str">
        <f>+IF(AB733&lt;&gt;"-",IF(R733&lt;&gt;"-",IF(Z733&lt;&gt;"OUI","OLD","FAUX"),IF(Z733&lt;&gt;"OUI","NEW","FAUX")),"")</f>
        <v/>
      </c>
      <c r="AF733" s="68"/>
      <c r="AG733" s="68"/>
      <c r="AH733" s="53" t="str">
        <f t="shared" si="11"/>
        <v/>
      </c>
    </row>
    <row r="734" spans="1:34" ht="17">
      <c r="A734" s="53" t="s">
        <v>2622</v>
      </c>
      <c r="B734" s="53" t="s">
        <v>2623</v>
      </c>
      <c r="C734" s="54">
        <v>3</v>
      </c>
      <c r="D734" s="55" t="s">
        <v>791</v>
      </c>
      <c r="E734" s="55"/>
      <c r="F734" s="56" t="s">
        <v>49</v>
      </c>
      <c r="G734" s="56" t="s">
        <v>49</v>
      </c>
      <c r="H734" s="56"/>
      <c r="I734" s="56"/>
      <c r="J734" s="56"/>
      <c r="K734" s="57">
        <v>17.899999999999999</v>
      </c>
      <c r="L734" s="58">
        <v>45548</v>
      </c>
      <c r="M734" s="58">
        <v>45726</v>
      </c>
      <c r="N734" s="59"/>
      <c r="O734" s="56">
        <v>10</v>
      </c>
      <c r="P734" s="56"/>
      <c r="Q734" s="56">
        <v>13</v>
      </c>
      <c r="R734" s="60" t="s">
        <v>1139</v>
      </c>
      <c r="S734" s="61">
        <f>O734+P734</f>
        <v>10</v>
      </c>
      <c r="T734" s="62">
        <f>+IF(L734&lt;&gt;"",IF(DAYS360(L734,$A$2)&lt;0,0,IF(AND(MONTH(L734)=MONTH($A$2),YEAR(L734)&lt;YEAR($A$2)),(DAYS360(L734,$A$2)/30)-1,DAYS360(L734,$A$2)/30)),0)</f>
        <v>6.4333333333333336</v>
      </c>
      <c r="U734" s="62">
        <f>+IF(M734&lt;&gt;"",IF(DAYS360(M734,$A$2)&lt;0,0,IF(AND(MONTH(M734)=MONTH($A$2),YEAR(M734)&lt;YEAR($A$2)),(DAYS360(M734,$A$2)/30)-1,DAYS360(M734,$A$2)/30)),0)</f>
        <v>0.53333333333333333</v>
      </c>
      <c r="V734" s="63">
        <f>S734/((C734+Q734)/2)</f>
        <v>1.25</v>
      </c>
      <c r="W734" s="64">
        <f>+IF(V734&gt;0,1/V734,999)</f>
        <v>0.8</v>
      </c>
      <c r="X734" s="65" t="str">
        <f>+IF(N734&lt;&gt;"",IF(INT(N734)&lt;&gt;INT(K734),"OUI",""),"")</f>
        <v/>
      </c>
      <c r="Y734" s="66">
        <f>+IF(F734="OUI",0,C734*K734)</f>
        <v>53.699999999999996</v>
      </c>
      <c r="Z734" s="67" t="str">
        <f>+IF(R734="-",IF(OR(F734="OUI",AND(G734="OUI",T734&lt;=$V$1),H734="OUI",I734="OUI",J734="OUI",T734&lt;=$V$1),"OUI",""),"")</f>
        <v>OUI</v>
      </c>
      <c r="AA734" s="68" t="str">
        <f>+IF(OR(Z734&lt;&gt;"OUI",X734="OUI",R734&lt;&gt;"-"),"OUI","")</f>
        <v/>
      </c>
      <c r="AB734" s="69" t="str">
        <f>+IF(AA734&lt;&gt;"OUI","-",IF(R734="-",IF(W734&lt;=3,"-",MAX(N734,K734*(1-$T$1))),IF(W734&lt;=3,R734,IF(T734&gt;$V$6,MAX(N734,K734*$T$6),IF(T734&gt;$V$5,MAX(R734,N734,K734*(1-$T$2),K734*(1-$T$5)),IF(T734&gt;$V$4,MAX(R734,N734,K734*(1-$T$2),K734*(1-$T$4)),IF(T734&gt;$V$3,MAX(R734,N734,K734*(1-$T$2),K734*(1-$T$3)),IF(T734&gt;$V$1,MAX(N734,K734*(1-$T$2)),MAX(N734,R734)))))))))</f>
        <v>-</v>
      </c>
      <c r="AC734" s="70" t="str">
        <f>+IF(AB734="-","-",IF(ABS(K734-AB734)&lt;0.1,1,-1*(AB734-K734)/K734))</f>
        <v>-</v>
      </c>
      <c r="AD734" s="66" t="str">
        <f>+IF(AB734&lt;&gt;"-",IF(AB734&lt;K734,(K734-AB734)*C734,AB734*C734),"")</f>
        <v/>
      </c>
      <c r="AE734" s="68" t="str">
        <f>+IF(AB734&lt;&gt;"-",IF(R734&lt;&gt;"-",IF(Z734&lt;&gt;"OUI","OLD","FAUX"),IF(Z734&lt;&gt;"OUI","NEW","FAUX")),"")</f>
        <v/>
      </c>
      <c r="AF734" s="68"/>
      <c r="AG734" s="68"/>
      <c r="AH734" s="53" t="str">
        <f t="shared" si="11"/>
        <v/>
      </c>
    </row>
    <row r="735" spans="1:34" ht="17">
      <c r="A735" s="53" t="s">
        <v>2616</v>
      </c>
      <c r="B735" s="53" t="s">
        <v>2617</v>
      </c>
      <c r="C735" s="54">
        <v>4</v>
      </c>
      <c r="D735" s="55" t="s">
        <v>791</v>
      </c>
      <c r="E735" s="55"/>
      <c r="F735" s="56" t="s">
        <v>49</v>
      </c>
      <c r="G735" s="56" t="s">
        <v>49</v>
      </c>
      <c r="H735" s="56"/>
      <c r="I735" s="56"/>
      <c r="J735" s="56"/>
      <c r="K735" s="57">
        <v>17.899999999999999</v>
      </c>
      <c r="L735" s="58">
        <v>45548</v>
      </c>
      <c r="M735" s="58">
        <v>45712</v>
      </c>
      <c r="N735" s="59"/>
      <c r="O735" s="56">
        <v>6</v>
      </c>
      <c r="P735" s="56"/>
      <c r="Q735" s="56">
        <v>11</v>
      </c>
      <c r="R735" s="60" t="s">
        <v>1139</v>
      </c>
      <c r="S735" s="61">
        <f>O735+P735</f>
        <v>6</v>
      </c>
      <c r="T735" s="62">
        <f>+IF(L735&lt;&gt;"",IF(DAYS360(L735,$A$2)&lt;0,0,IF(AND(MONTH(L735)=MONTH($A$2),YEAR(L735)&lt;YEAR($A$2)),(DAYS360(L735,$A$2)/30)-1,DAYS360(L735,$A$2)/30)),0)</f>
        <v>6.4333333333333336</v>
      </c>
      <c r="U735" s="62">
        <f>+IF(M735&lt;&gt;"",IF(DAYS360(M735,$A$2)&lt;0,0,IF(AND(MONTH(M735)=MONTH($A$2),YEAR(M735)&lt;YEAR($A$2)),(DAYS360(M735,$A$2)/30)-1,DAYS360(M735,$A$2)/30)),0)</f>
        <v>1.0666666666666667</v>
      </c>
      <c r="V735" s="63">
        <f>S735/((C735+Q735)/2)</f>
        <v>0.8</v>
      </c>
      <c r="W735" s="64">
        <f>+IF(V735&gt;0,1/V735,999)</f>
        <v>1.25</v>
      </c>
      <c r="X735" s="65" t="str">
        <f>+IF(N735&lt;&gt;"",IF(INT(N735)&lt;&gt;INT(K735),"OUI",""),"")</f>
        <v/>
      </c>
      <c r="Y735" s="66">
        <f>+IF(F735="OUI",0,C735*K735)</f>
        <v>71.599999999999994</v>
      </c>
      <c r="Z735" s="67" t="str">
        <f>+IF(R735="-",IF(OR(F735="OUI",AND(G735="OUI",T735&lt;=$V$1),H735="OUI",I735="OUI",J735="OUI",T735&lt;=$V$1),"OUI",""),"")</f>
        <v>OUI</v>
      </c>
      <c r="AA735" s="68" t="str">
        <f>+IF(OR(Z735&lt;&gt;"OUI",X735="OUI",R735&lt;&gt;"-"),"OUI","")</f>
        <v/>
      </c>
      <c r="AB735" s="69" t="str">
        <f>+IF(AA735&lt;&gt;"OUI","-",IF(R735="-",IF(W735&lt;=3,"-",MAX(N735,K735*(1-$T$1))),IF(W735&lt;=3,R735,IF(T735&gt;$V$6,MAX(N735,K735*$T$6),IF(T735&gt;$V$5,MAX(R735,N735,K735*(1-$T$2),K735*(1-$T$5)),IF(T735&gt;$V$4,MAX(R735,N735,K735*(1-$T$2),K735*(1-$T$4)),IF(T735&gt;$V$3,MAX(R735,N735,K735*(1-$T$2),K735*(1-$T$3)),IF(T735&gt;$V$1,MAX(N735,K735*(1-$T$2)),MAX(N735,R735)))))))))</f>
        <v>-</v>
      </c>
      <c r="AC735" s="70" t="str">
        <f>+IF(AB735="-","-",IF(ABS(K735-AB735)&lt;0.1,1,-1*(AB735-K735)/K735))</f>
        <v>-</v>
      </c>
      <c r="AD735" s="66" t="str">
        <f>+IF(AB735&lt;&gt;"-",IF(AB735&lt;K735,(K735-AB735)*C735,AB735*C735),"")</f>
        <v/>
      </c>
      <c r="AE735" s="68" t="str">
        <f>+IF(AB735&lt;&gt;"-",IF(R735&lt;&gt;"-",IF(Z735&lt;&gt;"OUI","OLD","FAUX"),IF(Z735&lt;&gt;"OUI","NEW","FAUX")),"")</f>
        <v/>
      </c>
      <c r="AF735" s="68"/>
      <c r="AG735" s="68"/>
      <c r="AH735" s="53" t="str">
        <f t="shared" si="11"/>
        <v/>
      </c>
    </row>
    <row r="736" spans="1:34" ht="17">
      <c r="A736" s="53" t="s">
        <v>241</v>
      </c>
      <c r="B736" s="53" t="s">
        <v>242</v>
      </c>
      <c r="C736" s="54">
        <v>2</v>
      </c>
      <c r="D736" s="55" t="s">
        <v>80</v>
      </c>
      <c r="E736" s="55" t="s">
        <v>243</v>
      </c>
      <c r="F736" s="56" t="s">
        <v>49</v>
      </c>
      <c r="G736" s="56" t="s">
        <v>49</v>
      </c>
      <c r="H736" s="56"/>
      <c r="I736" s="56"/>
      <c r="J736" s="56" t="s">
        <v>98</v>
      </c>
      <c r="K736" s="57">
        <v>17.865400000000001</v>
      </c>
      <c r="L736" s="58">
        <v>42838</v>
      </c>
      <c r="M736" s="58">
        <v>44936</v>
      </c>
      <c r="N736" s="59"/>
      <c r="O736" s="56"/>
      <c r="P736" s="56"/>
      <c r="Q736" s="56">
        <v>2</v>
      </c>
      <c r="R736" s="60">
        <v>17.865400000000001</v>
      </c>
      <c r="S736" s="61">
        <f>O736+P736</f>
        <v>0</v>
      </c>
      <c r="T736" s="62">
        <f>+IF(L736&lt;&gt;"",IF(DAYS360(L736,$A$2)&lt;0,0,IF(AND(MONTH(L736)=MONTH($A$2),YEAR(L736)&lt;YEAR($A$2)),(DAYS360(L736,$A$2)/30)-1,DAYS360(L736,$A$2)/30)),0)</f>
        <v>95.433333333333337</v>
      </c>
      <c r="U736" s="62">
        <f>+IF(M736&lt;&gt;"",IF(DAYS360(M736,$A$2)&lt;0,0,IF(AND(MONTH(M736)=MONTH($A$2),YEAR(M736)&lt;YEAR($A$2)),(DAYS360(M736,$A$2)/30)-1,DAYS360(M736,$A$2)/30)),0)</f>
        <v>26.533333333333335</v>
      </c>
      <c r="V736" s="63">
        <f>S736/((C736+Q736)/2)</f>
        <v>0</v>
      </c>
      <c r="W736" s="64">
        <f>+IF(V736&gt;0,1/V736,999)</f>
        <v>999</v>
      </c>
      <c r="X736" s="65" t="str">
        <f>+IF(N736&lt;&gt;"",IF(INT(N736)&lt;&gt;INT(K736),"OUI",""),"")</f>
        <v/>
      </c>
      <c r="Y736" s="66">
        <f>+IF(F736="OUI",0,C736*K736)</f>
        <v>35.730800000000002</v>
      </c>
      <c r="Z736" s="67" t="str">
        <f>+IF(R736="-",IF(OR(F736="OUI",AND(G736="OUI",T736&lt;=$V$1),H736="OUI",I736="OUI",J736="OUI",T736&lt;=$V$1),"OUI",""),"")</f>
        <v/>
      </c>
      <c r="AA736" s="68" t="str">
        <f>+IF(OR(Z736&lt;&gt;"OUI",X736="OUI",R736&lt;&gt;"-"),"OUI","")</f>
        <v>OUI</v>
      </c>
      <c r="AB736" s="69">
        <f>+IF(AA736&lt;&gt;"OUI","-",IF(R736="-",IF(W736&lt;=3,"-",MAX(N736,K736*(1-$T$1))),IF(W736&lt;=3,R736,IF(T736&gt;$V$6,MAX(N736,K736*$T$6),IF(T736&gt;$V$5,MAX(R736,N736,K736*(1-$T$2),K736*(1-$T$5)),IF(T736&gt;$V$4,MAX(R736,N736,K736*(1-$T$2),K736*(1-$T$4)),IF(T736&gt;$V$3,MAX(R736,N736,K736*(1-$T$2),K736*(1-$T$3)),IF(T736&gt;$V$1,MAX(N736,K736*(1-$T$2)),MAX(N736,R736)))))))))</f>
        <v>17.865400000000001</v>
      </c>
      <c r="AC736" s="70">
        <f>+IF(AB736="-","-",IF(ABS(K736-AB736)&lt;0.1,1,-1*(AB736-K736)/K736))</f>
        <v>1</v>
      </c>
      <c r="AD736" s="66">
        <f>+IF(AB736&lt;&gt;"-",IF(AB736&lt;K736,(K736-AB736)*C736,AB736*C736),"")</f>
        <v>35.730800000000002</v>
      </c>
      <c r="AE736" s="68" t="str">
        <f>+IF(AB736&lt;&gt;"-",IF(R736&lt;&gt;"-",IF(Z736&lt;&gt;"OUI","OLD","FAUX"),IF(Z736&lt;&gt;"OUI","NEW","FAUX")),"")</f>
        <v>OLD</v>
      </c>
      <c r="AF736" s="68"/>
      <c r="AG736" s="68"/>
      <c r="AH736" s="53" t="str">
        <f t="shared" si="11"/>
        <v/>
      </c>
    </row>
    <row r="737" spans="1:34" ht="17">
      <c r="A737" s="53" t="s">
        <v>3439</v>
      </c>
      <c r="B737" s="53" t="s">
        <v>3440</v>
      </c>
      <c r="C737" s="54">
        <v>3</v>
      </c>
      <c r="D737" s="55" t="s">
        <v>80</v>
      </c>
      <c r="E737" s="55" t="s">
        <v>81</v>
      </c>
      <c r="F737" s="56" t="s">
        <v>49</v>
      </c>
      <c r="G737" s="56" t="s">
        <v>49</v>
      </c>
      <c r="H737" s="56"/>
      <c r="I737" s="56"/>
      <c r="J737" s="56" t="s">
        <v>49</v>
      </c>
      <c r="K737" s="57">
        <v>17.854399999999998</v>
      </c>
      <c r="L737" s="58">
        <v>45618</v>
      </c>
      <c r="M737" s="58">
        <v>45733</v>
      </c>
      <c r="N737" s="59"/>
      <c r="O737" s="56">
        <v>1</v>
      </c>
      <c r="P737" s="56"/>
      <c r="Q737" s="56">
        <v>4</v>
      </c>
      <c r="R737" s="60" t="s">
        <v>1139</v>
      </c>
      <c r="S737" s="61">
        <f>O737+P737</f>
        <v>1</v>
      </c>
      <c r="T737" s="62">
        <f>+IF(L737&lt;&gt;"",IF(DAYS360(L737,$A$2)&lt;0,0,IF(AND(MONTH(L737)=MONTH($A$2),YEAR(L737)&lt;YEAR($A$2)),(DAYS360(L737,$A$2)/30)-1,DAYS360(L737,$A$2)/30)),0)</f>
        <v>4.1333333333333337</v>
      </c>
      <c r="U737" s="62">
        <f>+IF(M737&lt;&gt;"",IF(DAYS360(M737,$A$2)&lt;0,0,IF(AND(MONTH(M737)=MONTH($A$2),YEAR(M737)&lt;YEAR($A$2)),(DAYS360(M737,$A$2)/30)-1,DAYS360(M737,$A$2)/30)),0)</f>
        <v>0.3</v>
      </c>
      <c r="V737" s="63">
        <f>S737/((C737+Q737)/2)</f>
        <v>0.2857142857142857</v>
      </c>
      <c r="W737" s="64">
        <f>+IF(V737&gt;0,1/V737,999)</f>
        <v>3.5</v>
      </c>
      <c r="X737" s="65" t="str">
        <f>+IF(N737&lt;&gt;"",IF(INT(N737)&lt;&gt;INT(K737),"OUI",""),"")</f>
        <v/>
      </c>
      <c r="Y737" s="66">
        <f>+IF(F737="OUI",0,C737*K737)</f>
        <v>53.563199999999995</v>
      </c>
      <c r="Z737" s="67" t="str">
        <f>+IF(R737="-",IF(OR(F737="OUI",AND(G737="OUI",T737&lt;=$V$1),H737="OUI",I737="OUI",J737="OUI",T737&lt;=$V$1),"OUI",""),"")</f>
        <v>OUI</v>
      </c>
      <c r="AA737" s="68" t="str">
        <f>+IF(OR(Z737&lt;&gt;"OUI",X737="OUI",R737&lt;&gt;"-"),"OUI","")</f>
        <v/>
      </c>
      <c r="AB737" s="69" t="str">
        <f>+IF(AA737&lt;&gt;"OUI","-",IF(R737="-",IF(W737&lt;=3,"-",MAX(N737,K737*(1-$T$1))),IF(W737&lt;=3,R737,IF(T737&gt;$V$6,MAX(N737,K737*$T$6),IF(T737&gt;$V$5,MAX(R737,N737,K737*(1-$T$2),K737*(1-$T$5)),IF(T737&gt;$V$4,MAX(R737,N737,K737*(1-$T$2),K737*(1-$T$4)),IF(T737&gt;$V$3,MAX(R737,N737,K737*(1-$T$2),K737*(1-$T$3)),IF(T737&gt;$V$1,MAX(N737,K737*(1-$T$2)),MAX(N737,R737)))))))))</f>
        <v>-</v>
      </c>
      <c r="AC737" s="70" t="str">
        <f>+IF(AB737="-","-",IF(ABS(K737-AB737)&lt;0.1,1,-1*(AB737-K737)/K737))</f>
        <v>-</v>
      </c>
      <c r="AD737" s="66" t="str">
        <f>+IF(AB737&lt;&gt;"-",IF(AB737&lt;K737,(K737-AB737)*C737,AB737*C737),"")</f>
        <v/>
      </c>
      <c r="AE737" s="68" t="str">
        <f>+IF(AB737&lt;&gt;"-",IF(R737&lt;&gt;"-",IF(Z737&lt;&gt;"OUI","OLD","FAUX"),IF(Z737&lt;&gt;"OUI","NEW","FAUX")),"")</f>
        <v/>
      </c>
      <c r="AF737" s="68"/>
      <c r="AG737" s="68"/>
      <c r="AH737" s="53" t="str">
        <f t="shared" si="11"/>
        <v/>
      </c>
    </row>
    <row r="738" spans="1:34" ht="17">
      <c r="A738" s="53" t="s">
        <v>3325</v>
      </c>
      <c r="B738" s="53" t="s">
        <v>3326</v>
      </c>
      <c r="C738" s="54">
        <v>3</v>
      </c>
      <c r="D738" s="55" t="s">
        <v>80</v>
      </c>
      <c r="E738" s="55" t="s">
        <v>97</v>
      </c>
      <c r="F738" s="56" t="s">
        <v>49</v>
      </c>
      <c r="G738" s="56" t="s">
        <v>49</v>
      </c>
      <c r="H738" s="56"/>
      <c r="I738" s="56"/>
      <c r="J738" s="56" t="s">
        <v>98</v>
      </c>
      <c r="K738" s="57">
        <v>17.844899999999999</v>
      </c>
      <c r="L738" s="58">
        <v>44805</v>
      </c>
      <c r="M738" s="58">
        <v>45579</v>
      </c>
      <c r="N738" s="59"/>
      <c r="O738" s="56"/>
      <c r="P738" s="56"/>
      <c r="Q738" s="56">
        <v>3</v>
      </c>
      <c r="R738" s="60" t="s">
        <v>1139</v>
      </c>
      <c r="S738" s="61">
        <f>O738+P738</f>
        <v>0</v>
      </c>
      <c r="T738" s="62">
        <f>+IF(L738&lt;&gt;"",IF(DAYS360(L738,$A$2)&lt;0,0,IF(AND(MONTH(L738)=MONTH($A$2),YEAR(L738)&lt;YEAR($A$2)),(DAYS360(L738,$A$2)/30)-1,DAYS360(L738,$A$2)/30)),0)</f>
        <v>30.833333333333332</v>
      </c>
      <c r="U738" s="62">
        <f>+IF(M738&lt;&gt;"",IF(DAYS360(M738,$A$2)&lt;0,0,IF(AND(MONTH(M738)=MONTH($A$2),YEAR(M738)&lt;YEAR($A$2)),(DAYS360(M738,$A$2)/30)-1,DAYS360(M738,$A$2)/30)),0)</f>
        <v>5.4</v>
      </c>
      <c r="V738" s="63">
        <f>S738/((C738+Q738)/2)</f>
        <v>0</v>
      </c>
      <c r="W738" s="64">
        <f>+IF(V738&gt;0,1/V738,999)</f>
        <v>999</v>
      </c>
      <c r="X738" s="65" t="str">
        <f>+IF(N738&lt;&gt;"",IF(INT(N738)&lt;&gt;INT(K738),"OUI",""),"")</f>
        <v/>
      </c>
      <c r="Y738" s="66">
        <f>+IF(F738="OUI",0,C738*K738)</f>
        <v>53.534700000000001</v>
      </c>
      <c r="Z738" s="67" t="str">
        <f>+IF(R738="-",IF(OR(F738="OUI",AND(G738="OUI",T738&lt;=$V$1),H738="OUI",I738="OUI",J738="OUI",T738&lt;=$V$1),"OUI",""),"")</f>
        <v>OUI</v>
      </c>
      <c r="AA738" s="68" t="str">
        <f>+IF(OR(Z738&lt;&gt;"OUI",X738="OUI",R738&lt;&gt;"-"),"OUI","")</f>
        <v/>
      </c>
      <c r="AB738" s="69" t="str">
        <f>+IF(AA738&lt;&gt;"OUI","-",IF(R738="-",IF(W738&lt;=3,"-",MAX(N738,K738*(1-$T$1))),IF(W738&lt;=3,R738,IF(T738&gt;$V$6,MAX(N738,K738*$T$6),IF(T738&gt;$V$5,MAX(R738,N738,K738*(1-$T$2),K738*(1-$T$5)),IF(T738&gt;$V$4,MAX(R738,N738,K738*(1-$T$2),K738*(1-$T$4)),IF(T738&gt;$V$3,MAX(R738,N738,K738*(1-$T$2),K738*(1-$T$3)),IF(T738&gt;$V$1,MAX(N738,K738*(1-$T$2)),MAX(N738,R738)))))))))</f>
        <v>-</v>
      </c>
      <c r="AC738" s="70" t="str">
        <f>+IF(AB738="-","-",IF(ABS(K738-AB738)&lt;0.1,1,-1*(AB738-K738)/K738))</f>
        <v>-</v>
      </c>
      <c r="AD738" s="66" t="str">
        <f>+IF(AB738&lt;&gt;"-",IF(AB738&lt;K738,(K738-AB738)*C738,AB738*C738),"")</f>
        <v/>
      </c>
      <c r="AE738" s="68" t="str">
        <f>+IF(AB738&lt;&gt;"-",IF(R738&lt;&gt;"-",IF(Z738&lt;&gt;"OUI","OLD","FAUX"),IF(Z738&lt;&gt;"OUI","NEW","FAUX")),"")</f>
        <v/>
      </c>
      <c r="AF738" s="68"/>
      <c r="AG738" s="68"/>
      <c r="AH738" s="53" t="str">
        <f t="shared" si="11"/>
        <v/>
      </c>
    </row>
    <row r="739" spans="1:34" ht="17">
      <c r="A739" s="53" t="s">
        <v>2497</v>
      </c>
      <c r="B739" s="53" t="s">
        <v>2498</v>
      </c>
      <c r="C739" s="54">
        <v>3</v>
      </c>
      <c r="D739" s="55" t="s">
        <v>219</v>
      </c>
      <c r="E739" s="55" t="s">
        <v>678</v>
      </c>
      <c r="F739" s="56"/>
      <c r="G739" s="56"/>
      <c r="H739" s="56"/>
      <c r="I739" s="56"/>
      <c r="J739" s="56" t="s">
        <v>49</v>
      </c>
      <c r="K739" s="57">
        <v>17.78</v>
      </c>
      <c r="L739" s="58">
        <v>45715</v>
      </c>
      <c r="M739" s="58">
        <v>45721</v>
      </c>
      <c r="N739" s="59"/>
      <c r="O739" s="56">
        <v>20</v>
      </c>
      <c r="P739" s="56"/>
      <c r="Q739" s="56"/>
      <c r="R739" s="60" t="s">
        <v>1139</v>
      </c>
      <c r="S739" s="61">
        <f>O739+P739</f>
        <v>20</v>
      </c>
      <c r="T739" s="62">
        <f>+IF(L739&lt;&gt;"",IF(DAYS360(L739,$A$2)&lt;0,0,IF(AND(MONTH(L739)=MONTH($A$2),YEAR(L739)&lt;YEAR($A$2)),(DAYS360(L739,$A$2)/30)-1,DAYS360(L739,$A$2)/30)),0)</f>
        <v>0.96666666666666667</v>
      </c>
      <c r="U739" s="62">
        <f>+IF(M739&lt;&gt;"",IF(DAYS360(M739,$A$2)&lt;0,0,IF(AND(MONTH(M739)=MONTH($A$2),YEAR(M739)&lt;YEAR($A$2)),(DAYS360(M739,$A$2)/30)-1,DAYS360(M739,$A$2)/30)),0)</f>
        <v>0.7</v>
      </c>
      <c r="V739" s="63">
        <f>S739/((C739+Q739)/2)</f>
        <v>13.333333333333334</v>
      </c>
      <c r="W739" s="64">
        <f>+IF(V739&gt;0,1/V739,999)</f>
        <v>7.4999999999999997E-2</v>
      </c>
      <c r="X739" s="65" t="str">
        <f>+IF(N739&lt;&gt;"",IF(INT(N739)&lt;&gt;INT(K739),"OUI",""),"")</f>
        <v/>
      </c>
      <c r="Y739" s="66">
        <f>+IF(F739="OUI",0,C739*K739)</f>
        <v>53.34</v>
      </c>
      <c r="Z739" s="67" t="str">
        <f>+IF(R739="-",IF(OR(F739="OUI",AND(G739="OUI",T739&lt;=$V$1),H739="OUI",I739="OUI",J739="OUI",T739&lt;=$V$1),"OUI",""),"")</f>
        <v>OUI</v>
      </c>
      <c r="AA739" s="68" t="str">
        <f>+IF(OR(Z739&lt;&gt;"OUI",X739="OUI",R739&lt;&gt;"-"),"OUI","")</f>
        <v/>
      </c>
      <c r="AB739" s="69" t="str">
        <f>+IF(AA739&lt;&gt;"OUI","-",IF(R739="-",IF(W739&lt;=3,"-",MAX(N739,K739*(1-$T$1))),IF(W739&lt;=3,R739,IF(T739&gt;$V$6,MAX(N739,K739*$T$6),IF(T739&gt;$V$5,MAX(R739,N739,K739*(1-$T$2),K739*(1-$T$5)),IF(T739&gt;$V$4,MAX(R739,N739,K739*(1-$T$2),K739*(1-$T$4)),IF(T739&gt;$V$3,MAX(R739,N739,K739*(1-$T$2),K739*(1-$T$3)),IF(T739&gt;$V$1,MAX(N739,K739*(1-$T$2)),MAX(N739,R739)))))))))</f>
        <v>-</v>
      </c>
      <c r="AC739" s="70" t="str">
        <f>+IF(AB739="-","-",IF(ABS(K739-AB739)&lt;0.1,1,-1*(AB739-K739)/K739))</f>
        <v>-</v>
      </c>
      <c r="AD739" s="66" t="str">
        <f>+IF(AB739&lt;&gt;"-",IF(AB739&lt;K739,(K739-AB739)*C739,AB739*C739),"")</f>
        <v/>
      </c>
      <c r="AE739" s="68" t="str">
        <f>+IF(AB739&lt;&gt;"-",IF(R739&lt;&gt;"-",IF(Z739&lt;&gt;"OUI","OLD","FAUX"),IF(Z739&lt;&gt;"OUI","NEW","FAUX")),"")</f>
        <v/>
      </c>
      <c r="AF739" s="68"/>
      <c r="AG739" s="68"/>
      <c r="AH739" s="53" t="str">
        <f t="shared" si="11"/>
        <v/>
      </c>
    </row>
    <row r="740" spans="1:34" ht="17">
      <c r="A740" s="53" t="s">
        <v>292</v>
      </c>
      <c r="B740" s="53" t="s">
        <v>293</v>
      </c>
      <c r="C740" s="54">
        <v>1</v>
      </c>
      <c r="D740" s="55" t="s">
        <v>294</v>
      </c>
      <c r="E740" s="55" t="s">
        <v>295</v>
      </c>
      <c r="F740" s="56" t="s">
        <v>49</v>
      </c>
      <c r="G740" s="56" t="s">
        <v>49</v>
      </c>
      <c r="H740" s="56"/>
      <c r="I740" s="56"/>
      <c r="J740" s="56" t="s">
        <v>49</v>
      </c>
      <c r="K740" s="57">
        <v>17.72</v>
      </c>
      <c r="L740" s="58">
        <v>43784</v>
      </c>
      <c r="M740" s="58">
        <v>45635</v>
      </c>
      <c r="N740" s="59"/>
      <c r="O740" s="56"/>
      <c r="P740" s="56"/>
      <c r="Q740" s="56">
        <v>1</v>
      </c>
      <c r="R740" s="60">
        <v>12.403999999999998</v>
      </c>
      <c r="S740" s="61">
        <f>O740+P740</f>
        <v>0</v>
      </c>
      <c r="T740" s="62">
        <f>+IF(L740&lt;&gt;"",IF(DAYS360(L740,$A$2)&lt;0,0,IF(AND(MONTH(L740)=MONTH($A$2),YEAR(L740)&lt;YEAR($A$2)),(DAYS360(L740,$A$2)/30)-1,DAYS360(L740,$A$2)/30)),0)</f>
        <v>64.36666666666666</v>
      </c>
      <c r="U740" s="62">
        <f>+IF(M740&lt;&gt;"",IF(DAYS360(M740,$A$2)&lt;0,0,IF(AND(MONTH(M740)=MONTH($A$2),YEAR(M740)&lt;YEAR($A$2)),(DAYS360(M740,$A$2)/30)-1,DAYS360(M740,$A$2)/30)),0)</f>
        <v>3.5666666666666669</v>
      </c>
      <c r="V740" s="63">
        <f>S740/((C740+Q740)/2)</f>
        <v>0</v>
      </c>
      <c r="W740" s="64">
        <f>+IF(V740&gt;0,1/V740,999)</f>
        <v>999</v>
      </c>
      <c r="X740" s="65" t="str">
        <f>+IF(N740&lt;&gt;"",IF(INT(N740)&lt;&gt;INT(K740),"OUI",""),"")</f>
        <v/>
      </c>
      <c r="Y740" s="66">
        <f>+IF(F740="OUI",0,C740*K740)</f>
        <v>17.72</v>
      </c>
      <c r="Z740" s="67" t="str">
        <f>+IF(R740="-",IF(OR(F740="OUI",AND(G740="OUI",T740&lt;=$V$1),H740="OUI",I740="OUI",J740="OUI",T740&lt;=$V$1),"OUI",""),"")</f>
        <v/>
      </c>
      <c r="AA740" s="68" t="str">
        <f>+IF(OR(Z740&lt;&gt;"OUI",X740="OUI",R740&lt;&gt;"-"),"OUI","")</f>
        <v>OUI</v>
      </c>
      <c r="AB740" s="69">
        <f>+IF(AA740&lt;&gt;"OUI","-",IF(R740="-",IF(W740&lt;=3,"-",MAX(N740,K740*(1-$T$1))),IF(W740&lt;=3,R740,IF(T740&gt;$V$6,MAX(N740,K740*$T$6),IF(T740&gt;$V$5,MAX(R740,N740,K740*(1-$T$2),K740*(1-$T$5)),IF(T740&gt;$V$4,MAX(R740,N740,K740*(1-$T$2),K740*(1-$T$4)),IF(T740&gt;$V$3,MAX(R740,N740,K740*(1-$T$2),K740*(1-$T$3)),IF(T740&gt;$V$1,MAX(N740,K740*(1-$T$2)),MAX(N740,R740)))))))))</f>
        <v>17.72</v>
      </c>
      <c r="AC740" s="70">
        <f>+IF(AB740="-","-",IF(ABS(K740-AB740)&lt;0.1,1,-1*(AB740-K740)/K740))</f>
        <v>1</v>
      </c>
      <c r="AD740" s="66">
        <f>+IF(AB740&lt;&gt;"-",IF(AB740&lt;K740,(K740-AB740)*C740,AB740*C740),"")</f>
        <v>17.72</v>
      </c>
      <c r="AE740" s="68" t="str">
        <f>+IF(AB740&lt;&gt;"-",IF(R740&lt;&gt;"-",IF(Z740&lt;&gt;"OUI","OLD","FAUX"),IF(Z740&lt;&gt;"OUI","NEW","FAUX")),"")</f>
        <v>OLD</v>
      </c>
      <c r="AF740" s="68"/>
      <c r="AG740" s="68"/>
      <c r="AH740" s="53" t="str">
        <f t="shared" si="11"/>
        <v/>
      </c>
    </row>
    <row r="741" spans="1:34" ht="17">
      <c r="A741" s="53" t="s">
        <v>2217</v>
      </c>
      <c r="B741" s="53" t="s">
        <v>2218</v>
      </c>
      <c r="C741" s="54">
        <v>2</v>
      </c>
      <c r="D741" s="55" t="s">
        <v>463</v>
      </c>
      <c r="E741" s="55" t="s">
        <v>1791</v>
      </c>
      <c r="F741" s="56" t="s">
        <v>49</v>
      </c>
      <c r="G741" s="56" t="s">
        <v>49</v>
      </c>
      <c r="H741" s="56"/>
      <c r="I741" s="56"/>
      <c r="J741" s="56" t="s">
        <v>49</v>
      </c>
      <c r="K741" s="57">
        <v>17.690000000000001</v>
      </c>
      <c r="L741" s="58">
        <v>45264</v>
      </c>
      <c r="M741" s="58">
        <v>43993</v>
      </c>
      <c r="N741" s="59"/>
      <c r="O741" s="56"/>
      <c r="P741" s="56"/>
      <c r="Q741" s="56">
        <v>2</v>
      </c>
      <c r="R741" s="60" t="s">
        <v>1139</v>
      </c>
      <c r="S741" s="61">
        <f>O741+P741</f>
        <v>0</v>
      </c>
      <c r="T741" s="62">
        <f>+IF(L741&lt;&gt;"",IF(DAYS360(L741,$A$2)&lt;0,0,IF(AND(MONTH(L741)=MONTH($A$2),YEAR(L741)&lt;YEAR($A$2)),(DAYS360(L741,$A$2)/30)-1,DAYS360(L741,$A$2)/30)),0)</f>
        <v>15.733333333333333</v>
      </c>
      <c r="U741" s="62">
        <f>+IF(M741&lt;&gt;"",IF(DAYS360(M741,$A$2)&lt;0,0,IF(AND(MONTH(M741)=MONTH($A$2),YEAR(M741)&lt;YEAR($A$2)),(DAYS360(M741,$A$2)/30)-1,DAYS360(M741,$A$2)/30)),0)</f>
        <v>57.5</v>
      </c>
      <c r="V741" s="63">
        <f>S741/((C741+Q741)/2)</f>
        <v>0</v>
      </c>
      <c r="W741" s="64">
        <f>+IF(V741&gt;0,1/V741,999)</f>
        <v>999</v>
      </c>
      <c r="X741" s="65" t="str">
        <f>+IF(N741&lt;&gt;"",IF(INT(N741)&lt;&gt;INT(K741),"OUI",""),"")</f>
        <v/>
      </c>
      <c r="Y741" s="66">
        <f>+IF(F741="OUI",0,C741*K741)</f>
        <v>35.380000000000003</v>
      </c>
      <c r="Z741" s="67" t="str">
        <f>+IF(R741="-",IF(OR(F741="OUI",AND(G741="OUI",T741&lt;=$V$1),H741="OUI",I741="OUI",J741="OUI",T741&lt;=$V$1),"OUI",""),"")</f>
        <v/>
      </c>
      <c r="AA741" s="68" t="str">
        <f>+IF(OR(Z741&lt;&gt;"OUI",X741="OUI",R741&lt;&gt;"-"),"OUI","")</f>
        <v>OUI</v>
      </c>
      <c r="AB741" s="69">
        <f>+IF(AA741&lt;&gt;"OUI","-",IF(R741="-",IF(W741&lt;=3,"-",MAX(N741,K741*(1-$T$1))),IF(W741&lt;=3,R741,IF(T741&gt;$V$6,MAX(N741,K741*$T$6),IF(T741&gt;$V$5,MAX(R741,N741,K741*(1-$T$2),K741*(1-$T$5)),IF(T741&gt;$V$4,MAX(R741,N741,K741*(1-$T$2),K741*(1-$T$4)),IF(T741&gt;$V$3,MAX(R741,N741,K741*(1-$T$2),K741*(1-$T$3)),IF(T741&gt;$V$1,MAX(N741,K741*(1-$T$2)),MAX(N741,R741)))))))))</f>
        <v>15.921000000000001</v>
      </c>
      <c r="AC741" s="70">
        <f>+IF(AB741="-","-",IF(ABS(K741-AB741)&lt;0.1,1,-1*(AB741-K741)/K741))</f>
        <v>0.1</v>
      </c>
      <c r="AD741" s="66">
        <f>+IF(AB741&lt;&gt;"-",IF(AB741&lt;K741,(K741-AB741)*C741,AB741*C741),"")</f>
        <v>3.5380000000000003</v>
      </c>
      <c r="AE741" s="68" t="str">
        <f>+IF(AB741&lt;&gt;"-",IF(R741&lt;&gt;"-",IF(Z741&lt;&gt;"OUI","OLD","FAUX"),IF(Z741&lt;&gt;"OUI","NEW","FAUX")),"")</f>
        <v>NEW</v>
      </c>
      <c r="AF741" s="68"/>
      <c r="AG741" s="68"/>
      <c r="AH741" s="53" t="str">
        <f t="shared" si="11"/>
        <v/>
      </c>
    </row>
    <row r="742" spans="1:34" ht="17">
      <c r="A742" s="53" t="s">
        <v>134</v>
      </c>
      <c r="B742" s="53" t="s">
        <v>135</v>
      </c>
      <c r="C742" s="54">
        <v>11</v>
      </c>
      <c r="D742" s="55" t="s">
        <v>136</v>
      </c>
      <c r="E742" s="55" t="s">
        <v>137</v>
      </c>
      <c r="F742" s="56" t="s">
        <v>49</v>
      </c>
      <c r="G742" s="56" t="s">
        <v>49</v>
      </c>
      <c r="H742" s="56"/>
      <c r="I742" s="56"/>
      <c r="J742" s="56" t="s">
        <v>49</v>
      </c>
      <c r="K742" s="57">
        <v>17.670000000000002</v>
      </c>
      <c r="L742" s="58">
        <v>43369</v>
      </c>
      <c r="M742" s="58">
        <v>45572</v>
      </c>
      <c r="N742" s="59"/>
      <c r="O742" s="56"/>
      <c r="P742" s="56"/>
      <c r="Q742" s="56">
        <v>11</v>
      </c>
      <c r="R742" s="60">
        <v>17.670000000000002</v>
      </c>
      <c r="S742" s="61">
        <f>O742+P742</f>
        <v>0</v>
      </c>
      <c r="T742" s="62">
        <f>+IF(L742&lt;&gt;"",IF(DAYS360(L742,$A$2)&lt;0,0,IF(AND(MONTH(L742)=MONTH($A$2),YEAR(L742)&lt;YEAR($A$2)),(DAYS360(L742,$A$2)/30)-1,DAYS360(L742,$A$2)/30)),0)</f>
        <v>78</v>
      </c>
      <c r="U742" s="62">
        <f>+IF(M742&lt;&gt;"",IF(DAYS360(M742,$A$2)&lt;0,0,IF(AND(MONTH(M742)=MONTH($A$2),YEAR(M742)&lt;YEAR($A$2)),(DAYS360(M742,$A$2)/30)-1,DAYS360(M742,$A$2)/30)),0)</f>
        <v>5.6333333333333337</v>
      </c>
      <c r="V742" s="63">
        <f>S742/((C742+Q742)/2)</f>
        <v>0</v>
      </c>
      <c r="W742" s="64">
        <f>+IF(V742&gt;0,1/V742,999)</f>
        <v>999</v>
      </c>
      <c r="X742" s="65" t="str">
        <f>+IF(N742&lt;&gt;"",IF(INT(N742)&lt;&gt;INT(K742),"OUI",""),"")</f>
        <v/>
      </c>
      <c r="Y742" s="66">
        <f>+IF(F742="OUI",0,C742*K742)</f>
        <v>194.37</v>
      </c>
      <c r="Z742" s="67" t="str">
        <f>+IF(R742="-",IF(OR(F742="OUI",AND(G742="OUI",T742&lt;=$V$1),H742="OUI",I742="OUI",J742="OUI",T742&lt;=$V$1),"OUI",""),"")</f>
        <v/>
      </c>
      <c r="AA742" s="68" t="str">
        <f>+IF(OR(Z742&lt;&gt;"OUI",X742="OUI",R742&lt;&gt;"-"),"OUI","")</f>
        <v>OUI</v>
      </c>
      <c r="AB742" s="69">
        <f>+IF(AA742&lt;&gt;"OUI","-",IF(R742="-",IF(W742&lt;=3,"-",MAX(N742,K742*(1-$T$1))),IF(W742&lt;=3,R742,IF(T742&gt;$V$6,MAX(N742,K742*$T$6),IF(T742&gt;$V$5,MAX(R742,N742,K742*(1-$T$2),K742*(1-$T$5)),IF(T742&gt;$V$4,MAX(R742,N742,K742*(1-$T$2),K742*(1-$T$4)),IF(T742&gt;$V$3,MAX(R742,N742,K742*(1-$T$2),K742*(1-$T$3)),IF(T742&gt;$V$1,MAX(N742,K742*(1-$T$2)),MAX(N742,R742)))))))))</f>
        <v>17.670000000000002</v>
      </c>
      <c r="AC742" s="70">
        <f>+IF(AB742="-","-",IF(ABS(K742-AB742)&lt;0.1,1,-1*(AB742-K742)/K742))</f>
        <v>1</v>
      </c>
      <c r="AD742" s="66">
        <f>+IF(AB742&lt;&gt;"-",IF(AB742&lt;K742,(K742-AB742)*C742,AB742*C742),"")</f>
        <v>194.37</v>
      </c>
      <c r="AE742" s="68" t="str">
        <f>+IF(AB742&lt;&gt;"-",IF(R742&lt;&gt;"-",IF(Z742&lt;&gt;"OUI","OLD","FAUX"),IF(Z742&lt;&gt;"OUI","NEW","FAUX")),"")</f>
        <v>OLD</v>
      </c>
      <c r="AF742" s="68"/>
      <c r="AG742" s="68"/>
      <c r="AH742" s="53" t="str">
        <f t="shared" si="11"/>
        <v/>
      </c>
    </row>
    <row r="743" spans="1:34" ht="17">
      <c r="A743" s="53" t="s">
        <v>2513</v>
      </c>
      <c r="B743" s="53" t="s">
        <v>2514</v>
      </c>
      <c r="C743" s="54">
        <v>4</v>
      </c>
      <c r="D743" s="55" t="s">
        <v>219</v>
      </c>
      <c r="E743" s="55"/>
      <c r="F743" s="56" t="s">
        <v>49</v>
      </c>
      <c r="G743" s="56" t="s">
        <v>49</v>
      </c>
      <c r="H743" s="56"/>
      <c r="I743" s="56"/>
      <c r="J743" s="56"/>
      <c r="K743" s="57">
        <v>17.66</v>
      </c>
      <c r="L743" s="58">
        <v>45587</v>
      </c>
      <c r="M743" s="58">
        <v>45667</v>
      </c>
      <c r="N743" s="59"/>
      <c r="O743" s="56">
        <v>3</v>
      </c>
      <c r="P743" s="56"/>
      <c r="Q743" s="56">
        <v>9</v>
      </c>
      <c r="R743" s="60" t="s">
        <v>1139</v>
      </c>
      <c r="S743" s="61">
        <f>O743+P743</f>
        <v>3</v>
      </c>
      <c r="T743" s="62">
        <f>+IF(L743&lt;&gt;"",IF(DAYS360(L743,$A$2)&lt;0,0,IF(AND(MONTH(L743)=MONTH($A$2),YEAR(L743)&lt;YEAR($A$2)),(DAYS360(L743,$A$2)/30)-1,DAYS360(L743,$A$2)/30)),0)</f>
        <v>5.1333333333333337</v>
      </c>
      <c r="U743" s="62">
        <f>+IF(M743&lt;&gt;"",IF(DAYS360(M743,$A$2)&lt;0,0,IF(AND(MONTH(M743)=MONTH($A$2),YEAR(M743)&lt;YEAR($A$2)),(DAYS360(M743,$A$2)/30)-1,DAYS360(M743,$A$2)/30)),0)</f>
        <v>2.5333333333333332</v>
      </c>
      <c r="V743" s="63">
        <f>S743/((C743+Q743)/2)</f>
        <v>0.46153846153846156</v>
      </c>
      <c r="W743" s="64">
        <f>+IF(V743&gt;0,1/V743,999)</f>
        <v>2.1666666666666665</v>
      </c>
      <c r="X743" s="65" t="str">
        <f>+IF(N743&lt;&gt;"",IF(INT(N743)&lt;&gt;INT(K743),"OUI",""),"")</f>
        <v/>
      </c>
      <c r="Y743" s="66">
        <f>+IF(F743="OUI",0,C743*K743)</f>
        <v>70.64</v>
      </c>
      <c r="Z743" s="67" t="str">
        <f>+IF(R743="-",IF(OR(F743="OUI",AND(G743="OUI",T743&lt;=$V$1),H743="OUI",I743="OUI",J743="OUI",T743&lt;=$V$1),"OUI",""),"")</f>
        <v>OUI</v>
      </c>
      <c r="AA743" s="68" t="str">
        <f>+IF(OR(Z743&lt;&gt;"OUI",X743="OUI",R743&lt;&gt;"-"),"OUI","")</f>
        <v/>
      </c>
      <c r="AB743" s="69" t="str">
        <f>+IF(AA743&lt;&gt;"OUI","-",IF(R743="-",IF(W743&lt;=3,"-",MAX(N743,K743*(1-$T$1))),IF(W743&lt;=3,R743,IF(T743&gt;$V$6,MAX(N743,K743*$T$6),IF(T743&gt;$V$5,MAX(R743,N743,K743*(1-$T$2),K743*(1-$T$5)),IF(T743&gt;$V$4,MAX(R743,N743,K743*(1-$T$2),K743*(1-$T$4)),IF(T743&gt;$V$3,MAX(R743,N743,K743*(1-$T$2),K743*(1-$T$3)),IF(T743&gt;$V$1,MAX(N743,K743*(1-$T$2)),MAX(N743,R743)))))))))</f>
        <v>-</v>
      </c>
      <c r="AC743" s="70" t="str">
        <f>+IF(AB743="-","-",IF(ABS(K743-AB743)&lt;0.1,1,-1*(AB743-K743)/K743))</f>
        <v>-</v>
      </c>
      <c r="AD743" s="66" t="str">
        <f>+IF(AB743&lt;&gt;"-",IF(AB743&lt;K743,(K743-AB743)*C743,AB743*C743),"")</f>
        <v/>
      </c>
      <c r="AE743" s="68" t="str">
        <f>+IF(AB743&lt;&gt;"-",IF(R743&lt;&gt;"-",IF(Z743&lt;&gt;"OUI","OLD","FAUX"),IF(Z743&lt;&gt;"OUI","NEW","FAUX")),"")</f>
        <v/>
      </c>
      <c r="AF743" s="68"/>
      <c r="AG743" s="68"/>
      <c r="AH743" s="53" t="str">
        <f t="shared" si="11"/>
        <v/>
      </c>
    </row>
    <row r="744" spans="1:34" ht="17">
      <c r="A744" s="53" t="s">
        <v>3473</v>
      </c>
      <c r="B744" s="53" t="s">
        <v>3474</v>
      </c>
      <c r="C744" s="54">
        <v>5</v>
      </c>
      <c r="D744" s="55" t="s">
        <v>80</v>
      </c>
      <c r="E744" s="55" t="s">
        <v>81</v>
      </c>
      <c r="F744" s="56" t="s">
        <v>49</v>
      </c>
      <c r="G744" s="56" t="s">
        <v>49</v>
      </c>
      <c r="H744" s="56"/>
      <c r="I744" s="56"/>
      <c r="J744" s="56" t="s">
        <v>49</v>
      </c>
      <c r="K744" s="57">
        <v>17.652699999999999</v>
      </c>
      <c r="L744" s="58">
        <v>45733</v>
      </c>
      <c r="M744" s="58">
        <v>45695</v>
      </c>
      <c r="N744" s="59"/>
      <c r="O744" s="56">
        <v>3</v>
      </c>
      <c r="P744" s="56"/>
      <c r="Q744" s="56">
        <v>3</v>
      </c>
      <c r="R744" s="60" t="s">
        <v>1139</v>
      </c>
      <c r="S744" s="61">
        <f>O744+P744</f>
        <v>3</v>
      </c>
      <c r="T744" s="62">
        <f>+IF(L744&lt;&gt;"",IF(DAYS360(L744,$A$2)&lt;0,0,IF(AND(MONTH(L744)=MONTH($A$2),YEAR(L744)&lt;YEAR($A$2)),(DAYS360(L744,$A$2)/30)-1,DAYS360(L744,$A$2)/30)),0)</f>
        <v>0.3</v>
      </c>
      <c r="U744" s="62">
        <f>+IF(M744&lt;&gt;"",IF(DAYS360(M744,$A$2)&lt;0,0,IF(AND(MONTH(M744)=MONTH($A$2),YEAR(M744)&lt;YEAR($A$2)),(DAYS360(M744,$A$2)/30)-1,DAYS360(M744,$A$2)/30)),0)</f>
        <v>1.6333333333333333</v>
      </c>
      <c r="V744" s="63">
        <f>S744/((C744+Q744)/2)</f>
        <v>0.75</v>
      </c>
      <c r="W744" s="64">
        <f>+IF(V744&gt;0,1/V744,999)</f>
        <v>1.3333333333333333</v>
      </c>
      <c r="X744" s="65" t="str">
        <f>+IF(N744&lt;&gt;"",IF(INT(N744)&lt;&gt;INT(K744),"OUI",""),"")</f>
        <v/>
      </c>
      <c r="Y744" s="66">
        <f>+IF(F744="OUI",0,C744*K744)</f>
        <v>88.263499999999993</v>
      </c>
      <c r="Z744" s="67" t="str">
        <f>+IF(R744="-",IF(OR(F744="OUI",AND(G744="OUI",T744&lt;=$V$1),H744="OUI",I744="OUI",J744="OUI",T744&lt;=$V$1),"OUI",""),"")</f>
        <v>OUI</v>
      </c>
      <c r="AA744" s="68" t="str">
        <f>+IF(OR(Z744&lt;&gt;"OUI",X744="OUI",R744&lt;&gt;"-"),"OUI","")</f>
        <v/>
      </c>
      <c r="AB744" s="69" t="str">
        <f>+IF(AA744&lt;&gt;"OUI","-",IF(R744="-",IF(W744&lt;=3,"-",MAX(N744,K744*(1-$T$1))),IF(W744&lt;=3,R744,IF(T744&gt;$V$6,MAX(N744,K744*$T$6),IF(T744&gt;$V$5,MAX(R744,N744,K744*(1-$T$2),K744*(1-$T$5)),IF(T744&gt;$V$4,MAX(R744,N744,K744*(1-$T$2),K744*(1-$T$4)),IF(T744&gt;$V$3,MAX(R744,N744,K744*(1-$T$2),K744*(1-$T$3)),IF(T744&gt;$V$1,MAX(N744,K744*(1-$T$2)),MAX(N744,R744)))))))))</f>
        <v>-</v>
      </c>
      <c r="AC744" s="70" t="str">
        <f>+IF(AB744="-","-",IF(ABS(K744-AB744)&lt;0.1,1,-1*(AB744-K744)/K744))</f>
        <v>-</v>
      </c>
      <c r="AD744" s="66" t="str">
        <f>+IF(AB744&lt;&gt;"-",IF(AB744&lt;K744,(K744-AB744)*C744,AB744*C744),"")</f>
        <v/>
      </c>
      <c r="AE744" s="68" t="str">
        <f>+IF(AB744&lt;&gt;"-",IF(R744&lt;&gt;"-",IF(Z744&lt;&gt;"OUI","OLD","FAUX"),IF(Z744&lt;&gt;"OUI","NEW","FAUX")),"")</f>
        <v/>
      </c>
      <c r="AF744" s="68"/>
      <c r="AG744" s="68"/>
      <c r="AH744" s="53" t="str">
        <f t="shared" si="11"/>
        <v/>
      </c>
    </row>
    <row r="745" spans="1:34" ht="17">
      <c r="A745" s="53" t="s">
        <v>3425</v>
      </c>
      <c r="B745" s="53" t="s">
        <v>3426</v>
      </c>
      <c r="C745" s="54">
        <v>2</v>
      </c>
      <c r="D745" s="55" t="s">
        <v>80</v>
      </c>
      <c r="E745" s="55" t="s">
        <v>81</v>
      </c>
      <c r="F745" s="56" t="s">
        <v>49</v>
      </c>
      <c r="G745" s="56" t="s">
        <v>49</v>
      </c>
      <c r="H745" s="56"/>
      <c r="I745" s="56"/>
      <c r="J745" s="56" t="s">
        <v>49</v>
      </c>
      <c r="K745" s="57">
        <v>17.5777</v>
      </c>
      <c r="L745" s="58">
        <v>44922</v>
      </c>
      <c r="M745" s="58">
        <v>45733</v>
      </c>
      <c r="N745" s="59"/>
      <c r="O745" s="56">
        <v>2</v>
      </c>
      <c r="P745" s="56"/>
      <c r="Q745" s="56">
        <v>4</v>
      </c>
      <c r="R745" s="60" t="s">
        <v>1139</v>
      </c>
      <c r="S745" s="61">
        <f>O745+P745</f>
        <v>2</v>
      </c>
      <c r="T745" s="62">
        <f>+IF(L745&lt;&gt;"",IF(DAYS360(L745,$A$2)&lt;0,0,IF(AND(MONTH(L745)=MONTH($A$2),YEAR(L745)&lt;YEAR($A$2)),(DAYS360(L745,$A$2)/30)-1,DAYS360(L745,$A$2)/30)),0)</f>
        <v>26.966666666666665</v>
      </c>
      <c r="U745" s="62">
        <f>+IF(M745&lt;&gt;"",IF(DAYS360(M745,$A$2)&lt;0,0,IF(AND(MONTH(M745)=MONTH($A$2),YEAR(M745)&lt;YEAR($A$2)),(DAYS360(M745,$A$2)/30)-1,DAYS360(M745,$A$2)/30)),0)</f>
        <v>0.3</v>
      </c>
      <c r="V745" s="63">
        <f>S745/((C745+Q745)/2)</f>
        <v>0.66666666666666663</v>
      </c>
      <c r="W745" s="64">
        <f>+IF(V745&gt;0,1/V745,999)</f>
        <v>1.5</v>
      </c>
      <c r="X745" s="65" t="str">
        <f>+IF(N745&lt;&gt;"",IF(INT(N745)&lt;&gt;INT(K745),"OUI",""),"")</f>
        <v/>
      </c>
      <c r="Y745" s="66">
        <f>+IF(F745="OUI",0,C745*K745)</f>
        <v>35.1554</v>
      </c>
      <c r="Z745" s="67" t="str">
        <f>+IF(R745="-",IF(OR(F745="OUI",AND(G745="OUI",T745&lt;=$V$1),H745="OUI",I745="OUI",J745="OUI",T745&lt;=$V$1),"OUI",""),"")</f>
        <v/>
      </c>
      <c r="AA745" s="68" t="str">
        <f>+IF(OR(Z745&lt;&gt;"OUI",X745="OUI",R745&lt;&gt;"-"),"OUI","")</f>
        <v>OUI</v>
      </c>
      <c r="AB745" s="69" t="str">
        <f>+IF(AA745&lt;&gt;"OUI","-",IF(R745="-",IF(W745&lt;=3,"-",MAX(N745,K745*(1-$T$1))),IF(W745&lt;=3,R745,IF(T745&gt;$V$6,MAX(N745,K745*$T$6),IF(T745&gt;$V$5,MAX(R745,N745,K745*(1-$T$2),K745*(1-$T$5)),IF(T745&gt;$V$4,MAX(R745,N745,K745*(1-$T$2),K745*(1-$T$4)),IF(T745&gt;$V$3,MAX(R745,N745,K745*(1-$T$2),K745*(1-$T$3)),IF(T745&gt;$V$1,MAX(N745,K745*(1-$T$2)),MAX(N745,R745)))))))))</f>
        <v>-</v>
      </c>
      <c r="AC745" s="70" t="str">
        <f>+IF(AB745="-","-",IF(ABS(K745-AB745)&lt;0.1,1,-1*(AB745-K745)/K745))</f>
        <v>-</v>
      </c>
      <c r="AD745" s="66" t="str">
        <f>+IF(AB745&lt;&gt;"-",IF(AB745&lt;K745,(K745-AB745)*C745,AB745*C745),"")</f>
        <v/>
      </c>
      <c r="AE745" s="68" t="str">
        <f>+IF(AB745&lt;&gt;"-",IF(R745&lt;&gt;"-",IF(Z745&lt;&gt;"OUI","OLD","FAUX"),IF(Z745&lt;&gt;"OUI","NEW","FAUX")),"")</f>
        <v/>
      </c>
      <c r="AF745" s="68"/>
      <c r="AG745" s="68"/>
      <c r="AH745" s="53" t="str">
        <f t="shared" si="11"/>
        <v/>
      </c>
    </row>
    <row r="746" spans="1:34" ht="17">
      <c r="A746" s="53" t="s">
        <v>2351</v>
      </c>
      <c r="B746" s="53" t="s">
        <v>2352</v>
      </c>
      <c r="C746" s="54">
        <v>1</v>
      </c>
      <c r="D746" s="55" t="s">
        <v>623</v>
      </c>
      <c r="E746" s="55"/>
      <c r="F746" s="56" t="s">
        <v>49</v>
      </c>
      <c r="G746" s="56" t="s">
        <v>49</v>
      </c>
      <c r="H746" s="56"/>
      <c r="I746" s="56"/>
      <c r="J746" s="56"/>
      <c r="K746" s="57">
        <v>17.52</v>
      </c>
      <c r="L746" s="58">
        <v>45042</v>
      </c>
      <c r="M746" s="58">
        <v>45660</v>
      </c>
      <c r="N746" s="59"/>
      <c r="O746" s="56">
        <v>1</v>
      </c>
      <c r="P746" s="56"/>
      <c r="Q746" s="56">
        <v>2</v>
      </c>
      <c r="R746" s="60" t="s">
        <v>1139</v>
      </c>
      <c r="S746" s="61">
        <f>O746+P746</f>
        <v>1</v>
      </c>
      <c r="T746" s="62">
        <f>+IF(L746&lt;&gt;"",IF(DAYS360(L746,$A$2)&lt;0,0,IF(AND(MONTH(L746)=MONTH($A$2),YEAR(L746)&lt;YEAR($A$2)),(DAYS360(L746,$A$2)/30)-1,DAYS360(L746,$A$2)/30)),0)</f>
        <v>23</v>
      </c>
      <c r="U746" s="62">
        <f>+IF(M746&lt;&gt;"",IF(DAYS360(M746,$A$2)&lt;0,0,IF(AND(MONTH(M746)=MONTH($A$2),YEAR(M746)&lt;YEAR($A$2)),(DAYS360(M746,$A$2)/30)-1,DAYS360(M746,$A$2)/30)),0)</f>
        <v>2.7666666666666666</v>
      </c>
      <c r="V746" s="63">
        <f>S746/((C746+Q746)/2)</f>
        <v>0.66666666666666663</v>
      </c>
      <c r="W746" s="64">
        <f>+IF(V746&gt;0,1/V746,999)</f>
        <v>1.5</v>
      </c>
      <c r="X746" s="65" t="str">
        <f>+IF(N746&lt;&gt;"",IF(INT(N746)&lt;&gt;INT(K746),"OUI",""),"")</f>
        <v/>
      </c>
      <c r="Y746" s="66">
        <f>+IF(F746="OUI",0,C746*K746)</f>
        <v>17.52</v>
      </c>
      <c r="Z746" s="67" t="str">
        <f>+IF(R746="-",IF(OR(F746="OUI",AND(G746="OUI",T746&lt;=$V$1),H746="OUI",I746="OUI",J746="OUI",T746&lt;=$V$1),"OUI",""),"")</f>
        <v/>
      </c>
      <c r="AA746" s="68" t="str">
        <f>+IF(OR(Z746&lt;&gt;"OUI",X746="OUI",R746&lt;&gt;"-"),"OUI","")</f>
        <v>OUI</v>
      </c>
      <c r="AB746" s="69" t="str">
        <f>+IF(AA746&lt;&gt;"OUI","-",IF(R746="-",IF(W746&lt;=3,"-",MAX(N746,K746*(1-$T$1))),IF(W746&lt;=3,R746,IF(T746&gt;$V$6,MAX(N746,K746*$T$6),IF(T746&gt;$V$5,MAX(R746,N746,K746*(1-$T$2),K746*(1-$T$5)),IF(T746&gt;$V$4,MAX(R746,N746,K746*(1-$T$2),K746*(1-$T$4)),IF(T746&gt;$V$3,MAX(R746,N746,K746*(1-$T$2),K746*(1-$T$3)),IF(T746&gt;$V$1,MAX(N746,K746*(1-$T$2)),MAX(N746,R746)))))))))</f>
        <v>-</v>
      </c>
      <c r="AC746" s="70" t="str">
        <f>+IF(AB746="-","-",IF(ABS(K746-AB746)&lt;0.1,1,-1*(AB746-K746)/K746))</f>
        <v>-</v>
      </c>
      <c r="AD746" s="66" t="str">
        <f>+IF(AB746&lt;&gt;"-",IF(AB746&lt;K746,(K746-AB746)*C746,AB746*C746),"")</f>
        <v/>
      </c>
      <c r="AE746" s="68" t="str">
        <f>+IF(AB746&lt;&gt;"-",IF(R746&lt;&gt;"-",IF(Z746&lt;&gt;"OUI","OLD","FAUX"),IF(Z746&lt;&gt;"OUI","NEW","FAUX")),"")</f>
        <v/>
      </c>
      <c r="AF746" s="68"/>
      <c r="AG746" s="68"/>
      <c r="AH746" s="53" t="str">
        <f t="shared" si="11"/>
        <v/>
      </c>
    </row>
    <row r="747" spans="1:34" ht="17">
      <c r="A747" s="53" t="s">
        <v>2395</v>
      </c>
      <c r="B747" s="53" t="s">
        <v>2396</v>
      </c>
      <c r="C747" s="54">
        <v>1</v>
      </c>
      <c r="D747" s="55" t="s">
        <v>623</v>
      </c>
      <c r="E747" s="55" t="s">
        <v>437</v>
      </c>
      <c r="F747" s="56" t="s">
        <v>49</v>
      </c>
      <c r="G747" s="56" t="s">
        <v>49</v>
      </c>
      <c r="H747" s="56"/>
      <c r="I747" s="56"/>
      <c r="J747" s="56" t="s">
        <v>49</v>
      </c>
      <c r="K747" s="57">
        <v>17.52</v>
      </c>
      <c r="L747" s="58">
        <v>45316</v>
      </c>
      <c r="M747" s="58">
        <v>45729</v>
      </c>
      <c r="N747" s="59"/>
      <c r="O747" s="56">
        <v>2</v>
      </c>
      <c r="P747" s="56"/>
      <c r="Q747" s="56">
        <v>3</v>
      </c>
      <c r="R747" s="60" t="s">
        <v>1139</v>
      </c>
      <c r="S747" s="61">
        <f>O747+P747</f>
        <v>2</v>
      </c>
      <c r="T747" s="62">
        <f>+IF(L747&lt;&gt;"",IF(DAYS360(L747,$A$2)&lt;0,0,IF(AND(MONTH(L747)=MONTH($A$2),YEAR(L747)&lt;YEAR($A$2)),(DAYS360(L747,$A$2)/30)-1,DAYS360(L747,$A$2)/30)),0)</f>
        <v>14.033333333333333</v>
      </c>
      <c r="U747" s="62">
        <f>+IF(M747&lt;&gt;"",IF(DAYS360(M747,$A$2)&lt;0,0,IF(AND(MONTH(M747)=MONTH($A$2),YEAR(M747)&lt;YEAR($A$2)),(DAYS360(M747,$A$2)/30)-1,DAYS360(M747,$A$2)/30)),0)</f>
        <v>0.43333333333333335</v>
      </c>
      <c r="V747" s="63">
        <f>S747/((C747+Q747)/2)</f>
        <v>1</v>
      </c>
      <c r="W747" s="64">
        <f>+IF(V747&gt;0,1/V747,999)</f>
        <v>1</v>
      </c>
      <c r="X747" s="65" t="str">
        <f>+IF(N747&lt;&gt;"",IF(INT(N747)&lt;&gt;INT(K747),"OUI",""),"")</f>
        <v/>
      </c>
      <c r="Y747" s="66">
        <f>+IF(F747="OUI",0,C747*K747)</f>
        <v>17.52</v>
      </c>
      <c r="Z747" s="67" t="str">
        <f>+IF(R747="-",IF(OR(F747="OUI",AND(G747="OUI",T747&lt;=$V$1),H747="OUI",I747="OUI",J747="OUI",T747&lt;=$V$1),"OUI",""),"")</f>
        <v/>
      </c>
      <c r="AA747" s="68" t="str">
        <f>+IF(OR(Z747&lt;&gt;"OUI",X747="OUI",R747&lt;&gt;"-"),"OUI","")</f>
        <v>OUI</v>
      </c>
      <c r="AB747" s="69" t="str">
        <f>+IF(AA747&lt;&gt;"OUI","-",IF(R747="-",IF(W747&lt;=3,"-",MAX(N747,K747*(1-$T$1))),IF(W747&lt;=3,R747,IF(T747&gt;$V$6,MAX(N747,K747*$T$6),IF(T747&gt;$V$5,MAX(R747,N747,K747*(1-$T$2),K747*(1-$T$5)),IF(T747&gt;$V$4,MAX(R747,N747,K747*(1-$T$2),K747*(1-$T$4)),IF(T747&gt;$V$3,MAX(R747,N747,K747*(1-$T$2),K747*(1-$T$3)),IF(T747&gt;$V$1,MAX(N747,K747*(1-$T$2)),MAX(N747,R747)))))))))</f>
        <v>-</v>
      </c>
      <c r="AC747" s="70" t="str">
        <f>+IF(AB747="-","-",IF(ABS(K747-AB747)&lt;0.1,1,-1*(AB747-K747)/K747))</f>
        <v>-</v>
      </c>
      <c r="AD747" s="66" t="str">
        <f>+IF(AB747&lt;&gt;"-",IF(AB747&lt;K747,(K747-AB747)*C747,AB747*C747),"")</f>
        <v/>
      </c>
      <c r="AE747" s="68" t="str">
        <f>+IF(AB747&lt;&gt;"-",IF(R747&lt;&gt;"-",IF(Z747&lt;&gt;"OUI","OLD","FAUX"),IF(Z747&lt;&gt;"OUI","NEW","FAUX")),"")</f>
        <v/>
      </c>
      <c r="AF747" s="68"/>
      <c r="AG747" s="68"/>
      <c r="AH747" s="53" t="str">
        <f t="shared" si="11"/>
        <v/>
      </c>
    </row>
    <row r="748" spans="1:34" ht="17">
      <c r="A748" s="53" t="s">
        <v>2749</v>
      </c>
      <c r="B748" s="53" t="s">
        <v>2750</v>
      </c>
      <c r="C748" s="54">
        <v>1</v>
      </c>
      <c r="D748" s="55" t="s">
        <v>623</v>
      </c>
      <c r="E748" s="55" t="s">
        <v>2751</v>
      </c>
      <c r="F748" s="56" t="s">
        <v>49</v>
      </c>
      <c r="G748" s="56" t="s">
        <v>49</v>
      </c>
      <c r="H748" s="56"/>
      <c r="I748" s="56"/>
      <c r="J748" s="56" t="s">
        <v>49</v>
      </c>
      <c r="K748" s="57">
        <v>17.52</v>
      </c>
      <c r="L748" s="58">
        <v>45455</v>
      </c>
      <c r="M748" s="58">
        <v>45719</v>
      </c>
      <c r="N748" s="59"/>
      <c r="O748" s="56">
        <v>2</v>
      </c>
      <c r="P748" s="56"/>
      <c r="Q748" s="56">
        <v>3</v>
      </c>
      <c r="R748" s="60" t="s">
        <v>1139</v>
      </c>
      <c r="S748" s="61">
        <f>O748+P748</f>
        <v>2</v>
      </c>
      <c r="T748" s="62">
        <f>+IF(L748&lt;&gt;"",IF(DAYS360(L748,$A$2)&lt;0,0,IF(AND(MONTH(L748)=MONTH($A$2),YEAR(L748)&lt;YEAR($A$2)),(DAYS360(L748,$A$2)/30)-1,DAYS360(L748,$A$2)/30)),0)</f>
        <v>9.4666666666666668</v>
      </c>
      <c r="U748" s="62">
        <f>+IF(M748&lt;&gt;"",IF(DAYS360(M748,$A$2)&lt;0,0,IF(AND(MONTH(M748)=MONTH($A$2),YEAR(M748)&lt;YEAR($A$2)),(DAYS360(M748,$A$2)/30)-1,DAYS360(M748,$A$2)/30)),0)</f>
        <v>0.76666666666666672</v>
      </c>
      <c r="V748" s="63">
        <f>S748/((C748+Q748)/2)</f>
        <v>1</v>
      </c>
      <c r="W748" s="64">
        <f>+IF(V748&gt;0,1/V748,999)</f>
        <v>1</v>
      </c>
      <c r="X748" s="65" t="str">
        <f>+IF(N748&lt;&gt;"",IF(INT(N748)&lt;&gt;INT(K748),"OUI",""),"")</f>
        <v/>
      </c>
      <c r="Y748" s="66">
        <f>+IF(F748="OUI",0,C748*K748)</f>
        <v>17.52</v>
      </c>
      <c r="Z748" s="67" t="str">
        <f>+IF(R748="-",IF(OR(F748="OUI",AND(G748="OUI",T748&lt;=$V$1),H748="OUI",I748="OUI",J748="OUI",T748&lt;=$V$1),"OUI",""),"")</f>
        <v>OUI</v>
      </c>
      <c r="AA748" s="68" t="str">
        <f>+IF(OR(Z748&lt;&gt;"OUI",X748="OUI",R748&lt;&gt;"-"),"OUI","")</f>
        <v/>
      </c>
      <c r="AB748" s="69" t="str">
        <f>+IF(AA748&lt;&gt;"OUI","-",IF(R748="-",IF(W748&lt;=3,"-",MAX(N748,K748*(1-$T$1))),IF(W748&lt;=3,R748,IF(T748&gt;$V$6,MAX(N748,K748*$T$6),IF(T748&gt;$V$5,MAX(R748,N748,K748*(1-$T$2),K748*(1-$T$5)),IF(T748&gt;$V$4,MAX(R748,N748,K748*(1-$T$2),K748*(1-$T$4)),IF(T748&gt;$V$3,MAX(R748,N748,K748*(1-$T$2),K748*(1-$T$3)),IF(T748&gt;$V$1,MAX(N748,K748*(1-$T$2)),MAX(N748,R748)))))))))</f>
        <v>-</v>
      </c>
      <c r="AC748" s="70" t="str">
        <f>+IF(AB748="-","-",IF(ABS(K748-AB748)&lt;0.1,1,-1*(AB748-K748)/K748))</f>
        <v>-</v>
      </c>
      <c r="AD748" s="66" t="str">
        <f>+IF(AB748&lt;&gt;"-",IF(AB748&lt;K748,(K748-AB748)*C748,AB748*C748),"")</f>
        <v/>
      </c>
      <c r="AE748" s="68" t="str">
        <f>+IF(AB748&lt;&gt;"-",IF(R748&lt;&gt;"-",IF(Z748&lt;&gt;"OUI","OLD","FAUX"),IF(Z748&lt;&gt;"OUI","NEW","FAUX")),"")</f>
        <v/>
      </c>
      <c r="AF748" s="68"/>
      <c r="AG748" s="68"/>
      <c r="AH748" s="53" t="str">
        <f t="shared" si="11"/>
        <v/>
      </c>
    </row>
    <row r="749" spans="1:34" ht="17">
      <c r="A749" s="53" t="s">
        <v>193</v>
      </c>
      <c r="B749" s="53" t="s">
        <v>194</v>
      </c>
      <c r="C749" s="54">
        <v>4</v>
      </c>
      <c r="D749" s="55" t="s">
        <v>195</v>
      </c>
      <c r="E749" s="55" t="s">
        <v>74</v>
      </c>
      <c r="F749" s="56" t="s">
        <v>49</v>
      </c>
      <c r="G749" s="56" t="s">
        <v>49</v>
      </c>
      <c r="H749" s="56"/>
      <c r="I749" s="56"/>
      <c r="J749" s="56" t="s">
        <v>49</v>
      </c>
      <c r="K749" s="57">
        <v>17.5</v>
      </c>
      <c r="L749" s="58">
        <v>43654</v>
      </c>
      <c r="M749" s="58">
        <v>45559</v>
      </c>
      <c r="N749" s="59"/>
      <c r="O749" s="56"/>
      <c r="P749" s="56"/>
      <c r="Q749" s="56">
        <v>4</v>
      </c>
      <c r="R749" s="60">
        <v>17.5</v>
      </c>
      <c r="S749" s="61">
        <f>O749+P749</f>
        <v>0</v>
      </c>
      <c r="T749" s="62">
        <f>+IF(L749&lt;&gt;"",IF(DAYS360(L749,$A$2)&lt;0,0,IF(AND(MONTH(L749)=MONTH($A$2),YEAR(L749)&lt;YEAR($A$2)),(DAYS360(L749,$A$2)/30)-1,DAYS360(L749,$A$2)/30)),0)</f>
        <v>68.599999999999994</v>
      </c>
      <c r="U749" s="62">
        <f>+IF(M749&lt;&gt;"",IF(DAYS360(M749,$A$2)&lt;0,0,IF(AND(MONTH(M749)=MONTH($A$2),YEAR(M749)&lt;YEAR($A$2)),(DAYS360(M749,$A$2)/30)-1,DAYS360(M749,$A$2)/30)),0)</f>
        <v>6.0666666666666664</v>
      </c>
      <c r="V749" s="63">
        <f>S749/((C749+Q749)/2)</f>
        <v>0</v>
      </c>
      <c r="W749" s="64">
        <f>+IF(V749&gt;0,1/V749,999)</f>
        <v>999</v>
      </c>
      <c r="X749" s="65" t="str">
        <f>+IF(N749&lt;&gt;"",IF(INT(N749)&lt;&gt;INT(K749),"OUI",""),"")</f>
        <v/>
      </c>
      <c r="Y749" s="66">
        <f>+IF(F749="OUI",0,C749*K749)</f>
        <v>70</v>
      </c>
      <c r="Z749" s="67" t="str">
        <f>+IF(R749="-",IF(OR(F749="OUI",AND(G749="OUI",T749&lt;=$V$1),H749="OUI",I749="OUI",J749="OUI",T749&lt;=$V$1),"OUI",""),"")</f>
        <v/>
      </c>
      <c r="AA749" s="68" t="str">
        <f>+IF(OR(Z749&lt;&gt;"OUI",X749="OUI",R749&lt;&gt;"-"),"OUI","")</f>
        <v>OUI</v>
      </c>
      <c r="AB749" s="69">
        <f>+IF(AA749&lt;&gt;"OUI","-",IF(R749="-",IF(W749&lt;=3,"-",MAX(N749,K749*(1-$T$1))),IF(W749&lt;=3,R749,IF(T749&gt;$V$6,MAX(N749,K749*$T$6),IF(T749&gt;$V$5,MAX(R749,N749,K749*(1-$T$2),K749*(1-$T$5)),IF(T749&gt;$V$4,MAX(R749,N749,K749*(1-$T$2),K749*(1-$T$4)),IF(T749&gt;$V$3,MAX(R749,N749,K749*(1-$T$2),K749*(1-$T$3)),IF(T749&gt;$V$1,MAX(N749,K749*(1-$T$2)),MAX(N749,R749)))))))))</f>
        <v>17.5</v>
      </c>
      <c r="AC749" s="70">
        <f>+IF(AB749="-","-",IF(ABS(K749-AB749)&lt;0.1,1,-1*(AB749-K749)/K749))</f>
        <v>1</v>
      </c>
      <c r="AD749" s="66">
        <f>+IF(AB749&lt;&gt;"-",IF(AB749&lt;K749,(K749-AB749)*C749,AB749*C749),"")</f>
        <v>70</v>
      </c>
      <c r="AE749" s="68" t="str">
        <f>+IF(AB749&lt;&gt;"-",IF(R749&lt;&gt;"-",IF(Z749&lt;&gt;"OUI","OLD","FAUX"),IF(Z749&lt;&gt;"OUI","NEW","FAUX")),"")</f>
        <v>OLD</v>
      </c>
      <c r="AF749" s="68"/>
      <c r="AG749" s="68"/>
      <c r="AH749" s="53" t="str">
        <f t="shared" si="11"/>
        <v/>
      </c>
    </row>
    <row r="750" spans="1:34" ht="17">
      <c r="A750" s="53" t="s">
        <v>2151</v>
      </c>
      <c r="B750" s="53" t="s">
        <v>2152</v>
      </c>
      <c r="C750" s="54">
        <v>6</v>
      </c>
      <c r="D750" s="55" t="s">
        <v>834</v>
      </c>
      <c r="E750" s="55"/>
      <c r="F750" s="56" t="s">
        <v>49</v>
      </c>
      <c r="G750" s="56" t="s">
        <v>49</v>
      </c>
      <c r="H750" s="56"/>
      <c r="I750" s="56"/>
      <c r="J750" s="56"/>
      <c r="K750" s="57">
        <v>17.309999999999999</v>
      </c>
      <c r="L750" s="58">
        <v>45191</v>
      </c>
      <c r="M750" s="58">
        <v>45418</v>
      </c>
      <c r="N750" s="59"/>
      <c r="O750" s="56"/>
      <c r="P750" s="56"/>
      <c r="Q750" s="56">
        <v>6</v>
      </c>
      <c r="R750" s="60" t="s">
        <v>1139</v>
      </c>
      <c r="S750" s="61">
        <f>O750+P750</f>
        <v>0</v>
      </c>
      <c r="T750" s="62">
        <f>+IF(L750&lt;&gt;"",IF(DAYS360(L750,$A$2)&lt;0,0,IF(AND(MONTH(L750)=MONTH($A$2),YEAR(L750)&lt;YEAR($A$2)),(DAYS360(L750,$A$2)/30)-1,DAYS360(L750,$A$2)/30)),0)</f>
        <v>18.133333333333333</v>
      </c>
      <c r="U750" s="62">
        <f>+IF(M750&lt;&gt;"",IF(DAYS360(M750,$A$2)&lt;0,0,IF(AND(MONTH(M750)=MONTH($A$2),YEAR(M750)&lt;YEAR($A$2)),(DAYS360(M750,$A$2)/30)-1,DAYS360(M750,$A$2)/30)),0)</f>
        <v>10.666666666666666</v>
      </c>
      <c r="V750" s="63">
        <f>S750/((C750+Q750)/2)</f>
        <v>0</v>
      </c>
      <c r="W750" s="64">
        <f>+IF(V750&gt;0,1/V750,999)</f>
        <v>999</v>
      </c>
      <c r="X750" s="65" t="str">
        <f>+IF(N750&lt;&gt;"",IF(INT(N750)&lt;&gt;INT(K750),"OUI",""),"")</f>
        <v/>
      </c>
      <c r="Y750" s="66">
        <f>+IF(F750="OUI",0,C750*K750)</f>
        <v>103.85999999999999</v>
      </c>
      <c r="Z750" s="67" t="str">
        <f>+IF(R750="-",IF(OR(F750="OUI",AND(G750="OUI",T750&lt;=$V$1),H750="OUI",I750="OUI",J750="OUI",T750&lt;=$V$1),"OUI",""),"")</f>
        <v/>
      </c>
      <c r="AA750" s="68" t="str">
        <f>+IF(OR(Z750&lt;&gt;"OUI",X750="OUI",R750&lt;&gt;"-"),"OUI","")</f>
        <v>OUI</v>
      </c>
      <c r="AB750" s="69">
        <f>+IF(AA750&lt;&gt;"OUI","-",IF(R750="-",IF(W750&lt;=3,"-",MAX(N750,K750*(1-$T$1))),IF(W750&lt;=3,R750,IF(T750&gt;$V$6,MAX(N750,K750*$T$6),IF(T750&gt;$V$5,MAX(R750,N750,K750*(1-$T$2),K750*(1-$T$5)),IF(T750&gt;$V$4,MAX(R750,N750,K750*(1-$T$2),K750*(1-$T$4)),IF(T750&gt;$V$3,MAX(R750,N750,K750*(1-$T$2),K750*(1-$T$3)),IF(T750&gt;$V$1,MAX(N750,K750*(1-$T$2)),MAX(N750,R750)))))))))</f>
        <v>15.578999999999999</v>
      </c>
      <c r="AC750" s="70">
        <f>+IF(AB750="-","-",IF(ABS(K750-AB750)&lt;0.1,1,-1*(AB750-K750)/K750))</f>
        <v>0.1</v>
      </c>
      <c r="AD750" s="66">
        <f>+IF(AB750&lt;&gt;"-",IF(AB750&lt;K750,(K750-AB750)*C750,AB750*C750),"")</f>
        <v>10.385999999999999</v>
      </c>
      <c r="AE750" s="68" t="str">
        <f>+IF(AB750&lt;&gt;"-",IF(R750&lt;&gt;"-",IF(Z750&lt;&gt;"OUI","OLD","FAUX"),IF(Z750&lt;&gt;"OUI","NEW","FAUX")),"")</f>
        <v>NEW</v>
      </c>
      <c r="AF750" s="68"/>
      <c r="AG750" s="68"/>
      <c r="AH750" s="53" t="str">
        <f t="shared" si="11"/>
        <v/>
      </c>
    </row>
    <row r="751" spans="1:34" ht="17">
      <c r="A751" s="53" t="s">
        <v>2153</v>
      </c>
      <c r="B751" s="53" t="s">
        <v>2154</v>
      </c>
      <c r="C751" s="54">
        <v>6</v>
      </c>
      <c r="D751" s="55" t="s">
        <v>834</v>
      </c>
      <c r="E751" s="55"/>
      <c r="F751" s="56" t="s">
        <v>49</v>
      </c>
      <c r="G751" s="56" t="s">
        <v>49</v>
      </c>
      <c r="H751" s="56"/>
      <c r="I751" s="56"/>
      <c r="J751" s="56"/>
      <c r="K751" s="57">
        <v>17.309999999999999</v>
      </c>
      <c r="L751" s="58">
        <v>45348</v>
      </c>
      <c r="M751" s="58">
        <v>45546</v>
      </c>
      <c r="N751" s="59"/>
      <c r="O751" s="56"/>
      <c r="P751" s="56"/>
      <c r="Q751" s="56">
        <v>6</v>
      </c>
      <c r="R751" s="60" t="s">
        <v>1139</v>
      </c>
      <c r="S751" s="61">
        <f>O751+P751</f>
        <v>0</v>
      </c>
      <c r="T751" s="62">
        <f>+IF(L751&lt;&gt;"",IF(DAYS360(L751,$A$2)&lt;0,0,IF(AND(MONTH(L751)=MONTH($A$2),YEAR(L751)&lt;YEAR($A$2)),(DAYS360(L751,$A$2)/30)-1,DAYS360(L751,$A$2)/30)),0)</f>
        <v>13</v>
      </c>
      <c r="U751" s="62">
        <f>+IF(M751&lt;&gt;"",IF(DAYS360(M751,$A$2)&lt;0,0,IF(AND(MONTH(M751)=MONTH($A$2),YEAR(M751)&lt;YEAR($A$2)),(DAYS360(M751,$A$2)/30)-1,DAYS360(M751,$A$2)/30)),0)</f>
        <v>6.5</v>
      </c>
      <c r="V751" s="63">
        <f>S751/((C751+Q751)/2)</f>
        <v>0</v>
      </c>
      <c r="W751" s="64">
        <f>+IF(V751&gt;0,1/V751,999)</f>
        <v>999</v>
      </c>
      <c r="X751" s="65" t="str">
        <f>+IF(N751&lt;&gt;"",IF(INT(N751)&lt;&gt;INT(K751),"OUI",""),"")</f>
        <v/>
      </c>
      <c r="Y751" s="66">
        <f>+IF(F751="OUI",0,C751*K751)</f>
        <v>103.85999999999999</v>
      </c>
      <c r="Z751" s="67" t="str">
        <f>+IF(R751="-",IF(OR(F751="OUI",AND(G751="OUI",T751&lt;=$V$1),H751="OUI",I751="OUI",J751="OUI",T751&lt;=$V$1),"OUI",""),"")</f>
        <v/>
      </c>
      <c r="AA751" s="68" t="str">
        <f>+IF(OR(Z751&lt;&gt;"OUI",X751="OUI",R751&lt;&gt;"-"),"OUI","")</f>
        <v>OUI</v>
      </c>
      <c r="AB751" s="69">
        <f>+IF(AA751&lt;&gt;"OUI","-",IF(R751="-",IF(W751&lt;=3,"-",MAX(N751,K751*(1-$T$1))),IF(W751&lt;=3,R751,IF(T751&gt;$V$6,MAX(N751,K751*$T$6),IF(T751&gt;$V$5,MAX(R751,N751,K751*(1-$T$2),K751*(1-$T$5)),IF(T751&gt;$V$4,MAX(R751,N751,K751*(1-$T$2),K751*(1-$T$4)),IF(T751&gt;$V$3,MAX(R751,N751,K751*(1-$T$2),K751*(1-$T$3)),IF(T751&gt;$V$1,MAX(N751,K751*(1-$T$2)),MAX(N751,R751)))))))))</f>
        <v>15.578999999999999</v>
      </c>
      <c r="AC751" s="70">
        <f>+IF(AB751="-","-",IF(ABS(K751-AB751)&lt;0.1,1,-1*(AB751-K751)/K751))</f>
        <v>0.1</v>
      </c>
      <c r="AD751" s="66">
        <f>+IF(AB751&lt;&gt;"-",IF(AB751&lt;K751,(K751-AB751)*C751,AB751*C751),"")</f>
        <v>10.385999999999999</v>
      </c>
      <c r="AE751" s="68" t="str">
        <f>+IF(AB751&lt;&gt;"-",IF(R751&lt;&gt;"-",IF(Z751&lt;&gt;"OUI","OLD","FAUX"),IF(Z751&lt;&gt;"OUI","NEW","FAUX")),"")</f>
        <v>NEW</v>
      </c>
      <c r="AF751" s="68"/>
      <c r="AG751" s="68"/>
      <c r="AH751" s="53" t="str">
        <f t="shared" si="11"/>
        <v/>
      </c>
    </row>
    <row r="752" spans="1:34" ht="17">
      <c r="A752" s="53" t="s">
        <v>2187</v>
      </c>
      <c r="B752" s="53" t="s">
        <v>2188</v>
      </c>
      <c r="C752" s="54">
        <v>4</v>
      </c>
      <c r="D752" s="55" t="s">
        <v>834</v>
      </c>
      <c r="E752" s="55"/>
      <c r="F752" s="56" t="s">
        <v>49</v>
      </c>
      <c r="G752" s="56" t="s">
        <v>49</v>
      </c>
      <c r="H752" s="56"/>
      <c r="I752" s="56"/>
      <c r="J752" s="56"/>
      <c r="K752" s="57">
        <v>17.309999999999999</v>
      </c>
      <c r="L752" s="58">
        <v>45202</v>
      </c>
      <c r="M752" s="58">
        <v>45475</v>
      </c>
      <c r="N752" s="59"/>
      <c r="O752" s="56"/>
      <c r="P752" s="56"/>
      <c r="Q752" s="56">
        <v>4</v>
      </c>
      <c r="R752" s="60" t="s">
        <v>1139</v>
      </c>
      <c r="S752" s="61">
        <f>O752+P752</f>
        <v>0</v>
      </c>
      <c r="T752" s="62">
        <f>+IF(L752&lt;&gt;"",IF(DAYS360(L752,$A$2)&lt;0,0,IF(AND(MONTH(L752)=MONTH($A$2),YEAR(L752)&lt;YEAR($A$2)),(DAYS360(L752,$A$2)/30)-1,DAYS360(L752,$A$2)/30)),0)</f>
        <v>17.766666666666666</v>
      </c>
      <c r="U752" s="62">
        <f>+IF(M752&lt;&gt;"",IF(DAYS360(M752,$A$2)&lt;0,0,IF(AND(MONTH(M752)=MONTH($A$2),YEAR(M752)&lt;YEAR($A$2)),(DAYS360(M752,$A$2)/30)-1,DAYS360(M752,$A$2)/30)),0)</f>
        <v>8.8000000000000007</v>
      </c>
      <c r="V752" s="63">
        <f>S752/((C752+Q752)/2)</f>
        <v>0</v>
      </c>
      <c r="W752" s="64">
        <f>+IF(V752&gt;0,1/V752,999)</f>
        <v>999</v>
      </c>
      <c r="X752" s="65" t="str">
        <f>+IF(N752&lt;&gt;"",IF(INT(N752)&lt;&gt;INT(K752),"OUI",""),"")</f>
        <v/>
      </c>
      <c r="Y752" s="66">
        <f>+IF(F752="OUI",0,C752*K752)</f>
        <v>69.239999999999995</v>
      </c>
      <c r="Z752" s="67" t="str">
        <f>+IF(R752="-",IF(OR(F752="OUI",AND(G752="OUI",T752&lt;=$V$1),H752="OUI",I752="OUI",J752="OUI",T752&lt;=$V$1),"OUI",""),"")</f>
        <v/>
      </c>
      <c r="AA752" s="68" t="str">
        <f>+IF(OR(Z752&lt;&gt;"OUI",X752="OUI",R752&lt;&gt;"-"),"OUI","")</f>
        <v>OUI</v>
      </c>
      <c r="AB752" s="69">
        <f>+IF(AA752&lt;&gt;"OUI","-",IF(R752="-",IF(W752&lt;=3,"-",MAX(N752,K752*(1-$T$1))),IF(W752&lt;=3,R752,IF(T752&gt;$V$6,MAX(N752,K752*$T$6),IF(T752&gt;$V$5,MAX(R752,N752,K752*(1-$T$2),K752*(1-$T$5)),IF(T752&gt;$V$4,MAX(R752,N752,K752*(1-$T$2),K752*(1-$T$4)),IF(T752&gt;$V$3,MAX(R752,N752,K752*(1-$T$2),K752*(1-$T$3)),IF(T752&gt;$V$1,MAX(N752,K752*(1-$T$2)),MAX(N752,R752)))))))))</f>
        <v>15.578999999999999</v>
      </c>
      <c r="AC752" s="70">
        <f>+IF(AB752="-","-",IF(ABS(K752-AB752)&lt;0.1,1,-1*(AB752-K752)/K752))</f>
        <v>0.1</v>
      </c>
      <c r="AD752" s="66">
        <f>+IF(AB752&lt;&gt;"-",IF(AB752&lt;K752,(K752-AB752)*C752,AB752*C752),"")</f>
        <v>6.9239999999999995</v>
      </c>
      <c r="AE752" s="68" t="str">
        <f>+IF(AB752&lt;&gt;"-",IF(R752&lt;&gt;"-",IF(Z752&lt;&gt;"OUI","OLD","FAUX"),IF(Z752&lt;&gt;"OUI","NEW","FAUX")),"")</f>
        <v>NEW</v>
      </c>
      <c r="AF752" s="68"/>
      <c r="AG752" s="68"/>
      <c r="AH752" s="53" t="str">
        <f t="shared" si="11"/>
        <v/>
      </c>
    </row>
    <row r="753" spans="1:34" ht="17">
      <c r="A753" s="53" t="s">
        <v>1939</v>
      </c>
      <c r="B753" s="53" t="s">
        <v>1940</v>
      </c>
      <c r="C753" s="54">
        <v>1</v>
      </c>
      <c r="D753" s="55" t="s">
        <v>80</v>
      </c>
      <c r="E753" s="55" t="s">
        <v>97</v>
      </c>
      <c r="F753" s="56" t="s">
        <v>49</v>
      </c>
      <c r="G753" s="56" t="s">
        <v>49</v>
      </c>
      <c r="H753" s="56"/>
      <c r="I753" s="56"/>
      <c r="J753" s="56" t="s">
        <v>98</v>
      </c>
      <c r="K753" s="57">
        <v>17.3</v>
      </c>
      <c r="L753" s="58">
        <v>44194</v>
      </c>
      <c r="M753" s="58"/>
      <c r="N753" s="59"/>
      <c r="O753" s="56"/>
      <c r="P753" s="56"/>
      <c r="Q753" s="56">
        <v>1</v>
      </c>
      <c r="R753" s="60">
        <v>15.57</v>
      </c>
      <c r="S753" s="61">
        <f>O753+P753</f>
        <v>0</v>
      </c>
      <c r="T753" s="62">
        <f>+IF(L753&lt;&gt;"",IF(DAYS360(L753,$A$2)&lt;0,0,IF(AND(MONTH(L753)=MONTH($A$2),YEAR(L753)&lt;YEAR($A$2)),(DAYS360(L753,$A$2)/30)-1,DAYS360(L753,$A$2)/30)),0)</f>
        <v>50.9</v>
      </c>
      <c r="U753" s="62">
        <f>+IF(M753&lt;&gt;"",IF(DAYS360(M753,$A$2)&lt;0,0,IF(AND(MONTH(M753)=MONTH($A$2),YEAR(M753)&lt;YEAR($A$2)),(DAYS360(M753,$A$2)/30)-1,DAYS360(M753,$A$2)/30)),0)</f>
        <v>0</v>
      </c>
      <c r="V753" s="63">
        <f>S753/((C753+Q753)/2)</f>
        <v>0</v>
      </c>
      <c r="W753" s="64">
        <f>+IF(V753&gt;0,1/V753,999)</f>
        <v>999</v>
      </c>
      <c r="X753" s="65" t="str">
        <f>+IF(N753&lt;&gt;"",IF(INT(N753)&lt;&gt;INT(K753),"OUI",""),"")</f>
        <v/>
      </c>
      <c r="Y753" s="66">
        <f>+IF(F753="OUI",0,C753*K753)</f>
        <v>17.3</v>
      </c>
      <c r="Z753" s="67" t="str">
        <f>+IF(R753="-",IF(OR(F753="OUI",AND(G753="OUI",T753&lt;=$V$1),H753="OUI",I753="OUI",J753="OUI",T753&lt;=$V$1),"OUI",""),"")</f>
        <v/>
      </c>
      <c r="AA753" s="68" t="str">
        <f>+IF(OR(Z753&lt;&gt;"OUI",X753="OUI",R753&lt;&gt;"-"),"OUI","")</f>
        <v>OUI</v>
      </c>
      <c r="AB753" s="69">
        <f>+IF(AA753&lt;&gt;"OUI","-",IF(R753="-",IF(W753&lt;=3,"-",MAX(N753,K753*(1-$T$1))),IF(W753&lt;=3,R753,IF(T753&gt;$V$6,MAX(N753,K753*$T$6),IF(T753&gt;$V$5,MAX(R753,N753,K753*(1-$T$2),K753*(1-$T$5)),IF(T753&gt;$V$4,MAX(R753,N753,K753*(1-$T$2),K753*(1-$T$4)),IF(T753&gt;$V$3,MAX(R753,N753,K753*(1-$T$2),K753*(1-$T$3)),IF(T753&gt;$V$1,MAX(N753,K753*(1-$T$2)),MAX(N753,R753)))))))))</f>
        <v>15.57</v>
      </c>
      <c r="AC753" s="70">
        <f>+IF(AB753="-","-",IF(ABS(K753-AB753)&lt;0.1,1,-1*(AB753-K753)/K753))</f>
        <v>0.10000000000000002</v>
      </c>
      <c r="AD753" s="66">
        <f>+IF(AB753&lt;&gt;"-",IF(AB753&lt;K753,(K753-AB753)*C753,AB753*C753),"")</f>
        <v>1.7300000000000004</v>
      </c>
      <c r="AE753" s="68" t="str">
        <f>+IF(AB753&lt;&gt;"-",IF(R753&lt;&gt;"-",IF(Z753&lt;&gt;"OUI","OLD","FAUX"),IF(Z753&lt;&gt;"OUI","NEW","FAUX")),"")</f>
        <v>OLD</v>
      </c>
      <c r="AF753" s="68"/>
      <c r="AG753" s="68"/>
      <c r="AH753" s="53" t="str">
        <f t="shared" si="11"/>
        <v/>
      </c>
    </row>
    <row r="754" spans="1:34" ht="17">
      <c r="A754" s="53" t="s">
        <v>1941</v>
      </c>
      <c r="B754" s="53" t="s">
        <v>1942</v>
      </c>
      <c r="C754" s="54">
        <v>1</v>
      </c>
      <c r="D754" s="55" t="s">
        <v>80</v>
      </c>
      <c r="E754" s="55" t="s">
        <v>97</v>
      </c>
      <c r="F754" s="56" t="s">
        <v>49</v>
      </c>
      <c r="G754" s="56" t="s">
        <v>49</v>
      </c>
      <c r="H754" s="56"/>
      <c r="I754" s="56"/>
      <c r="J754" s="56" t="s">
        <v>98</v>
      </c>
      <c r="K754" s="57">
        <v>17.3</v>
      </c>
      <c r="L754" s="58">
        <v>44194</v>
      </c>
      <c r="M754" s="58"/>
      <c r="N754" s="59"/>
      <c r="O754" s="56"/>
      <c r="P754" s="56"/>
      <c r="Q754" s="56">
        <v>1</v>
      </c>
      <c r="R754" s="60">
        <v>15.57</v>
      </c>
      <c r="S754" s="61">
        <f>O754+P754</f>
        <v>0</v>
      </c>
      <c r="T754" s="62">
        <f>+IF(L754&lt;&gt;"",IF(DAYS360(L754,$A$2)&lt;0,0,IF(AND(MONTH(L754)=MONTH($A$2),YEAR(L754)&lt;YEAR($A$2)),(DAYS360(L754,$A$2)/30)-1,DAYS360(L754,$A$2)/30)),0)</f>
        <v>50.9</v>
      </c>
      <c r="U754" s="62">
        <f>+IF(M754&lt;&gt;"",IF(DAYS360(M754,$A$2)&lt;0,0,IF(AND(MONTH(M754)=MONTH($A$2),YEAR(M754)&lt;YEAR($A$2)),(DAYS360(M754,$A$2)/30)-1,DAYS360(M754,$A$2)/30)),0)</f>
        <v>0</v>
      </c>
      <c r="V754" s="63">
        <f>S754/((C754+Q754)/2)</f>
        <v>0</v>
      </c>
      <c r="W754" s="64">
        <f>+IF(V754&gt;0,1/V754,999)</f>
        <v>999</v>
      </c>
      <c r="X754" s="65" t="str">
        <f>+IF(N754&lt;&gt;"",IF(INT(N754)&lt;&gt;INT(K754),"OUI",""),"")</f>
        <v/>
      </c>
      <c r="Y754" s="66">
        <f>+IF(F754="OUI",0,C754*K754)</f>
        <v>17.3</v>
      </c>
      <c r="Z754" s="67" t="str">
        <f>+IF(R754="-",IF(OR(F754="OUI",AND(G754="OUI",T754&lt;=$V$1),H754="OUI",I754="OUI",J754="OUI",T754&lt;=$V$1),"OUI",""),"")</f>
        <v/>
      </c>
      <c r="AA754" s="68" t="str">
        <f>+IF(OR(Z754&lt;&gt;"OUI",X754="OUI",R754&lt;&gt;"-"),"OUI","")</f>
        <v>OUI</v>
      </c>
      <c r="AB754" s="69">
        <f>+IF(AA754&lt;&gt;"OUI","-",IF(R754="-",IF(W754&lt;=3,"-",MAX(N754,K754*(1-$T$1))),IF(W754&lt;=3,R754,IF(T754&gt;$V$6,MAX(N754,K754*$T$6),IF(T754&gt;$V$5,MAX(R754,N754,K754*(1-$T$2),K754*(1-$T$5)),IF(T754&gt;$V$4,MAX(R754,N754,K754*(1-$T$2),K754*(1-$T$4)),IF(T754&gt;$V$3,MAX(R754,N754,K754*(1-$T$2),K754*(1-$T$3)),IF(T754&gt;$V$1,MAX(N754,K754*(1-$T$2)),MAX(N754,R754)))))))))</f>
        <v>15.57</v>
      </c>
      <c r="AC754" s="70">
        <f>+IF(AB754="-","-",IF(ABS(K754-AB754)&lt;0.1,1,-1*(AB754-K754)/K754))</f>
        <v>0.10000000000000002</v>
      </c>
      <c r="AD754" s="66">
        <f>+IF(AB754&lt;&gt;"-",IF(AB754&lt;K754,(K754-AB754)*C754,AB754*C754),"")</f>
        <v>1.7300000000000004</v>
      </c>
      <c r="AE754" s="68" t="str">
        <f>+IF(AB754&lt;&gt;"-",IF(R754&lt;&gt;"-",IF(Z754&lt;&gt;"OUI","OLD","FAUX"),IF(Z754&lt;&gt;"OUI","NEW","FAUX")),"")</f>
        <v>OLD</v>
      </c>
      <c r="AF754" s="68"/>
      <c r="AG754" s="68"/>
      <c r="AH754" s="53" t="str">
        <f t="shared" si="11"/>
        <v/>
      </c>
    </row>
    <row r="755" spans="1:34" ht="17">
      <c r="A755" s="53" t="s">
        <v>1623</v>
      </c>
      <c r="B755" s="53" t="s">
        <v>1624</v>
      </c>
      <c r="C755" s="54">
        <v>8</v>
      </c>
      <c r="D755" s="55" t="s">
        <v>1419</v>
      </c>
      <c r="E755" s="55"/>
      <c r="F755" s="56" t="s">
        <v>49</v>
      </c>
      <c r="G755" s="56" t="s">
        <v>49</v>
      </c>
      <c r="H755" s="56"/>
      <c r="I755" s="56"/>
      <c r="J755" s="56"/>
      <c r="K755" s="57">
        <v>17.291799999999999</v>
      </c>
      <c r="L755" s="58">
        <v>44594</v>
      </c>
      <c r="M755" s="58">
        <v>45699</v>
      </c>
      <c r="N755" s="59"/>
      <c r="O755" s="56">
        <v>1</v>
      </c>
      <c r="P755" s="56"/>
      <c r="Q755" s="56">
        <v>9</v>
      </c>
      <c r="R755" s="60">
        <v>15.562619999999999</v>
      </c>
      <c r="S755" s="61">
        <f>O755+P755</f>
        <v>1</v>
      </c>
      <c r="T755" s="62">
        <f>+IF(L755&lt;&gt;"",IF(DAYS360(L755,$A$2)&lt;0,0,IF(AND(MONTH(L755)=MONTH($A$2),YEAR(L755)&lt;YEAR($A$2)),(DAYS360(L755,$A$2)/30)-1,DAYS360(L755,$A$2)/30)),0)</f>
        <v>37.799999999999997</v>
      </c>
      <c r="U755" s="62">
        <f>+IF(M755&lt;&gt;"",IF(DAYS360(M755,$A$2)&lt;0,0,IF(AND(MONTH(M755)=MONTH($A$2),YEAR(M755)&lt;YEAR($A$2)),(DAYS360(M755,$A$2)/30)-1,DAYS360(M755,$A$2)/30)),0)</f>
        <v>1.5</v>
      </c>
      <c r="V755" s="63">
        <f>S755/((C755+Q755)/2)</f>
        <v>0.11764705882352941</v>
      </c>
      <c r="W755" s="64">
        <f>+IF(V755&gt;0,1/V755,999)</f>
        <v>8.5</v>
      </c>
      <c r="X755" s="65" t="str">
        <f>+IF(N755&lt;&gt;"",IF(INT(N755)&lt;&gt;INT(K755),"OUI",""),"")</f>
        <v/>
      </c>
      <c r="Y755" s="66">
        <f>+IF(F755="OUI",0,C755*K755)</f>
        <v>138.33439999999999</v>
      </c>
      <c r="Z755" s="67" t="str">
        <f>+IF(R755="-",IF(OR(F755="OUI",AND(G755="OUI",T755&lt;=$V$1),H755="OUI",I755="OUI",J755="OUI",T755&lt;=$V$1),"OUI",""),"")</f>
        <v/>
      </c>
      <c r="AA755" s="68" t="str">
        <f>+IF(OR(Z755&lt;&gt;"OUI",X755="OUI",R755&lt;&gt;"-"),"OUI","")</f>
        <v>OUI</v>
      </c>
      <c r="AB755" s="69">
        <f>+IF(AA755&lt;&gt;"OUI","-",IF(R755="-",IF(W755&lt;=3,"-",MAX(N755,K755*(1-$T$1))),IF(W755&lt;=3,R755,IF(T755&gt;$V$6,MAX(N755,K755*$T$6),IF(T755&gt;$V$5,MAX(R755,N755,K755*(1-$T$2),K755*(1-$T$5)),IF(T755&gt;$V$4,MAX(R755,N755,K755*(1-$T$2),K755*(1-$T$4)),IF(T755&gt;$V$3,MAX(R755,N755,K755*(1-$T$2),K755*(1-$T$3)),IF(T755&gt;$V$1,MAX(N755,K755*(1-$T$2)),MAX(N755,R755)))))))))</f>
        <v>15.562619999999999</v>
      </c>
      <c r="AC755" s="70">
        <f>+IF(AB755="-","-",IF(ABS(K755-AB755)&lt;0.1,1,-1*(AB755-K755)/K755))</f>
        <v>9.9999999999999978E-2</v>
      </c>
      <c r="AD755" s="66">
        <f>+IF(AB755&lt;&gt;"-",IF(AB755&lt;K755,(K755-AB755)*C755,AB755*C755),"")</f>
        <v>13.833439999999996</v>
      </c>
      <c r="AE755" s="68" t="str">
        <f>+IF(AB755&lt;&gt;"-",IF(R755&lt;&gt;"-",IF(Z755&lt;&gt;"OUI","OLD","FAUX"),IF(Z755&lt;&gt;"OUI","NEW","FAUX")),"")</f>
        <v>OLD</v>
      </c>
      <c r="AF755" s="68"/>
      <c r="AG755" s="68"/>
      <c r="AH755" s="53" t="str">
        <f t="shared" si="11"/>
        <v/>
      </c>
    </row>
    <row r="756" spans="1:34" ht="17">
      <c r="A756" s="53" t="s">
        <v>1664</v>
      </c>
      <c r="B756" s="53" t="s">
        <v>1665</v>
      </c>
      <c r="C756" s="54">
        <v>7</v>
      </c>
      <c r="D756" s="55" t="s">
        <v>1419</v>
      </c>
      <c r="E756" s="55"/>
      <c r="F756" s="56" t="s">
        <v>49</v>
      </c>
      <c r="G756" s="56" t="s">
        <v>49</v>
      </c>
      <c r="H756" s="56"/>
      <c r="I756" s="56"/>
      <c r="J756" s="56"/>
      <c r="K756" s="57">
        <v>17.291799999999999</v>
      </c>
      <c r="L756" s="58">
        <v>44594</v>
      </c>
      <c r="M756" s="58">
        <v>44999</v>
      </c>
      <c r="N756" s="59"/>
      <c r="O756" s="56"/>
      <c r="P756" s="56"/>
      <c r="Q756" s="56">
        <v>7</v>
      </c>
      <c r="R756" s="60">
        <v>15.562619999999999</v>
      </c>
      <c r="S756" s="61">
        <f>O756+P756</f>
        <v>0</v>
      </c>
      <c r="T756" s="62">
        <f>+IF(L756&lt;&gt;"",IF(DAYS360(L756,$A$2)&lt;0,0,IF(AND(MONTH(L756)=MONTH($A$2),YEAR(L756)&lt;YEAR($A$2)),(DAYS360(L756,$A$2)/30)-1,DAYS360(L756,$A$2)/30)),0)</f>
        <v>37.799999999999997</v>
      </c>
      <c r="U756" s="62">
        <f>+IF(M756&lt;&gt;"",IF(DAYS360(M756,$A$2)&lt;0,0,IF(AND(MONTH(M756)=MONTH($A$2),YEAR(M756)&lt;YEAR($A$2)),(DAYS360(M756,$A$2)/30)-1,DAYS360(M756,$A$2)/30)),0)</f>
        <v>23.4</v>
      </c>
      <c r="V756" s="63">
        <f>S756/((C756+Q756)/2)</f>
        <v>0</v>
      </c>
      <c r="W756" s="64">
        <f>+IF(V756&gt;0,1/V756,999)</f>
        <v>999</v>
      </c>
      <c r="X756" s="65" t="str">
        <f>+IF(N756&lt;&gt;"",IF(INT(N756)&lt;&gt;INT(K756),"OUI",""),"")</f>
        <v/>
      </c>
      <c r="Y756" s="66">
        <f>+IF(F756="OUI",0,C756*K756)</f>
        <v>121.04259999999999</v>
      </c>
      <c r="Z756" s="67" t="str">
        <f>+IF(R756="-",IF(OR(F756="OUI",AND(G756="OUI",T756&lt;=$V$1),H756="OUI",I756="OUI",J756="OUI",T756&lt;=$V$1),"OUI",""),"")</f>
        <v/>
      </c>
      <c r="AA756" s="68" t="str">
        <f>+IF(OR(Z756&lt;&gt;"OUI",X756="OUI",R756&lt;&gt;"-"),"OUI","")</f>
        <v>OUI</v>
      </c>
      <c r="AB756" s="69">
        <f>+IF(AA756&lt;&gt;"OUI","-",IF(R756="-",IF(W756&lt;=3,"-",MAX(N756,K756*(1-$T$1))),IF(W756&lt;=3,R756,IF(T756&gt;$V$6,MAX(N756,K756*$T$6),IF(T756&gt;$V$5,MAX(R756,N756,K756*(1-$T$2),K756*(1-$T$5)),IF(T756&gt;$V$4,MAX(R756,N756,K756*(1-$T$2),K756*(1-$T$4)),IF(T756&gt;$V$3,MAX(R756,N756,K756*(1-$T$2),K756*(1-$T$3)),IF(T756&gt;$V$1,MAX(N756,K756*(1-$T$2)),MAX(N756,R756)))))))))</f>
        <v>15.562619999999999</v>
      </c>
      <c r="AC756" s="70">
        <f>+IF(AB756="-","-",IF(ABS(K756-AB756)&lt;0.1,1,-1*(AB756-K756)/K756))</f>
        <v>9.9999999999999978E-2</v>
      </c>
      <c r="AD756" s="66">
        <f>+IF(AB756&lt;&gt;"-",IF(AB756&lt;K756,(K756-AB756)*C756,AB756*C756),"")</f>
        <v>12.104259999999996</v>
      </c>
      <c r="AE756" s="68" t="str">
        <f>+IF(AB756&lt;&gt;"-",IF(R756&lt;&gt;"-",IF(Z756&lt;&gt;"OUI","OLD","FAUX"),IF(Z756&lt;&gt;"OUI","NEW","FAUX")),"")</f>
        <v>OLD</v>
      </c>
      <c r="AF756" s="68"/>
      <c r="AG756" s="68"/>
      <c r="AH756" s="53" t="str">
        <f t="shared" si="11"/>
        <v/>
      </c>
    </row>
    <row r="757" spans="1:34" ht="17">
      <c r="A757" s="53" t="s">
        <v>1802</v>
      </c>
      <c r="B757" s="53" t="s">
        <v>1803</v>
      </c>
      <c r="C757" s="54">
        <v>3</v>
      </c>
      <c r="D757" s="55" t="s">
        <v>1419</v>
      </c>
      <c r="E757" s="55"/>
      <c r="F757" s="56" t="s">
        <v>49</v>
      </c>
      <c r="G757" s="56" t="s">
        <v>49</v>
      </c>
      <c r="H757" s="56"/>
      <c r="I757" s="56"/>
      <c r="J757" s="56"/>
      <c r="K757" s="57">
        <v>17.291799999999999</v>
      </c>
      <c r="L757" s="58">
        <v>44594</v>
      </c>
      <c r="M757" s="58">
        <v>45715</v>
      </c>
      <c r="N757" s="59"/>
      <c r="O757" s="56">
        <v>2</v>
      </c>
      <c r="P757" s="56"/>
      <c r="Q757" s="56">
        <v>5</v>
      </c>
      <c r="R757" s="60">
        <v>15.562619999999999</v>
      </c>
      <c r="S757" s="61">
        <f>O757+P757</f>
        <v>2</v>
      </c>
      <c r="T757" s="62">
        <f>+IF(L757&lt;&gt;"",IF(DAYS360(L757,$A$2)&lt;0,0,IF(AND(MONTH(L757)=MONTH($A$2),YEAR(L757)&lt;YEAR($A$2)),(DAYS360(L757,$A$2)/30)-1,DAYS360(L757,$A$2)/30)),0)</f>
        <v>37.799999999999997</v>
      </c>
      <c r="U757" s="62">
        <f>+IF(M757&lt;&gt;"",IF(DAYS360(M757,$A$2)&lt;0,0,IF(AND(MONTH(M757)=MONTH($A$2),YEAR(M757)&lt;YEAR($A$2)),(DAYS360(M757,$A$2)/30)-1,DAYS360(M757,$A$2)/30)),0)</f>
        <v>0.96666666666666667</v>
      </c>
      <c r="V757" s="63">
        <f>S757/((C757+Q757)/2)</f>
        <v>0.5</v>
      </c>
      <c r="W757" s="64">
        <f>+IF(V757&gt;0,1/V757,999)</f>
        <v>2</v>
      </c>
      <c r="X757" s="65" t="str">
        <f>+IF(N757&lt;&gt;"",IF(INT(N757)&lt;&gt;INT(K757),"OUI",""),"")</f>
        <v/>
      </c>
      <c r="Y757" s="66">
        <f>+IF(F757="OUI",0,C757*K757)</f>
        <v>51.875399999999999</v>
      </c>
      <c r="Z757" s="67" t="str">
        <f>+IF(R757="-",IF(OR(F757="OUI",AND(G757="OUI",T757&lt;=$V$1),H757="OUI",I757="OUI",J757="OUI",T757&lt;=$V$1),"OUI",""),"")</f>
        <v/>
      </c>
      <c r="AA757" s="68" t="str">
        <f>+IF(OR(Z757&lt;&gt;"OUI",X757="OUI",R757&lt;&gt;"-"),"OUI","")</f>
        <v>OUI</v>
      </c>
      <c r="AB757" s="69">
        <f>+IF(AA757&lt;&gt;"OUI","-",IF(R757="-",IF(W757&lt;=3,"-",MAX(N757,K757*(1-$T$1))),IF(W757&lt;=3,R757,IF(T757&gt;$V$6,MAX(N757,K757*$T$6),IF(T757&gt;$V$5,MAX(R757,N757,K757*(1-$T$2),K757*(1-$T$5)),IF(T757&gt;$V$4,MAX(R757,N757,K757*(1-$T$2),K757*(1-$T$4)),IF(T757&gt;$V$3,MAX(R757,N757,K757*(1-$T$2),K757*(1-$T$3)),IF(T757&gt;$V$1,MAX(N757,K757*(1-$T$2)),MAX(N757,R757)))))))))</f>
        <v>15.562619999999999</v>
      </c>
      <c r="AC757" s="70">
        <f>+IF(AB757="-","-",IF(ABS(K757-AB757)&lt;0.1,1,-1*(AB757-K757)/K757))</f>
        <v>9.9999999999999978E-2</v>
      </c>
      <c r="AD757" s="66">
        <f>+IF(AB757&lt;&gt;"-",IF(AB757&lt;K757,(K757-AB757)*C757,AB757*C757),"")</f>
        <v>5.1875399999999985</v>
      </c>
      <c r="AE757" s="68" t="str">
        <f>+IF(AB757&lt;&gt;"-",IF(R757&lt;&gt;"-",IF(Z757&lt;&gt;"OUI","OLD","FAUX"),IF(Z757&lt;&gt;"OUI","NEW","FAUX")),"")</f>
        <v>OLD</v>
      </c>
      <c r="AF757" s="68"/>
      <c r="AG757" s="68"/>
      <c r="AH757" s="53" t="str">
        <f t="shared" si="11"/>
        <v/>
      </c>
    </row>
    <row r="758" spans="1:34" ht="17">
      <c r="A758" s="53" t="s">
        <v>3427</v>
      </c>
      <c r="B758" s="53" t="s">
        <v>3428</v>
      </c>
      <c r="C758" s="54">
        <v>5</v>
      </c>
      <c r="D758" s="55" t="s">
        <v>80</v>
      </c>
      <c r="E758" s="55" t="s">
        <v>81</v>
      </c>
      <c r="F758" s="56" t="s">
        <v>49</v>
      </c>
      <c r="G758" s="56" t="s">
        <v>49</v>
      </c>
      <c r="H758" s="56"/>
      <c r="I758" s="56"/>
      <c r="J758" s="56" t="s">
        <v>49</v>
      </c>
      <c r="K758" s="57">
        <v>17.146599999999999</v>
      </c>
      <c r="L758" s="58">
        <v>45495</v>
      </c>
      <c r="M758" s="58">
        <v>45687</v>
      </c>
      <c r="N758" s="59"/>
      <c r="O758" s="56">
        <v>1</v>
      </c>
      <c r="P758" s="56"/>
      <c r="Q758" s="56">
        <v>6</v>
      </c>
      <c r="R758" s="60" t="s">
        <v>1139</v>
      </c>
      <c r="S758" s="61">
        <f>O758+P758</f>
        <v>1</v>
      </c>
      <c r="T758" s="62">
        <f>+IF(L758&lt;&gt;"",IF(DAYS360(L758,$A$2)&lt;0,0,IF(AND(MONTH(L758)=MONTH($A$2),YEAR(L758)&lt;YEAR($A$2)),(DAYS360(L758,$A$2)/30)-1,DAYS360(L758,$A$2)/30)),0)</f>
        <v>8.1333333333333329</v>
      </c>
      <c r="U758" s="62">
        <f>+IF(M758&lt;&gt;"",IF(DAYS360(M758,$A$2)&lt;0,0,IF(AND(MONTH(M758)=MONTH($A$2),YEAR(M758)&lt;YEAR($A$2)),(DAYS360(M758,$A$2)/30)-1,DAYS360(M758,$A$2)/30)),0)</f>
        <v>1.8666666666666667</v>
      </c>
      <c r="V758" s="63">
        <f>S758/((C758+Q758)/2)</f>
        <v>0.18181818181818182</v>
      </c>
      <c r="W758" s="64">
        <f>+IF(V758&gt;0,1/V758,999)</f>
        <v>5.5</v>
      </c>
      <c r="X758" s="65" t="str">
        <f>+IF(N758&lt;&gt;"",IF(INT(N758)&lt;&gt;INT(K758),"OUI",""),"")</f>
        <v/>
      </c>
      <c r="Y758" s="66">
        <f>+IF(F758="OUI",0,C758*K758)</f>
        <v>85.733000000000004</v>
      </c>
      <c r="Z758" s="67" t="str">
        <f>+IF(R758="-",IF(OR(F758="OUI",AND(G758="OUI",T758&lt;=$V$1),H758="OUI",I758="OUI",J758="OUI",T758&lt;=$V$1),"OUI",""),"")</f>
        <v>OUI</v>
      </c>
      <c r="AA758" s="68" t="str">
        <f>+IF(OR(Z758&lt;&gt;"OUI",X758="OUI",R758&lt;&gt;"-"),"OUI","")</f>
        <v/>
      </c>
      <c r="AB758" s="69" t="str">
        <f>+IF(AA758&lt;&gt;"OUI","-",IF(R758="-",IF(W758&lt;=3,"-",MAX(N758,K758*(1-$T$1))),IF(W758&lt;=3,R758,IF(T758&gt;$V$6,MAX(N758,K758*$T$6),IF(T758&gt;$V$5,MAX(R758,N758,K758*(1-$T$2),K758*(1-$T$5)),IF(T758&gt;$V$4,MAX(R758,N758,K758*(1-$T$2),K758*(1-$T$4)),IF(T758&gt;$V$3,MAX(R758,N758,K758*(1-$T$2),K758*(1-$T$3)),IF(T758&gt;$V$1,MAX(N758,K758*(1-$T$2)),MAX(N758,R758)))))))))</f>
        <v>-</v>
      </c>
      <c r="AC758" s="70" t="str">
        <f>+IF(AB758="-","-",IF(ABS(K758-AB758)&lt;0.1,1,-1*(AB758-K758)/K758))</f>
        <v>-</v>
      </c>
      <c r="AD758" s="66" t="str">
        <f>+IF(AB758&lt;&gt;"-",IF(AB758&lt;K758,(K758-AB758)*C758,AB758*C758),"")</f>
        <v/>
      </c>
      <c r="AE758" s="68" t="str">
        <f>+IF(AB758&lt;&gt;"-",IF(R758&lt;&gt;"-",IF(Z758&lt;&gt;"OUI","OLD","FAUX"),IF(Z758&lt;&gt;"OUI","NEW","FAUX")),"")</f>
        <v/>
      </c>
      <c r="AF758" s="68"/>
      <c r="AG758" s="68"/>
      <c r="AH758" s="53" t="str">
        <f t="shared" si="11"/>
        <v/>
      </c>
    </row>
    <row r="759" spans="1:34" ht="17">
      <c r="A759" s="53" t="s">
        <v>1258</v>
      </c>
      <c r="B759" s="53" t="s">
        <v>1259</v>
      </c>
      <c r="C759" s="54">
        <v>7</v>
      </c>
      <c r="D759" s="55" t="s">
        <v>80</v>
      </c>
      <c r="E759" s="55" t="s">
        <v>81</v>
      </c>
      <c r="F759" s="56" t="s">
        <v>49</v>
      </c>
      <c r="G759" s="56" t="s">
        <v>49</v>
      </c>
      <c r="H759" s="56"/>
      <c r="I759" s="56"/>
      <c r="J759" s="56" t="s">
        <v>49</v>
      </c>
      <c r="K759" s="57">
        <v>17.082699999999999</v>
      </c>
      <c r="L759" s="58">
        <v>45279</v>
      </c>
      <c r="M759" s="58">
        <v>45665</v>
      </c>
      <c r="N759" s="59"/>
      <c r="O759" s="56">
        <v>1</v>
      </c>
      <c r="P759" s="56"/>
      <c r="Q759" s="56">
        <v>8</v>
      </c>
      <c r="R759" s="60" t="s">
        <v>1139</v>
      </c>
      <c r="S759" s="61">
        <f>O759+P759</f>
        <v>1</v>
      </c>
      <c r="T759" s="62">
        <f>+IF(L759&lt;&gt;"",IF(DAYS360(L759,$A$2)&lt;0,0,IF(AND(MONTH(L759)=MONTH($A$2),YEAR(L759)&lt;YEAR($A$2)),(DAYS360(L759,$A$2)/30)-1,DAYS360(L759,$A$2)/30)),0)</f>
        <v>15.233333333333333</v>
      </c>
      <c r="U759" s="62">
        <f>+IF(M759&lt;&gt;"",IF(DAYS360(M759,$A$2)&lt;0,0,IF(AND(MONTH(M759)=MONTH($A$2),YEAR(M759)&lt;YEAR($A$2)),(DAYS360(M759,$A$2)/30)-1,DAYS360(M759,$A$2)/30)),0)</f>
        <v>2.6</v>
      </c>
      <c r="V759" s="63">
        <f>S759/((C759+Q759)/2)</f>
        <v>0.13333333333333333</v>
      </c>
      <c r="W759" s="64">
        <f>+IF(V759&gt;0,1/V759,999)</f>
        <v>7.5</v>
      </c>
      <c r="X759" s="65" t="str">
        <f>+IF(N759&lt;&gt;"",IF(INT(N759)&lt;&gt;INT(K759),"OUI",""),"")</f>
        <v/>
      </c>
      <c r="Y759" s="66">
        <f>+IF(F759="OUI",0,C759*K759)</f>
        <v>119.57889999999999</v>
      </c>
      <c r="Z759" s="67" t="str">
        <f>+IF(R759="-",IF(OR(F759="OUI",AND(G759="OUI",T759&lt;=$V$1),H759="OUI",I759="OUI",J759="OUI",T759&lt;=$V$1),"OUI",""),"")</f>
        <v/>
      </c>
      <c r="AA759" s="68" t="str">
        <f>+IF(OR(Z759&lt;&gt;"OUI",X759="OUI",R759&lt;&gt;"-"),"OUI","")</f>
        <v>OUI</v>
      </c>
      <c r="AB759" s="69">
        <f>+IF(AA759&lt;&gt;"OUI","-",IF(R759="-",IF(W759&lt;=3,"-",MAX(N759,K759*(1-$T$1))),IF(W759&lt;=3,R759,IF(T759&gt;$V$6,MAX(N759,K759*$T$6),IF(T759&gt;$V$5,MAX(R759,N759,K759*(1-$T$2),K759*(1-$T$5)),IF(T759&gt;$V$4,MAX(R759,N759,K759*(1-$T$2),K759*(1-$T$4)),IF(T759&gt;$V$3,MAX(R759,N759,K759*(1-$T$2),K759*(1-$T$3)),IF(T759&gt;$V$1,MAX(N759,K759*(1-$T$2)),MAX(N759,R759)))))))))</f>
        <v>15.37443</v>
      </c>
      <c r="AC759" s="70">
        <f>+IF(AB759="-","-",IF(ABS(K759-AB759)&lt;0.1,1,-1*(AB759-K759)/K759))</f>
        <v>9.9999999999999936E-2</v>
      </c>
      <c r="AD759" s="66">
        <f>+IF(AB759&lt;&gt;"-",IF(AB759&lt;K759,(K759-AB759)*C759,AB759*C759),"")</f>
        <v>11.957889999999992</v>
      </c>
      <c r="AE759" s="68" t="str">
        <f>+IF(AB759&lt;&gt;"-",IF(R759&lt;&gt;"-",IF(Z759&lt;&gt;"OUI","OLD","FAUX"),IF(Z759&lt;&gt;"OUI","NEW","FAUX")),"")</f>
        <v>NEW</v>
      </c>
      <c r="AF759" s="68"/>
      <c r="AG759" s="68"/>
      <c r="AH759" s="53" t="str">
        <f t="shared" si="11"/>
        <v/>
      </c>
    </row>
    <row r="760" spans="1:34" ht="17">
      <c r="A760" s="53" t="s">
        <v>221</v>
      </c>
      <c r="B760" s="53" t="s">
        <v>222</v>
      </c>
      <c r="C760" s="54">
        <v>3</v>
      </c>
      <c r="D760" s="55" t="s">
        <v>133</v>
      </c>
      <c r="E760" s="55" t="s">
        <v>74</v>
      </c>
      <c r="F760" s="56" t="s">
        <v>49</v>
      </c>
      <c r="G760" s="56" t="s">
        <v>49</v>
      </c>
      <c r="H760" s="56"/>
      <c r="I760" s="56"/>
      <c r="J760" s="56" t="s">
        <v>49</v>
      </c>
      <c r="K760" s="57">
        <v>16.979099999999999</v>
      </c>
      <c r="L760" s="58">
        <v>43774</v>
      </c>
      <c r="M760" s="58">
        <v>45586</v>
      </c>
      <c r="N760" s="59"/>
      <c r="O760" s="56"/>
      <c r="P760" s="56"/>
      <c r="Q760" s="56">
        <v>4</v>
      </c>
      <c r="R760" s="60">
        <v>16.979099999999999</v>
      </c>
      <c r="S760" s="61">
        <f>O760+P760</f>
        <v>0</v>
      </c>
      <c r="T760" s="62">
        <f>+IF(L760&lt;&gt;"",IF(DAYS360(L760,$A$2)&lt;0,0,IF(AND(MONTH(L760)=MONTH($A$2),YEAR(L760)&lt;YEAR($A$2)),(DAYS360(L760,$A$2)/30)-1,DAYS360(L760,$A$2)/30)),0)</f>
        <v>64.7</v>
      </c>
      <c r="U760" s="62">
        <f>+IF(M760&lt;&gt;"",IF(DAYS360(M760,$A$2)&lt;0,0,IF(AND(MONTH(M760)=MONTH($A$2),YEAR(M760)&lt;YEAR($A$2)),(DAYS360(M760,$A$2)/30)-1,DAYS360(M760,$A$2)/30)),0)</f>
        <v>5.166666666666667</v>
      </c>
      <c r="V760" s="63">
        <f>S760/((C760+Q760)/2)</f>
        <v>0</v>
      </c>
      <c r="W760" s="64">
        <f>+IF(V760&gt;0,1/V760,999)</f>
        <v>999</v>
      </c>
      <c r="X760" s="65" t="str">
        <f>+IF(N760&lt;&gt;"",IF(INT(N760)&lt;&gt;INT(K760),"OUI",""),"")</f>
        <v/>
      </c>
      <c r="Y760" s="66">
        <f>+IF(F760="OUI",0,C760*K760)</f>
        <v>50.937299999999993</v>
      </c>
      <c r="Z760" s="67" t="str">
        <f>+IF(R760="-",IF(OR(F760="OUI",AND(G760="OUI",T760&lt;=$V$1),H760="OUI",I760="OUI",J760="OUI",T760&lt;=$V$1),"OUI",""),"")</f>
        <v/>
      </c>
      <c r="AA760" s="68" t="str">
        <f>+IF(OR(Z760&lt;&gt;"OUI",X760="OUI",R760&lt;&gt;"-"),"OUI","")</f>
        <v>OUI</v>
      </c>
      <c r="AB760" s="69">
        <f>+IF(AA760&lt;&gt;"OUI","-",IF(R760="-",IF(W760&lt;=3,"-",MAX(N760,K760*(1-$T$1))),IF(W760&lt;=3,R760,IF(T760&gt;$V$6,MAX(N760,K760*$T$6),IF(T760&gt;$V$5,MAX(R760,N760,K760*(1-$T$2),K760*(1-$T$5)),IF(T760&gt;$V$4,MAX(R760,N760,K760*(1-$T$2),K760*(1-$T$4)),IF(T760&gt;$V$3,MAX(R760,N760,K760*(1-$T$2),K760*(1-$T$3)),IF(T760&gt;$V$1,MAX(N760,K760*(1-$T$2)),MAX(N760,R760)))))))))</f>
        <v>16.979099999999999</v>
      </c>
      <c r="AC760" s="70">
        <f>+IF(AB760="-","-",IF(ABS(K760-AB760)&lt;0.1,1,-1*(AB760-K760)/K760))</f>
        <v>1</v>
      </c>
      <c r="AD760" s="66">
        <f>+IF(AB760&lt;&gt;"-",IF(AB760&lt;K760,(K760-AB760)*C760,AB760*C760),"")</f>
        <v>50.937299999999993</v>
      </c>
      <c r="AE760" s="68" t="str">
        <f>+IF(AB760&lt;&gt;"-",IF(R760&lt;&gt;"-",IF(Z760&lt;&gt;"OUI","OLD","FAUX"),IF(Z760&lt;&gt;"OUI","NEW","FAUX")),"")</f>
        <v>OLD</v>
      </c>
      <c r="AF760" s="68"/>
      <c r="AG760" s="68"/>
      <c r="AH760" s="53" t="str">
        <f t="shared" si="11"/>
        <v/>
      </c>
    </row>
    <row r="761" spans="1:34" ht="17">
      <c r="A761" s="53" t="s">
        <v>2157</v>
      </c>
      <c r="B761" s="53" t="s">
        <v>2158</v>
      </c>
      <c r="C761" s="54">
        <v>6</v>
      </c>
      <c r="D761" s="55" t="s">
        <v>195</v>
      </c>
      <c r="E761" s="55" t="s">
        <v>61</v>
      </c>
      <c r="F761" s="56" t="s">
        <v>49</v>
      </c>
      <c r="G761" s="56" t="s">
        <v>49</v>
      </c>
      <c r="H761" s="56"/>
      <c r="I761" s="56"/>
      <c r="J761" s="56" t="s">
        <v>49</v>
      </c>
      <c r="K761" s="57">
        <v>16.95</v>
      </c>
      <c r="L761" s="58">
        <v>44903</v>
      </c>
      <c r="M761" s="58">
        <v>45524</v>
      </c>
      <c r="N761" s="59"/>
      <c r="O761" s="56"/>
      <c r="P761" s="56"/>
      <c r="Q761" s="56">
        <v>6</v>
      </c>
      <c r="R761" s="60" t="s">
        <v>1139</v>
      </c>
      <c r="S761" s="61">
        <f>O761+P761</f>
        <v>0</v>
      </c>
      <c r="T761" s="62">
        <f>+IF(L761&lt;&gt;"",IF(DAYS360(L761,$A$2)&lt;0,0,IF(AND(MONTH(L761)=MONTH($A$2),YEAR(L761)&lt;YEAR($A$2)),(DAYS360(L761,$A$2)/30)-1,DAYS360(L761,$A$2)/30)),0)</f>
        <v>27.6</v>
      </c>
      <c r="U761" s="62">
        <f>+IF(M761&lt;&gt;"",IF(DAYS360(M761,$A$2)&lt;0,0,IF(AND(MONTH(M761)=MONTH($A$2),YEAR(M761)&lt;YEAR($A$2)),(DAYS360(M761,$A$2)/30)-1,DAYS360(M761,$A$2)/30)),0)</f>
        <v>7.2</v>
      </c>
      <c r="V761" s="63">
        <f>S761/((C761+Q761)/2)</f>
        <v>0</v>
      </c>
      <c r="W761" s="64">
        <f>+IF(V761&gt;0,1/V761,999)</f>
        <v>999</v>
      </c>
      <c r="X761" s="65" t="str">
        <f>+IF(N761&lt;&gt;"",IF(INT(N761)&lt;&gt;INT(K761),"OUI",""),"")</f>
        <v/>
      </c>
      <c r="Y761" s="66">
        <f>+IF(F761="OUI",0,C761*K761)</f>
        <v>101.69999999999999</v>
      </c>
      <c r="Z761" s="67" t="str">
        <f>+IF(R761="-",IF(OR(F761="OUI",AND(G761="OUI",T761&lt;=$V$1),H761="OUI",I761="OUI",J761="OUI",T761&lt;=$V$1),"OUI",""),"")</f>
        <v/>
      </c>
      <c r="AA761" s="68" t="str">
        <f>+IF(OR(Z761&lt;&gt;"OUI",X761="OUI",R761&lt;&gt;"-"),"OUI","")</f>
        <v>OUI</v>
      </c>
      <c r="AB761" s="69">
        <f>+IF(AA761&lt;&gt;"OUI","-",IF(R761="-",IF(W761&lt;=3,"-",MAX(N761,K761*(1-$T$1))),IF(W761&lt;=3,R761,IF(T761&gt;$V$6,MAX(N761,K761*$T$6),IF(T761&gt;$V$5,MAX(R761,N761,K761*(1-$T$2),K761*(1-$T$5)),IF(T761&gt;$V$4,MAX(R761,N761,K761*(1-$T$2),K761*(1-$T$4)),IF(T761&gt;$V$3,MAX(R761,N761,K761*(1-$T$2),K761*(1-$T$3)),IF(T761&gt;$V$1,MAX(N761,K761*(1-$T$2)),MAX(N761,R761)))))))))</f>
        <v>15.254999999999999</v>
      </c>
      <c r="AC761" s="70">
        <f>+IF(AB761="-","-",IF(ABS(K761-AB761)&lt;0.1,1,-1*(AB761-K761)/K761))</f>
        <v>0.10000000000000002</v>
      </c>
      <c r="AD761" s="66">
        <f>+IF(AB761&lt;&gt;"-",IF(AB761&lt;K761,(K761-AB761)*C761,AB761*C761),"")</f>
        <v>10.170000000000002</v>
      </c>
      <c r="AE761" s="68" t="str">
        <f>+IF(AB761&lt;&gt;"-",IF(R761&lt;&gt;"-",IF(Z761&lt;&gt;"OUI","OLD","FAUX"),IF(Z761&lt;&gt;"OUI","NEW","FAUX")),"")</f>
        <v>NEW</v>
      </c>
      <c r="AF761" s="68"/>
      <c r="AG761" s="68"/>
      <c r="AH761" s="53" t="str">
        <f t="shared" si="11"/>
        <v/>
      </c>
    </row>
    <row r="762" spans="1:34" ht="17">
      <c r="A762" s="53" t="s">
        <v>2335</v>
      </c>
      <c r="B762" s="53" t="s">
        <v>2336</v>
      </c>
      <c r="C762" s="54">
        <v>3</v>
      </c>
      <c r="D762" s="55" t="s">
        <v>791</v>
      </c>
      <c r="E762" s="55"/>
      <c r="F762" s="56" t="s">
        <v>49</v>
      </c>
      <c r="G762" s="56" t="s">
        <v>49</v>
      </c>
      <c r="H762" s="56"/>
      <c r="I762" s="56"/>
      <c r="J762" s="56"/>
      <c r="K762" s="57">
        <v>16.899999999999999</v>
      </c>
      <c r="L762" s="58">
        <v>45635</v>
      </c>
      <c r="M762" s="58">
        <v>45719</v>
      </c>
      <c r="N762" s="59"/>
      <c r="O762" s="56">
        <v>1</v>
      </c>
      <c r="P762" s="56"/>
      <c r="Q762" s="56">
        <v>4</v>
      </c>
      <c r="R762" s="60" t="s">
        <v>1139</v>
      </c>
      <c r="S762" s="61">
        <f>O762+P762</f>
        <v>1</v>
      </c>
      <c r="T762" s="62">
        <f>+IF(L762&lt;&gt;"",IF(DAYS360(L762,$A$2)&lt;0,0,IF(AND(MONTH(L762)=MONTH($A$2),YEAR(L762)&lt;YEAR($A$2)),(DAYS360(L762,$A$2)/30)-1,DAYS360(L762,$A$2)/30)),0)</f>
        <v>3.5666666666666669</v>
      </c>
      <c r="U762" s="62">
        <f>+IF(M762&lt;&gt;"",IF(DAYS360(M762,$A$2)&lt;0,0,IF(AND(MONTH(M762)=MONTH($A$2),YEAR(M762)&lt;YEAR($A$2)),(DAYS360(M762,$A$2)/30)-1,DAYS360(M762,$A$2)/30)),0)</f>
        <v>0.76666666666666672</v>
      </c>
      <c r="V762" s="63">
        <f>S762/((C762+Q762)/2)</f>
        <v>0.2857142857142857</v>
      </c>
      <c r="W762" s="64">
        <f>+IF(V762&gt;0,1/V762,999)</f>
        <v>3.5</v>
      </c>
      <c r="X762" s="65" t="str">
        <f>+IF(N762&lt;&gt;"",IF(INT(N762)&lt;&gt;INT(K762),"OUI",""),"")</f>
        <v/>
      </c>
      <c r="Y762" s="66">
        <f>+IF(F762="OUI",0,C762*K762)</f>
        <v>50.699999999999996</v>
      </c>
      <c r="Z762" s="67" t="str">
        <f>+IF(R762="-",IF(OR(F762="OUI",AND(G762="OUI",T762&lt;=$V$1),H762="OUI",I762="OUI",J762="OUI",T762&lt;=$V$1),"OUI",""),"")</f>
        <v>OUI</v>
      </c>
      <c r="AA762" s="68" t="str">
        <f>+IF(OR(Z762&lt;&gt;"OUI",X762="OUI",R762&lt;&gt;"-"),"OUI","")</f>
        <v/>
      </c>
      <c r="AB762" s="69" t="str">
        <f>+IF(AA762&lt;&gt;"OUI","-",IF(R762="-",IF(W762&lt;=3,"-",MAX(N762,K762*(1-$T$1))),IF(W762&lt;=3,R762,IF(T762&gt;$V$6,MAX(N762,K762*$T$6),IF(T762&gt;$V$5,MAX(R762,N762,K762*(1-$T$2),K762*(1-$T$5)),IF(T762&gt;$V$4,MAX(R762,N762,K762*(1-$T$2),K762*(1-$T$4)),IF(T762&gt;$V$3,MAX(R762,N762,K762*(1-$T$2),K762*(1-$T$3)),IF(T762&gt;$V$1,MAX(N762,K762*(1-$T$2)),MAX(N762,R762)))))))))</f>
        <v>-</v>
      </c>
      <c r="AC762" s="70" t="str">
        <f>+IF(AB762="-","-",IF(ABS(K762-AB762)&lt;0.1,1,-1*(AB762-K762)/K762))</f>
        <v>-</v>
      </c>
      <c r="AD762" s="66" t="str">
        <f>+IF(AB762&lt;&gt;"-",IF(AB762&lt;K762,(K762-AB762)*C762,AB762*C762),"")</f>
        <v/>
      </c>
      <c r="AE762" s="68" t="str">
        <f>+IF(AB762&lt;&gt;"-",IF(R762&lt;&gt;"-",IF(Z762&lt;&gt;"OUI","OLD","FAUX"),IF(Z762&lt;&gt;"OUI","NEW","FAUX")),"")</f>
        <v/>
      </c>
      <c r="AF762" s="68"/>
      <c r="AG762" s="68"/>
      <c r="AH762" s="53" t="str">
        <f t="shared" si="11"/>
        <v/>
      </c>
    </row>
    <row r="763" spans="1:34" ht="17">
      <c r="A763" s="53" t="s">
        <v>3271</v>
      </c>
      <c r="B763" s="53" t="s">
        <v>3272</v>
      </c>
      <c r="C763" s="54">
        <v>2</v>
      </c>
      <c r="D763" s="55" t="s">
        <v>116</v>
      </c>
      <c r="E763" s="55" t="s">
        <v>666</v>
      </c>
      <c r="F763" s="56"/>
      <c r="G763" s="56"/>
      <c r="H763" s="56">
        <v>0</v>
      </c>
      <c r="I763" s="56"/>
      <c r="J763" s="56" t="s">
        <v>49</v>
      </c>
      <c r="K763" s="57">
        <v>16.809999999999999</v>
      </c>
      <c r="L763" s="58">
        <v>45664</v>
      </c>
      <c r="M763" s="58">
        <v>45714</v>
      </c>
      <c r="N763" s="59"/>
      <c r="O763" s="56">
        <v>1</v>
      </c>
      <c r="P763" s="56"/>
      <c r="Q763" s="56"/>
      <c r="R763" s="60" t="s">
        <v>1139</v>
      </c>
      <c r="S763" s="61">
        <f>O763+P763</f>
        <v>1</v>
      </c>
      <c r="T763" s="62">
        <f>+IF(L763&lt;&gt;"",IF(DAYS360(L763,$A$2)&lt;0,0,IF(AND(MONTH(L763)=MONTH($A$2),YEAR(L763)&lt;YEAR($A$2)),(DAYS360(L763,$A$2)/30)-1,DAYS360(L763,$A$2)/30)),0)</f>
        <v>2.6333333333333333</v>
      </c>
      <c r="U763" s="62">
        <f>+IF(M763&lt;&gt;"",IF(DAYS360(M763,$A$2)&lt;0,0,IF(AND(MONTH(M763)=MONTH($A$2),YEAR(M763)&lt;YEAR($A$2)),(DAYS360(M763,$A$2)/30)-1,DAYS360(M763,$A$2)/30)),0)</f>
        <v>1</v>
      </c>
      <c r="V763" s="63">
        <f>S763/((C763+Q763)/2)</f>
        <v>1</v>
      </c>
      <c r="W763" s="64">
        <f>+IF(V763&gt;0,1/V763,999)</f>
        <v>1</v>
      </c>
      <c r="X763" s="65" t="str">
        <f>+IF(N763&lt;&gt;"",IF(INT(N763)&lt;&gt;INT(K763),"OUI",""),"")</f>
        <v/>
      </c>
      <c r="Y763" s="66">
        <f>+IF(F763="OUI",0,C763*K763)</f>
        <v>33.619999999999997</v>
      </c>
      <c r="Z763" s="67" t="str">
        <f>+IF(R763="-",IF(OR(F763="OUI",AND(G763="OUI",T763&lt;=$V$1),H763="OUI",I763="OUI",J763="OUI",T763&lt;=$V$1),"OUI",""),"")</f>
        <v>OUI</v>
      </c>
      <c r="AA763" s="68" t="str">
        <f>+IF(OR(Z763&lt;&gt;"OUI",X763="OUI",R763&lt;&gt;"-"),"OUI","")</f>
        <v/>
      </c>
      <c r="AB763" s="69" t="str">
        <f>+IF(AA763&lt;&gt;"OUI","-",IF(R763="-",IF(W763&lt;=3,"-",MAX(N763,K763*(1-$T$1))),IF(W763&lt;=3,R763,IF(T763&gt;$V$6,MAX(N763,K763*$T$6),IF(T763&gt;$V$5,MAX(R763,N763,K763*(1-$T$2),K763*(1-$T$5)),IF(T763&gt;$V$4,MAX(R763,N763,K763*(1-$T$2),K763*(1-$T$4)),IF(T763&gt;$V$3,MAX(R763,N763,K763*(1-$T$2),K763*(1-$T$3)),IF(T763&gt;$V$1,MAX(N763,K763*(1-$T$2)),MAX(N763,R763)))))))))</f>
        <v>-</v>
      </c>
      <c r="AC763" s="70" t="str">
        <f>+IF(AB763="-","-",IF(ABS(K763-AB763)&lt;0.1,1,-1*(AB763-K763)/K763))</f>
        <v>-</v>
      </c>
      <c r="AD763" s="66" t="str">
        <f>+IF(AB763&lt;&gt;"-",IF(AB763&lt;K763,(K763-AB763)*C763,AB763*C763),"")</f>
        <v/>
      </c>
      <c r="AE763" s="68" t="str">
        <f>+IF(AB763&lt;&gt;"-",IF(R763&lt;&gt;"-",IF(Z763&lt;&gt;"OUI","OLD","FAUX"),IF(Z763&lt;&gt;"OUI","NEW","FAUX")),"")</f>
        <v/>
      </c>
      <c r="AF763" s="68"/>
      <c r="AG763" s="68"/>
      <c r="AH763" s="53" t="str">
        <f t="shared" si="11"/>
        <v/>
      </c>
    </row>
    <row r="764" spans="1:34" ht="17">
      <c r="A764" s="53" t="s">
        <v>3218</v>
      </c>
      <c r="B764" s="53" t="s">
        <v>3219</v>
      </c>
      <c r="C764" s="54">
        <v>6</v>
      </c>
      <c r="D764" s="55" t="s">
        <v>80</v>
      </c>
      <c r="E764" s="55" t="s">
        <v>737</v>
      </c>
      <c r="F764" s="56" t="s">
        <v>49</v>
      </c>
      <c r="G764" s="56" t="s">
        <v>49</v>
      </c>
      <c r="H764" s="56"/>
      <c r="I764" s="56"/>
      <c r="J764" s="56" t="s">
        <v>49</v>
      </c>
      <c r="K764" s="57">
        <v>16.8</v>
      </c>
      <c r="L764" s="58">
        <v>45728</v>
      </c>
      <c r="M764" s="58">
        <v>45716</v>
      </c>
      <c r="N764" s="59"/>
      <c r="O764" s="56">
        <v>56</v>
      </c>
      <c r="P764" s="56"/>
      <c r="Q764" s="56">
        <v>16</v>
      </c>
      <c r="R764" s="60" t="s">
        <v>1139</v>
      </c>
      <c r="S764" s="61">
        <f>O764+P764</f>
        <v>56</v>
      </c>
      <c r="T764" s="62">
        <f>+IF(L764&lt;&gt;"",IF(DAYS360(L764,$A$2)&lt;0,0,IF(AND(MONTH(L764)=MONTH($A$2),YEAR(L764)&lt;YEAR($A$2)),(DAYS360(L764,$A$2)/30)-1,DAYS360(L764,$A$2)/30)),0)</f>
        <v>0.46666666666666667</v>
      </c>
      <c r="U764" s="62">
        <f>+IF(M764&lt;&gt;"",IF(DAYS360(M764,$A$2)&lt;0,0,IF(AND(MONTH(M764)=MONTH($A$2),YEAR(M764)&lt;YEAR($A$2)),(DAYS360(M764,$A$2)/30)-1,DAYS360(M764,$A$2)/30)),0)</f>
        <v>0.8666666666666667</v>
      </c>
      <c r="V764" s="63">
        <f>S764/((C764+Q764)/2)</f>
        <v>5.0909090909090908</v>
      </c>
      <c r="W764" s="64">
        <f>+IF(V764&gt;0,1/V764,999)</f>
        <v>0.19642857142857142</v>
      </c>
      <c r="X764" s="65" t="str">
        <f>+IF(N764&lt;&gt;"",IF(INT(N764)&lt;&gt;INT(K764),"OUI",""),"")</f>
        <v/>
      </c>
      <c r="Y764" s="66">
        <f>+IF(F764="OUI",0,C764*K764)</f>
        <v>100.80000000000001</v>
      </c>
      <c r="Z764" s="67" t="str">
        <f>+IF(R764="-",IF(OR(F764="OUI",AND(G764="OUI",T764&lt;=$V$1),H764="OUI",I764="OUI",J764="OUI",T764&lt;=$V$1),"OUI",""),"")</f>
        <v>OUI</v>
      </c>
      <c r="AA764" s="68" t="str">
        <f>+IF(OR(Z764&lt;&gt;"OUI",X764="OUI",R764&lt;&gt;"-"),"OUI","")</f>
        <v/>
      </c>
      <c r="AB764" s="69" t="str">
        <f>+IF(AA764&lt;&gt;"OUI","-",IF(R764="-",IF(W764&lt;=3,"-",MAX(N764,K764*(1-$T$1))),IF(W764&lt;=3,R764,IF(T764&gt;$V$6,MAX(N764,K764*$T$6),IF(T764&gt;$V$5,MAX(R764,N764,K764*(1-$T$2),K764*(1-$T$5)),IF(T764&gt;$V$4,MAX(R764,N764,K764*(1-$T$2),K764*(1-$T$4)),IF(T764&gt;$V$3,MAX(R764,N764,K764*(1-$T$2),K764*(1-$T$3)),IF(T764&gt;$V$1,MAX(N764,K764*(1-$T$2)),MAX(N764,R764)))))))))</f>
        <v>-</v>
      </c>
      <c r="AC764" s="70" t="str">
        <f>+IF(AB764="-","-",IF(ABS(K764-AB764)&lt;0.1,1,-1*(AB764-K764)/K764))</f>
        <v>-</v>
      </c>
      <c r="AD764" s="66" t="str">
        <f>+IF(AB764&lt;&gt;"-",IF(AB764&lt;K764,(K764-AB764)*C764,AB764*C764),"")</f>
        <v/>
      </c>
      <c r="AE764" s="68" t="str">
        <f>+IF(AB764&lt;&gt;"-",IF(R764&lt;&gt;"-",IF(Z764&lt;&gt;"OUI","OLD","FAUX"),IF(Z764&lt;&gt;"OUI","NEW","FAUX")),"")</f>
        <v/>
      </c>
      <c r="AF764" s="68"/>
      <c r="AG764" s="68"/>
      <c r="AH764" s="53" t="str">
        <f t="shared" si="11"/>
        <v/>
      </c>
    </row>
    <row r="765" spans="1:34" ht="17">
      <c r="A765" s="53" t="s">
        <v>1947</v>
      </c>
      <c r="B765" s="53" t="s">
        <v>1948</v>
      </c>
      <c r="C765" s="54">
        <v>1</v>
      </c>
      <c r="D765" s="55" t="s">
        <v>80</v>
      </c>
      <c r="E765" s="55" t="s">
        <v>97</v>
      </c>
      <c r="F765" s="56" t="s">
        <v>49</v>
      </c>
      <c r="G765" s="56" t="s">
        <v>49</v>
      </c>
      <c r="H765" s="56"/>
      <c r="I765" s="56"/>
      <c r="J765" s="56" t="s">
        <v>98</v>
      </c>
      <c r="K765" s="57">
        <v>16.7</v>
      </c>
      <c r="L765" s="58">
        <v>44194</v>
      </c>
      <c r="M765" s="58"/>
      <c r="N765" s="59"/>
      <c r="O765" s="56"/>
      <c r="P765" s="56"/>
      <c r="Q765" s="56">
        <v>1</v>
      </c>
      <c r="R765" s="60">
        <v>15.03</v>
      </c>
      <c r="S765" s="61">
        <f>O765+P765</f>
        <v>0</v>
      </c>
      <c r="T765" s="62">
        <f>+IF(L765&lt;&gt;"",IF(DAYS360(L765,$A$2)&lt;0,0,IF(AND(MONTH(L765)=MONTH($A$2),YEAR(L765)&lt;YEAR($A$2)),(DAYS360(L765,$A$2)/30)-1,DAYS360(L765,$A$2)/30)),0)</f>
        <v>50.9</v>
      </c>
      <c r="U765" s="62">
        <f>+IF(M765&lt;&gt;"",IF(DAYS360(M765,$A$2)&lt;0,0,IF(AND(MONTH(M765)=MONTH($A$2),YEAR(M765)&lt;YEAR($A$2)),(DAYS360(M765,$A$2)/30)-1,DAYS360(M765,$A$2)/30)),0)</f>
        <v>0</v>
      </c>
      <c r="V765" s="63">
        <f>S765/((C765+Q765)/2)</f>
        <v>0</v>
      </c>
      <c r="W765" s="64">
        <f>+IF(V765&gt;0,1/V765,999)</f>
        <v>999</v>
      </c>
      <c r="X765" s="65" t="str">
        <f>+IF(N765&lt;&gt;"",IF(INT(N765)&lt;&gt;INT(K765),"OUI",""),"")</f>
        <v/>
      </c>
      <c r="Y765" s="66">
        <f>+IF(F765="OUI",0,C765*K765)</f>
        <v>16.7</v>
      </c>
      <c r="Z765" s="67" t="str">
        <f>+IF(R765="-",IF(OR(F765="OUI",AND(G765="OUI",T765&lt;=$V$1),H765="OUI",I765="OUI",J765="OUI",T765&lt;=$V$1),"OUI",""),"")</f>
        <v/>
      </c>
      <c r="AA765" s="68" t="str">
        <f>+IF(OR(Z765&lt;&gt;"OUI",X765="OUI",R765&lt;&gt;"-"),"OUI","")</f>
        <v>OUI</v>
      </c>
      <c r="AB765" s="69">
        <f>+IF(AA765&lt;&gt;"OUI","-",IF(R765="-",IF(W765&lt;=3,"-",MAX(N765,K765*(1-$T$1))),IF(W765&lt;=3,R765,IF(T765&gt;$V$6,MAX(N765,K765*$T$6),IF(T765&gt;$V$5,MAX(R765,N765,K765*(1-$T$2),K765*(1-$T$5)),IF(T765&gt;$V$4,MAX(R765,N765,K765*(1-$T$2),K765*(1-$T$4)),IF(T765&gt;$V$3,MAX(R765,N765,K765*(1-$T$2),K765*(1-$T$3)),IF(T765&gt;$V$1,MAX(N765,K765*(1-$T$2)),MAX(N765,R765)))))))))</f>
        <v>15.03</v>
      </c>
      <c r="AC765" s="70">
        <f>+IF(AB765="-","-",IF(ABS(K765-AB765)&lt;0.1,1,-1*(AB765-K765)/K765))</f>
        <v>0.1</v>
      </c>
      <c r="AD765" s="66">
        <f>+IF(AB765&lt;&gt;"-",IF(AB765&lt;K765,(K765-AB765)*C765,AB765*C765),"")</f>
        <v>1.67</v>
      </c>
      <c r="AE765" s="68" t="str">
        <f>+IF(AB765&lt;&gt;"-",IF(R765&lt;&gt;"-",IF(Z765&lt;&gt;"OUI","OLD","FAUX"),IF(Z765&lt;&gt;"OUI","NEW","FAUX")),"")</f>
        <v>OLD</v>
      </c>
      <c r="AF765" s="68"/>
      <c r="AG765" s="68"/>
      <c r="AH765" s="53" t="str">
        <f t="shared" si="11"/>
        <v/>
      </c>
    </row>
    <row r="766" spans="1:34" ht="17">
      <c r="A766" s="53" t="s">
        <v>541</v>
      </c>
      <c r="B766" s="53" t="s">
        <v>542</v>
      </c>
      <c r="C766" s="54">
        <v>9</v>
      </c>
      <c r="D766" s="55" t="s">
        <v>195</v>
      </c>
      <c r="E766" s="55"/>
      <c r="F766" s="56" t="s">
        <v>49</v>
      </c>
      <c r="G766" s="56" t="s">
        <v>49</v>
      </c>
      <c r="H766" s="56"/>
      <c r="I766" s="56"/>
      <c r="J766" s="56"/>
      <c r="K766" s="57">
        <v>16.66</v>
      </c>
      <c r="L766" s="58">
        <v>44480</v>
      </c>
      <c r="M766" s="58">
        <v>45205</v>
      </c>
      <c r="N766" s="59"/>
      <c r="O766" s="56"/>
      <c r="P766" s="56"/>
      <c r="Q766" s="56">
        <v>9</v>
      </c>
      <c r="R766" s="60">
        <v>15.503055555555555</v>
      </c>
      <c r="S766" s="61">
        <f>O766+P766</f>
        <v>0</v>
      </c>
      <c r="T766" s="62">
        <f>+IF(L766&lt;&gt;"",IF(DAYS360(L766,$A$2)&lt;0,0,IF(AND(MONTH(L766)=MONTH($A$2),YEAR(L766)&lt;YEAR($A$2)),(DAYS360(L766,$A$2)/30)-1,DAYS360(L766,$A$2)/30)),0)</f>
        <v>41.5</v>
      </c>
      <c r="U766" s="62">
        <f>+IF(M766&lt;&gt;"",IF(DAYS360(M766,$A$2)&lt;0,0,IF(AND(MONTH(M766)=MONTH($A$2),YEAR(M766)&lt;YEAR($A$2)),(DAYS360(M766,$A$2)/30)-1,DAYS360(M766,$A$2)/30)),0)</f>
        <v>17.666666666666668</v>
      </c>
      <c r="V766" s="63">
        <f>S766/((C766+Q766)/2)</f>
        <v>0</v>
      </c>
      <c r="W766" s="64">
        <f>+IF(V766&gt;0,1/V766,999)</f>
        <v>999</v>
      </c>
      <c r="X766" s="65" t="str">
        <f>+IF(N766&lt;&gt;"",IF(INT(N766)&lt;&gt;INT(K766),"OUI",""),"")</f>
        <v/>
      </c>
      <c r="Y766" s="66">
        <f>+IF(F766="OUI",0,C766*K766)</f>
        <v>149.94</v>
      </c>
      <c r="Z766" s="67" t="str">
        <f>+IF(R766="-",IF(OR(F766="OUI",AND(G766="OUI",T766&lt;=$V$1),H766="OUI",I766="OUI",J766="OUI",T766&lt;=$V$1),"OUI",""),"")</f>
        <v/>
      </c>
      <c r="AA766" s="68" t="str">
        <f>+IF(OR(Z766&lt;&gt;"OUI",X766="OUI",R766&lt;&gt;"-"),"OUI","")</f>
        <v>OUI</v>
      </c>
      <c r="AB766" s="69">
        <f>+IF(AA766&lt;&gt;"OUI","-",IF(R766="-",IF(W766&lt;=3,"-",MAX(N766,K766*(1-$T$1))),IF(W766&lt;=3,R766,IF(T766&gt;$V$6,MAX(N766,K766*$T$6),IF(T766&gt;$V$5,MAX(R766,N766,K766*(1-$T$2),K766*(1-$T$5)),IF(T766&gt;$V$4,MAX(R766,N766,K766*(1-$T$2),K766*(1-$T$4)),IF(T766&gt;$V$3,MAX(R766,N766,K766*(1-$T$2),K766*(1-$T$3)),IF(T766&gt;$V$1,MAX(N766,K766*(1-$T$2)),MAX(N766,R766)))))))))</f>
        <v>15.503055555555555</v>
      </c>
      <c r="AC766" s="70">
        <f>+IF(AB766="-","-",IF(ABS(K766-AB766)&lt;0.1,1,-1*(AB766-K766)/K766))</f>
        <v>6.9444444444444475E-2</v>
      </c>
      <c r="AD766" s="66">
        <f>+IF(AB766&lt;&gt;"-",IF(AB766&lt;K766,(K766-AB766)*C766,AB766*C766),"")</f>
        <v>10.412500000000005</v>
      </c>
      <c r="AE766" s="68" t="str">
        <f>+IF(AB766&lt;&gt;"-",IF(R766&lt;&gt;"-",IF(Z766&lt;&gt;"OUI","OLD","FAUX"),IF(Z766&lt;&gt;"OUI","NEW","FAUX")),"")</f>
        <v>OLD</v>
      </c>
      <c r="AF766" s="68"/>
      <c r="AG766" s="68"/>
      <c r="AH766" s="53" t="str">
        <f t="shared" si="11"/>
        <v/>
      </c>
    </row>
    <row r="767" spans="1:34" ht="17">
      <c r="A767" s="53" t="s">
        <v>543</v>
      </c>
      <c r="B767" s="53" t="s">
        <v>544</v>
      </c>
      <c r="C767" s="54">
        <v>8</v>
      </c>
      <c r="D767" s="55" t="s">
        <v>195</v>
      </c>
      <c r="E767" s="55"/>
      <c r="F767" s="56" t="s">
        <v>49</v>
      </c>
      <c r="G767" s="56" t="s">
        <v>49</v>
      </c>
      <c r="H767" s="56"/>
      <c r="I767" s="56"/>
      <c r="J767" s="56"/>
      <c r="K767" s="57">
        <v>16.66</v>
      </c>
      <c r="L767" s="58">
        <v>44480</v>
      </c>
      <c r="M767" s="58">
        <v>45470</v>
      </c>
      <c r="N767" s="59"/>
      <c r="O767" s="56"/>
      <c r="P767" s="56"/>
      <c r="Q767" s="56">
        <v>8</v>
      </c>
      <c r="R767" s="60">
        <v>15.503055555555555</v>
      </c>
      <c r="S767" s="61">
        <f>O767+P767</f>
        <v>0</v>
      </c>
      <c r="T767" s="62">
        <f>+IF(L767&lt;&gt;"",IF(DAYS360(L767,$A$2)&lt;0,0,IF(AND(MONTH(L767)=MONTH($A$2),YEAR(L767)&lt;YEAR($A$2)),(DAYS360(L767,$A$2)/30)-1,DAYS360(L767,$A$2)/30)),0)</f>
        <v>41.5</v>
      </c>
      <c r="U767" s="62">
        <f>+IF(M767&lt;&gt;"",IF(DAYS360(M767,$A$2)&lt;0,0,IF(AND(MONTH(M767)=MONTH($A$2),YEAR(M767)&lt;YEAR($A$2)),(DAYS360(M767,$A$2)/30)-1,DAYS360(M767,$A$2)/30)),0)</f>
        <v>8.9666666666666668</v>
      </c>
      <c r="V767" s="63">
        <f>S767/((C767+Q767)/2)</f>
        <v>0</v>
      </c>
      <c r="W767" s="64">
        <f>+IF(V767&gt;0,1/V767,999)</f>
        <v>999</v>
      </c>
      <c r="X767" s="65" t="str">
        <f>+IF(N767&lt;&gt;"",IF(INT(N767)&lt;&gt;INT(K767),"OUI",""),"")</f>
        <v/>
      </c>
      <c r="Y767" s="66">
        <f>+IF(F767="OUI",0,C767*K767)</f>
        <v>133.28</v>
      </c>
      <c r="Z767" s="67" t="str">
        <f>+IF(R767="-",IF(OR(F767="OUI",AND(G767="OUI",T767&lt;=$V$1),H767="OUI",I767="OUI",J767="OUI",T767&lt;=$V$1),"OUI",""),"")</f>
        <v/>
      </c>
      <c r="AA767" s="68" t="str">
        <f>+IF(OR(Z767&lt;&gt;"OUI",X767="OUI",R767&lt;&gt;"-"),"OUI","")</f>
        <v>OUI</v>
      </c>
      <c r="AB767" s="69">
        <f>+IF(AA767&lt;&gt;"OUI","-",IF(R767="-",IF(W767&lt;=3,"-",MAX(N767,K767*(1-$T$1))),IF(W767&lt;=3,R767,IF(T767&gt;$V$6,MAX(N767,K767*$T$6),IF(T767&gt;$V$5,MAX(R767,N767,K767*(1-$T$2),K767*(1-$T$5)),IF(T767&gt;$V$4,MAX(R767,N767,K767*(1-$T$2),K767*(1-$T$4)),IF(T767&gt;$V$3,MAX(R767,N767,K767*(1-$T$2),K767*(1-$T$3)),IF(T767&gt;$V$1,MAX(N767,K767*(1-$T$2)),MAX(N767,R767)))))))))</f>
        <v>15.503055555555555</v>
      </c>
      <c r="AC767" s="70">
        <f>+IF(AB767="-","-",IF(ABS(K767-AB767)&lt;0.1,1,-1*(AB767-K767)/K767))</f>
        <v>6.9444444444444475E-2</v>
      </c>
      <c r="AD767" s="66">
        <f>+IF(AB767&lt;&gt;"-",IF(AB767&lt;K767,(K767-AB767)*C767,AB767*C767),"")</f>
        <v>9.25555555555556</v>
      </c>
      <c r="AE767" s="68" t="str">
        <f>+IF(AB767&lt;&gt;"-",IF(R767&lt;&gt;"-",IF(Z767&lt;&gt;"OUI","OLD","FAUX"),IF(Z767&lt;&gt;"OUI","NEW","FAUX")),"")</f>
        <v>OLD</v>
      </c>
      <c r="AF767" s="68"/>
      <c r="AG767" s="68"/>
      <c r="AH767" s="53" t="str">
        <f t="shared" si="11"/>
        <v/>
      </c>
    </row>
    <row r="768" spans="1:34" ht="17">
      <c r="A768" s="53" t="s">
        <v>545</v>
      </c>
      <c r="B768" s="53" t="s">
        <v>546</v>
      </c>
      <c r="C768" s="54">
        <v>7</v>
      </c>
      <c r="D768" s="55" t="s">
        <v>195</v>
      </c>
      <c r="E768" s="55"/>
      <c r="F768" s="56" t="s">
        <v>49</v>
      </c>
      <c r="G768" s="56" t="s">
        <v>49</v>
      </c>
      <c r="H768" s="56"/>
      <c r="I768" s="56"/>
      <c r="J768" s="56"/>
      <c r="K768" s="57">
        <v>16.66</v>
      </c>
      <c r="L768" s="58">
        <v>44480</v>
      </c>
      <c r="M768" s="58">
        <v>45470</v>
      </c>
      <c r="N768" s="59"/>
      <c r="O768" s="56"/>
      <c r="P768" s="56"/>
      <c r="Q768" s="56">
        <v>7</v>
      </c>
      <c r="R768" s="60">
        <v>15.503055555555555</v>
      </c>
      <c r="S768" s="61">
        <f>O768+P768</f>
        <v>0</v>
      </c>
      <c r="T768" s="62">
        <f>+IF(L768&lt;&gt;"",IF(DAYS360(L768,$A$2)&lt;0,0,IF(AND(MONTH(L768)=MONTH($A$2),YEAR(L768)&lt;YEAR($A$2)),(DAYS360(L768,$A$2)/30)-1,DAYS360(L768,$A$2)/30)),0)</f>
        <v>41.5</v>
      </c>
      <c r="U768" s="62">
        <f>+IF(M768&lt;&gt;"",IF(DAYS360(M768,$A$2)&lt;0,0,IF(AND(MONTH(M768)=MONTH($A$2),YEAR(M768)&lt;YEAR($A$2)),(DAYS360(M768,$A$2)/30)-1,DAYS360(M768,$A$2)/30)),0)</f>
        <v>8.9666666666666668</v>
      </c>
      <c r="V768" s="63">
        <f>S768/((C768+Q768)/2)</f>
        <v>0</v>
      </c>
      <c r="W768" s="64">
        <f>+IF(V768&gt;0,1/V768,999)</f>
        <v>999</v>
      </c>
      <c r="X768" s="65" t="str">
        <f>+IF(N768&lt;&gt;"",IF(INT(N768)&lt;&gt;INT(K768),"OUI",""),"")</f>
        <v/>
      </c>
      <c r="Y768" s="66">
        <f>+IF(F768="OUI",0,C768*K768)</f>
        <v>116.62</v>
      </c>
      <c r="Z768" s="67" t="str">
        <f>+IF(R768="-",IF(OR(F768="OUI",AND(G768="OUI",T768&lt;=$V$1),H768="OUI",I768="OUI",J768="OUI",T768&lt;=$V$1),"OUI",""),"")</f>
        <v/>
      </c>
      <c r="AA768" s="68" t="str">
        <f>+IF(OR(Z768&lt;&gt;"OUI",X768="OUI",R768&lt;&gt;"-"),"OUI","")</f>
        <v>OUI</v>
      </c>
      <c r="AB768" s="69">
        <f>+IF(AA768&lt;&gt;"OUI","-",IF(R768="-",IF(W768&lt;=3,"-",MAX(N768,K768*(1-$T$1))),IF(W768&lt;=3,R768,IF(T768&gt;$V$6,MAX(N768,K768*$T$6),IF(T768&gt;$V$5,MAX(R768,N768,K768*(1-$T$2),K768*(1-$T$5)),IF(T768&gt;$V$4,MAX(R768,N768,K768*(1-$T$2),K768*(1-$T$4)),IF(T768&gt;$V$3,MAX(R768,N768,K768*(1-$T$2),K768*(1-$T$3)),IF(T768&gt;$V$1,MAX(N768,K768*(1-$T$2)),MAX(N768,R768)))))))))</f>
        <v>15.503055555555555</v>
      </c>
      <c r="AC768" s="70">
        <f>+IF(AB768="-","-",IF(ABS(K768-AB768)&lt;0.1,1,-1*(AB768-K768)/K768))</f>
        <v>6.9444444444444475E-2</v>
      </c>
      <c r="AD768" s="66">
        <f>+IF(AB768&lt;&gt;"-",IF(AB768&lt;K768,(K768-AB768)*C768,AB768*C768),"")</f>
        <v>8.098611111111115</v>
      </c>
      <c r="AE768" s="68" t="str">
        <f>+IF(AB768&lt;&gt;"-",IF(R768&lt;&gt;"-",IF(Z768&lt;&gt;"OUI","OLD","FAUX"),IF(Z768&lt;&gt;"OUI","NEW","FAUX")),"")</f>
        <v>OLD</v>
      </c>
      <c r="AF768" s="68"/>
      <c r="AG768" s="68"/>
      <c r="AH768" s="53" t="str">
        <f t="shared" si="11"/>
        <v/>
      </c>
    </row>
    <row r="769" spans="1:34" ht="17">
      <c r="A769" s="53" t="s">
        <v>551</v>
      </c>
      <c r="B769" s="53" t="s">
        <v>552</v>
      </c>
      <c r="C769" s="54">
        <v>3</v>
      </c>
      <c r="D769" s="55" t="s">
        <v>195</v>
      </c>
      <c r="E769" s="55"/>
      <c r="F769" s="56" t="s">
        <v>49</v>
      </c>
      <c r="G769" s="56" t="s">
        <v>49</v>
      </c>
      <c r="H769" s="56"/>
      <c r="I769" s="56"/>
      <c r="J769" s="56"/>
      <c r="K769" s="57">
        <v>16.66</v>
      </c>
      <c r="L769" s="58">
        <v>44480</v>
      </c>
      <c r="M769" s="58">
        <v>45215</v>
      </c>
      <c r="N769" s="59"/>
      <c r="O769" s="56"/>
      <c r="P769" s="56"/>
      <c r="Q769" s="56">
        <v>3</v>
      </c>
      <c r="R769" s="60">
        <v>15.503055555555555</v>
      </c>
      <c r="S769" s="61">
        <f>O769+P769</f>
        <v>0</v>
      </c>
      <c r="T769" s="62">
        <f>+IF(L769&lt;&gt;"",IF(DAYS360(L769,$A$2)&lt;0,0,IF(AND(MONTH(L769)=MONTH($A$2),YEAR(L769)&lt;YEAR($A$2)),(DAYS360(L769,$A$2)/30)-1,DAYS360(L769,$A$2)/30)),0)</f>
        <v>41.5</v>
      </c>
      <c r="U769" s="62">
        <f>+IF(M769&lt;&gt;"",IF(DAYS360(M769,$A$2)&lt;0,0,IF(AND(MONTH(M769)=MONTH($A$2),YEAR(M769)&lt;YEAR($A$2)),(DAYS360(M769,$A$2)/30)-1,DAYS360(M769,$A$2)/30)),0)</f>
        <v>17.333333333333332</v>
      </c>
      <c r="V769" s="63">
        <f>S769/((C769+Q769)/2)</f>
        <v>0</v>
      </c>
      <c r="W769" s="64">
        <f>+IF(V769&gt;0,1/V769,999)</f>
        <v>999</v>
      </c>
      <c r="X769" s="65" t="str">
        <f>+IF(N769&lt;&gt;"",IF(INT(N769)&lt;&gt;INT(K769),"OUI",""),"")</f>
        <v/>
      </c>
      <c r="Y769" s="66">
        <f>+IF(F769="OUI",0,C769*K769)</f>
        <v>49.980000000000004</v>
      </c>
      <c r="Z769" s="67" t="str">
        <f>+IF(R769="-",IF(OR(F769="OUI",AND(G769="OUI",T769&lt;=$V$1),H769="OUI",I769="OUI",J769="OUI",T769&lt;=$V$1),"OUI",""),"")</f>
        <v/>
      </c>
      <c r="AA769" s="68" t="str">
        <f>+IF(OR(Z769&lt;&gt;"OUI",X769="OUI",R769&lt;&gt;"-"),"OUI","")</f>
        <v>OUI</v>
      </c>
      <c r="AB769" s="69">
        <f>+IF(AA769&lt;&gt;"OUI","-",IF(R769="-",IF(W769&lt;=3,"-",MAX(N769,K769*(1-$T$1))),IF(W769&lt;=3,R769,IF(T769&gt;$V$6,MAX(N769,K769*$T$6),IF(T769&gt;$V$5,MAX(R769,N769,K769*(1-$T$2),K769*(1-$T$5)),IF(T769&gt;$V$4,MAX(R769,N769,K769*(1-$T$2),K769*(1-$T$4)),IF(T769&gt;$V$3,MAX(R769,N769,K769*(1-$T$2),K769*(1-$T$3)),IF(T769&gt;$V$1,MAX(N769,K769*(1-$T$2)),MAX(N769,R769)))))))))</f>
        <v>15.503055555555555</v>
      </c>
      <c r="AC769" s="70">
        <f>+IF(AB769="-","-",IF(ABS(K769-AB769)&lt;0.1,1,-1*(AB769-K769)/K769))</f>
        <v>6.9444444444444475E-2</v>
      </c>
      <c r="AD769" s="66">
        <f>+IF(AB769&lt;&gt;"-",IF(AB769&lt;K769,(K769-AB769)*C769,AB769*C769),"")</f>
        <v>3.470833333333335</v>
      </c>
      <c r="AE769" s="68" t="str">
        <f>+IF(AB769&lt;&gt;"-",IF(R769&lt;&gt;"-",IF(Z769&lt;&gt;"OUI","OLD","FAUX"),IF(Z769&lt;&gt;"OUI","NEW","FAUX")),"")</f>
        <v>OLD</v>
      </c>
      <c r="AF769" s="68"/>
      <c r="AG769" s="68"/>
      <c r="AH769" s="53" t="str">
        <f t="shared" si="11"/>
        <v/>
      </c>
    </row>
    <row r="770" spans="1:34" ht="17">
      <c r="A770" s="53" t="s">
        <v>1503</v>
      </c>
      <c r="B770" s="53" t="s">
        <v>1504</v>
      </c>
      <c r="C770" s="54">
        <v>17</v>
      </c>
      <c r="D770" s="55" t="s">
        <v>1484</v>
      </c>
      <c r="E770" s="55" t="s">
        <v>212</v>
      </c>
      <c r="F770" s="56" t="s">
        <v>49</v>
      </c>
      <c r="G770" s="56" t="s">
        <v>49</v>
      </c>
      <c r="H770" s="56"/>
      <c r="I770" s="56"/>
      <c r="J770" s="56" t="s">
        <v>49</v>
      </c>
      <c r="K770" s="57">
        <v>16.63</v>
      </c>
      <c r="L770" s="58">
        <v>43899</v>
      </c>
      <c r="M770" s="58">
        <v>44924</v>
      </c>
      <c r="N770" s="59"/>
      <c r="O770" s="56"/>
      <c r="P770" s="56"/>
      <c r="Q770" s="56">
        <v>17</v>
      </c>
      <c r="R770" s="60">
        <v>14.966999999999999</v>
      </c>
      <c r="S770" s="61">
        <f>O770+P770</f>
        <v>0</v>
      </c>
      <c r="T770" s="62">
        <f>+IF(L770&lt;&gt;"",IF(DAYS360(L770,$A$2)&lt;0,0,IF(AND(MONTH(L770)=MONTH($A$2),YEAR(L770)&lt;YEAR($A$2)),(DAYS360(L770,$A$2)/30)-1,DAYS360(L770,$A$2)/30)),0)</f>
        <v>59.56666666666667</v>
      </c>
      <c r="U770" s="62">
        <f>+IF(M770&lt;&gt;"",IF(DAYS360(M770,$A$2)&lt;0,0,IF(AND(MONTH(M770)=MONTH($A$2),YEAR(M770)&lt;YEAR($A$2)),(DAYS360(M770,$A$2)/30)-1,DAYS360(M770,$A$2)/30)),0)</f>
        <v>26.9</v>
      </c>
      <c r="V770" s="63">
        <f>S770/((C770+Q770)/2)</f>
        <v>0</v>
      </c>
      <c r="W770" s="64">
        <f>+IF(V770&gt;0,1/V770,999)</f>
        <v>999</v>
      </c>
      <c r="X770" s="65" t="str">
        <f>+IF(N770&lt;&gt;"",IF(INT(N770)&lt;&gt;INT(K770),"OUI",""),"")</f>
        <v/>
      </c>
      <c r="Y770" s="66">
        <f>+IF(F770="OUI",0,C770*K770)</f>
        <v>282.70999999999998</v>
      </c>
      <c r="Z770" s="67" t="str">
        <f>+IF(R770="-",IF(OR(F770="OUI",AND(G770="OUI",T770&lt;=$V$1),H770="OUI",I770="OUI",J770="OUI",T770&lt;=$V$1),"OUI",""),"")</f>
        <v/>
      </c>
      <c r="AA770" s="68" t="str">
        <f>+IF(OR(Z770&lt;&gt;"OUI",X770="OUI",R770&lt;&gt;"-"),"OUI","")</f>
        <v>OUI</v>
      </c>
      <c r="AB770" s="69">
        <f>+IF(AA770&lt;&gt;"OUI","-",IF(R770="-",IF(W770&lt;=3,"-",MAX(N770,K770*(1-$T$1))),IF(W770&lt;=3,R770,IF(T770&gt;$V$6,MAX(N770,K770*$T$6),IF(T770&gt;$V$5,MAX(R770,N770,K770*(1-$T$2),K770*(1-$T$5)),IF(T770&gt;$V$4,MAX(R770,N770,K770*(1-$T$2),K770*(1-$T$4)),IF(T770&gt;$V$3,MAX(R770,N770,K770*(1-$T$2),K770*(1-$T$3)),IF(T770&gt;$V$1,MAX(N770,K770*(1-$T$2)),MAX(N770,R770)))))))))</f>
        <v>14.966999999999999</v>
      </c>
      <c r="AC770" s="70">
        <f>+IF(AB770="-","-",IF(ABS(K770-AB770)&lt;0.1,1,-1*(AB770-K770)/K770))</f>
        <v>0.10000000000000002</v>
      </c>
      <c r="AD770" s="66">
        <f>+IF(AB770&lt;&gt;"-",IF(AB770&lt;K770,(K770-AB770)*C770,AB770*C770),"")</f>
        <v>28.271000000000004</v>
      </c>
      <c r="AE770" s="68" t="str">
        <f>+IF(AB770&lt;&gt;"-",IF(R770&lt;&gt;"-",IF(Z770&lt;&gt;"OUI","OLD","FAUX"),IF(Z770&lt;&gt;"OUI","NEW","FAUX")),"")</f>
        <v>OLD</v>
      </c>
      <c r="AF770" s="68"/>
      <c r="AG770" s="68"/>
      <c r="AH770" s="53" t="str">
        <f t="shared" si="11"/>
        <v/>
      </c>
    </row>
    <row r="771" spans="1:34" ht="17">
      <c r="A771" s="53" t="s">
        <v>1548</v>
      </c>
      <c r="B771" s="53" t="s">
        <v>1549</v>
      </c>
      <c r="C771" s="54">
        <v>13</v>
      </c>
      <c r="D771" s="55" t="s">
        <v>1484</v>
      </c>
      <c r="E771" s="55" t="s">
        <v>137</v>
      </c>
      <c r="F771" s="56" t="s">
        <v>49</v>
      </c>
      <c r="G771" s="56" t="s">
        <v>49</v>
      </c>
      <c r="H771" s="56"/>
      <c r="I771" s="56"/>
      <c r="J771" s="56" t="s">
        <v>49</v>
      </c>
      <c r="K771" s="57">
        <v>16.63</v>
      </c>
      <c r="L771" s="58">
        <v>43899</v>
      </c>
      <c r="M771" s="58">
        <v>45257</v>
      </c>
      <c r="N771" s="59"/>
      <c r="O771" s="56"/>
      <c r="P771" s="56"/>
      <c r="Q771" s="56">
        <v>13</v>
      </c>
      <c r="R771" s="60">
        <v>14.966999999999999</v>
      </c>
      <c r="S771" s="61">
        <f>O771+P771</f>
        <v>0</v>
      </c>
      <c r="T771" s="62">
        <f>+IF(L771&lt;&gt;"",IF(DAYS360(L771,$A$2)&lt;0,0,IF(AND(MONTH(L771)=MONTH($A$2),YEAR(L771)&lt;YEAR($A$2)),(DAYS360(L771,$A$2)/30)-1,DAYS360(L771,$A$2)/30)),0)</f>
        <v>59.56666666666667</v>
      </c>
      <c r="U771" s="62">
        <f>+IF(M771&lt;&gt;"",IF(DAYS360(M771,$A$2)&lt;0,0,IF(AND(MONTH(M771)=MONTH($A$2),YEAR(M771)&lt;YEAR($A$2)),(DAYS360(M771,$A$2)/30)-1,DAYS360(M771,$A$2)/30)),0)</f>
        <v>15.966666666666667</v>
      </c>
      <c r="V771" s="63">
        <f>S771/((C771+Q771)/2)</f>
        <v>0</v>
      </c>
      <c r="W771" s="64">
        <f>+IF(V771&gt;0,1/V771,999)</f>
        <v>999</v>
      </c>
      <c r="X771" s="65" t="str">
        <f>+IF(N771&lt;&gt;"",IF(INT(N771)&lt;&gt;INT(K771),"OUI",""),"")</f>
        <v/>
      </c>
      <c r="Y771" s="66">
        <f>+IF(F771="OUI",0,C771*K771)</f>
        <v>216.19</v>
      </c>
      <c r="Z771" s="67" t="str">
        <f>+IF(R771="-",IF(OR(F771="OUI",AND(G771="OUI",T771&lt;=$V$1),H771="OUI",I771="OUI",J771="OUI",T771&lt;=$V$1),"OUI",""),"")</f>
        <v/>
      </c>
      <c r="AA771" s="68" t="str">
        <f>+IF(OR(Z771&lt;&gt;"OUI",X771="OUI",R771&lt;&gt;"-"),"OUI","")</f>
        <v>OUI</v>
      </c>
      <c r="AB771" s="69">
        <f>+IF(AA771&lt;&gt;"OUI","-",IF(R771="-",IF(W771&lt;=3,"-",MAX(N771,K771*(1-$T$1))),IF(W771&lt;=3,R771,IF(T771&gt;$V$6,MAX(N771,K771*$T$6),IF(T771&gt;$V$5,MAX(R771,N771,K771*(1-$T$2),K771*(1-$T$5)),IF(T771&gt;$V$4,MAX(R771,N771,K771*(1-$T$2),K771*(1-$T$4)),IF(T771&gt;$V$3,MAX(R771,N771,K771*(1-$T$2),K771*(1-$T$3)),IF(T771&gt;$V$1,MAX(N771,K771*(1-$T$2)),MAX(N771,R771)))))))))</f>
        <v>14.966999999999999</v>
      </c>
      <c r="AC771" s="70">
        <f>+IF(AB771="-","-",IF(ABS(K771-AB771)&lt;0.1,1,-1*(AB771-K771)/K771))</f>
        <v>0.10000000000000002</v>
      </c>
      <c r="AD771" s="66">
        <f>+IF(AB771&lt;&gt;"-",IF(AB771&lt;K771,(K771-AB771)*C771,AB771*C771),"")</f>
        <v>21.619000000000003</v>
      </c>
      <c r="AE771" s="68" t="str">
        <f>+IF(AB771&lt;&gt;"-",IF(R771&lt;&gt;"-",IF(Z771&lt;&gt;"OUI","OLD","FAUX"),IF(Z771&lt;&gt;"OUI","NEW","FAUX")),"")</f>
        <v>OLD</v>
      </c>
      <c r="AF771" s="68"/>
      <c r="AG771" s="68"/>
      <c r="AH771" s="53" t="str">
        <f t="shared" si="11"/>
        <v/>
      </c>
    </row>
    <row r="772" spans="1:34" ht="17">
      <c r="A772" s="53" t="s">
        <v>586</v>
      </c>
      <c r="B772" s="53" t="s">
        <v>587</v>
      </c>
      <c r="C772" s="54">
        <v>6</v>
      </c>
      <c r="D772" s="55" t="s">
        <v>80</v>
      </c>
      <c r="E772" s="55" t="s">
        <v>97</v>
      </c>
      <c r="F772" s="56" t="s">
        <v>49</v>
      </c>
      <c r="G772" s="56" t="s">
        <v>49</v>
      </c>
      <c r="H772" s="56"/>
      <c r="I772" s="56"/>
      <c r="J772" s="56" t="s">
        <v>98</v>
      </c>
      <c r="K772" s="57">
        <v>16.5535</v>
      </c>
      <c r="L772" s="58">
        <v>44473</v>
      </c>
      <c r="M772" s="58">
        <v>45433</v>
      </c>
      <c r="N772" s="59"/>
      <c r="O772" s="56"/>
      <c r="P772" s="56"/>
      <c r="Q772" s="56">
        <v>6</v>
      </c>
      <c r="R772" s="60">
        <v>15.243014583333334</v>
      </c>
      <c r="S772" s="61">
        <f>O772+P772</f>
        <v>0</v>
      </c>
      <c r="T772" s="62">
        <f>+IF(L772&lt;&gt;"",IF(DAYS360(L772,$A$2)&lt;0,0,IF(AND(MONTH(L772)=MONTH($A$2),YEAR(L772)&lt;YEAR($A$2)),(DAYS360(L772,$A$2)/30)-1,DAYS360(L772,$A$2)/30)),0)</f>
        <v>41.733333333333334</v>
      </c>
      <c r="U772" s="62">
        <f>+IF(M772&lt;&gt;"",IF(DAYS360(M772,$A$2)&lt;0,0,IF(AND(MONTH(M772)=MONTH($A$2),YEAR(M772)&lt;YEAR($A$2)),(DAYS360(M772,$A$2)/30)-1,DAYS360(M772,$A$2)/30)),0)</f>
        <v>10.166666666666666</v>
      </c>
      <c r="V772" s="63">
        <f>S772/((C772+Q772)/2)</f>
        <v>0</v>
      </c>
      <c r="W772" s="64">
        <f>+IF(V772&gt;0,1/V772,999)</f>
        <v>999</v>
      </c>
      <c r="X772" s="65" t="str">
        <f>+IF(N772&lt;&gt;"",IF(INT(N772)&lt;&gt;INT(K772),"OUI",""),"")</f>
        <v/>
      </c>
      <c r="Y772" s="66">
        <f>+IF(F772="OUI",0,C772*K772)</f>
        <v>99.320999999999998</v>
      </c>
      <c r="Z772" s="67" t="str">
        <f>+IF(R772="-",IF(OR(F772="OUI",AND(G772="OUI",T772&lt;=$V$1),H772="OUI",I772="OUI",J772="OUI",T772&lt;=$V$1),"OUI",""),"")</f>
        <v/>
      </c>
      <c r="AA772" s="68" t="str">
        <f>+IF(OR(Z772&lt;&gt;"OUI",X772="OUI",R772&lt;&gt;"-"),"OUI","")</f>
        <v>OUI</v>
      </c>
      <c r="AB772" s="69">
        <f>+IF(AA772&lt;&gt;"OUI","-",IF(R772="-",IF(W772&lt;=3,"-",MAX(N772,K772*(1-$T$1))),IF(W772&lt;=3,R772,IF(T772&gt;$V$6,MAX(N772,K772*$T$6),IF(T772&gt;$V$5,MAX(R772,N772,K772*(1-$T$2),K772*(1-$T$5)),IF(T772&gt;$V$4,MAX(R772,N772,K772*(1-$T$2),K772*(1-$T$4)),IF(T772&gt;$V$3,MAX(R772,N772,K772*(1-$T$2),K772*(1-$T$3)),IF(T772&gt;$V$1,MAX(N772,K772*(1-$T$2)),MAX(N772,R772)))))))))</f>
        <v>15.243014583333334</v>
      </c>
      <c r="AC772" s="70">
        <f>+IF(AB772="-","-",IF(ABS(K772-AB772)&lt;0.1,1,-1*(AB772-K772)/K772))</f>
        <v>7.9166666666666594E-2</v>
      </c>
      <c r="AD772" s="66">
        <f>+IF(AB772&lt;&gt;"-",IF(AB772&lt;K772,(K772-AB772)*C772,AB772*C772),"")</f>
        <v>7.8629124999999931</v>
      </c>
      <c r="AE772" s="68" t="str">
        <f>+IF(AB772&lt;&gt;"-",IF(R772&lt;&gt;"-",IF(Z772&lt;&gt;"OUI","OLD","FAUX"),IF(Z772&lt;&gt;"OUI","NEW","FAUX")),"")</f>
        <v>OLD</v>
      </c>
      <c r="AF772" s="68"/>
      <c r="AG772" s="68"/>
      <c r="AH772" s="53" t="str">
        <f t="shared" si="11"/>
        <v/>
      </c>
    </row>
    <row r="773" spans="1:34" ht="17">
      <c r="A773" s="53" t="s">
        <v>667</v>
      </c>
      <c r="B773" s="53" t="s">
        <v>668</v>
      </c>
      <c r="C773" s="54">
        <v>252</v>
      </c>
      <c r="D773" s="55" t="s">
        <v>47</v>
      </c>
      <c r="E773" s="55" t="s">
        <v>660</v>
      </c>
      <c r="F773" s="56" t="s">
        <v>49</v>
      </c>
      <c r="G773" s="56" t="s">
        <v>49</v>
      </c>
      <c r="H773" s="56"/>
      <c r="I773" s="56"/>
      <c r="J773" s="56" t="s">
        <v>49</v>
      </c>
      <c r="K773" s="57">
        <v>16.530799999999999</v>
      </c>
      <c r="L773" s="58">
        <v>44292</v>
      </c>
      <c r="M773" s="58">
        <v>45726</v>
      </c>
      <c r="N773" s="59"/>
      <c r="O773" s="56">
        <v>10</v>
      </c>
      <c r="P773" s="56"/>
      <c r="Q773" s="56">
        <v>262</v>
      </c>
      <c r="R773" s="60">
        <v>14.87772</v>
      </c>
      <c r="S773" s="61">
        <f>O773+P773</f>
        <v>10</v>
      </c>
      <c r="T773" s="62">
        <f>+IF(L773&lt;&gt;"",IF(DAYS360(L773,$A$2)&lt;0,0,IF(AND(MONTH(L773)=MONTH($A$2),YEAR(L773)&lt;YEAR($A$2)),(DAYS360(L773,$A$2)/30)-1,DAYS360(L773,$A$2)/30)),0)</f>
        <v>47.666666666666664</v>
      </c>
      <c r="U773" s="62">
        <f>+IF(M773&lt;&gt;"",IF(DAYS360(M773,$A$2)&lt;0,0,IF(AND(MONTH(M773)=MONTH($A$2),YEAR(M773)&lt;YEAR($A$2)),(DAYS360(M773,$A$2)/30)-1,DAYS360(M773,$A$2)/30)),0)</f>
        <v>0.53333333333333333</v>
      </c>
      <c r="V773" s="63">
        <f>S773/((C773+Q773)/2)</f>
        <v>3.8910505836575876E-2</v>
      </c>
      <c r="W773" s="64">
        <f>+IF(V773&gt;0,1/V773,999)</f>
        <v>25.7</v>
      </c>
      <c r="X773" s="65" t="str">
        <f>+IF(N773&lt;&gt;"",IF(INT(N773)&lt;&gt;INT(K773),"OUI",""),"")</f>
        <v/>
      </c>
      <c r="Y773" s="66">
        <f>+IF(F773="OUI",0,C773*K773)</f>
        <v>4165.7615999999998</v>
      </c>
      <c r="Z773" s="67" t="str">
        <f>+IF(R773="-",IF(OR(F773="OUI",AND(G773="OUI",T773&lt;=$V$1),H773="OUI",I773="OUI",J773="OUI",T773&lt;=$V$1),"OUI",""),"")</f>
        <v/>
      </c>
      <c r="AA773" s="68" t="str">
        <f>+IF(OR(Z773&lt;&gt;"OUI",X773="OUI",R773&lt;&gt;"-"),"OUI","")</f>
        <v>OUI</v>
      </c>
      <c r="AB773" s="69">
        <f>+IF(AA773&lt;&gt;"OUI","-",IF(R773="-",IF(W773&lt;=3,"-",MAX(N773,K773*(1-$T$1))),IF(W773&lt;=3,R773,IF(T773&gt;$V$6,MAX(N773,K773*$T$6),IF(T773&gt;$V$5,MAX(R773,N773,K773*(1-$T$2),K773*(1-$T$5)),IF(T773&gt;$V$4,MAX(R773,N773,K773*(1-$T$2),K773*(1-$T$4)),IF(T773&gt;$V$3,MAX(R773,N773,K773*(1-$T$2),K773*(1-$T$3)),IF(T773&gt;$V$1,MAX(N773,K773*(1-$T$2)),MAX(N773,R773)))))))))</f>
        <v>14.87772</v>
      </c>
      <c r="AC773" s="70">
        <f>+IF(AB773="-","-",IF(ABS(K773-AB773)&lt;0.1,1,-1*(AB773-K773)/K773))</f>
        <v>9.9999999999999964E-2</v>
      </c>
      <c r="AD773" s="66">
        <f>+IF(AB773&lt;&gt;"-",IF(AB773&lt;K773,(K773-AB773)*C773,AB773*C773),"")</f>
        <v>416.57615999999979</v>
      </c>
      <c r="AE773" s="68" t="str">
        <f>+IF(AB773&lt;&gt;"-",IF(R773&lt;&gt;"-",IF(Z773&lt;&gt;"OUI","OLD","FAUX"),IF(Z773&lt;&gt;"OUI","NEW","FAUX")),"")</f>
        <v>OLD</v>
      </c>
      <c r="AF773" s="68"/>
      <c r="AG773" s="68"/>
      <c r="AH773" s="53" t="str">
        <f t="shared" si="11"/>
        <v/>
      </c>
    </row>
    <row r="774" spans="1:34" ht="17">
      <c r="A774" s="53" t="s">
        <v>1628</v>
      </c>
      <c r="B774" s="53" t="s">
        <v>1629</v>
      </c>
      <c r="C774" s="54">
        <v>8</v>
      </c>
      <c r="D774" s="55" t="s">
        <v>834</v>
      </c>
      <c r="E774" s="55"/>
      <c r="F774" s="56" t="s">
        <v>49</v>
      </c>
      <c r="G774" s="56" t="s">
        <v>49</v>
      </c>
      <c r="H774" s="56"/>
      <c r="I774" s="56"/>
      <c r="J774" s="56"/>
      <c r="K774" s="57">
        <v>16.5</v>
      </c>
      <c r="L774" s="58">
        <v>44823</v>
      </c>
      <c r="M774" s="58">
        <v>45408</v>
      </c>
      <c r="N774" s="59"/>
      <c r="O774" s="56"/>
      <c r="P774" s="56"/>
      <c r="Q774" s="56">
        <v>8</v>
      </c>
      <c r="R774" s="60">
        <v>14.85</v>
      </c>
      <c r="S774" s="61">
        <f>O774+P774</f>
        <v>0</v>
      </c>
      <c r="T774" s="62">
        <f>+IF(L774&lt;&gt;"",IF(DAYS360(L774,$A$2)&lt;0,0,IF(AND(MONTH(L774)=MONTH($A$2),YEAR(L774)&lt;YEAR($A$2)),(DAYS360(L774,$A$2)/30)-1,DAYS360(L774,$A$2)/30)),0)</f>
        <v>30.233333333333334</v>
      </c>
      <c r="U774" s="62">
        <f>+IF(M774&lt;&gt;"",IF(DAYS360(M774,$A$2)&lt;0,0,IF(AND(MONTH(M774)=MONTH($A$2),YEAR(M774)&lt;YEAR($A$2)),(DAYS360(M774,$A$2)/30)-1,DAYS360(M774,$A$2)/30)),0)</f>
        <v>11</v>
      </c>
      <c r="V774" s="63">
        <f>S774/((C774+Q774)/2)</f>
        <v>0</v>
      </c>
      <c r="W774" s="64">
        <f>+IF(V774&gt;0,1/V774,999)</f>
        <v>999</v>
      </c>
      <c r="X774" s="65" t="str">
        <f>+IF(N774&lt;&gt;"",IF(INT(N774)&lt;&gt;INT(K774),"OUI",""),"")</f>
        <v/>
      </c>
      <c r="Y774" s="66">
        <f>+IF(F774="OUI",0,C774*K774)</f>
        <v>132</v>
      </c>
      <c r="Z774" s="67" t="str">
        <f>+IF(R774="-",IF(OR(F774="OUI",AND(G774="OUI",T774&lt;=$V$1),H774="OUI",I774="OUI",J774="OUI",T774&lt;=$V$1),"OUI",""),"")</f>
        <v/>
      </c>
      <c r="AA774" s="68" t="str">
        <f>+IF(OR(Z774&lt;&gt;"OUI",X774="OUI",R774&lt;&gt;"-"),"OUI","")</f>
        <v>OUI</v>
      </c>
      <c r="AB774" s="69">
        <f>+IF(AA774&lt;&gt;"OUI","-",IF(R774="-",IF(W774&lt;=3,"-",MAX(N774,K774*(1-$T$1))),IF(W774&lt;=3,R774,IF(T774&gt;$V$6,MAX(N774,K774*$T$6),IF(T774&gt;$V$5,MAX(R774,N774,K774*(1-$T$2),K774*(1-$T$5)),IF(T774&gt;$V$4,MAX(R774,N774,K774*(1-$T$2),K774*(1-$T$4)),IF(T774&gt;$V$3,MAX(R774,N774,K774*(1-$T$2),K774*(1-$T$3)),IF(T774&gt;$V$1,MAX(N774,K774*(1-$T$2)),MAX(N774,R774)))))))))</f>
        <v>14.85</v>
      </c>
      <c r="AC774" s="70">
        <f>+IF(AB774="-","-",IF(ABS(K774-AB774)&lt;0.1,1,-1*(AB774-K774)/K774))</f>
        <v>0.10000000000000002</v>
      </c>
      <c r="AD774" s="66">
        <f>+IF(AB774&lt;&gt;"-",IF(AB774&lt;K774,(K774-AB774)*C774,AB774*C774),"")</f>
        <v>13.200000000000003</v>
      </c>
      <c r="AE774" s="68" t="str">
        <f>+IF(AB774&lt;&gt;"-",IF(R774&lt;&gt;"-",IF(Z774&lt;&gt;"OUI","OLD","FAUX"),IF(Z774&lt;&gt;"OUI","NEW","FAUX")),"")</f>
        <v>OLD</v>
      </c>
      <c r="AF774" s="68"/>
      <c r="AG774" s="68"/>
      <c r="AH774" s="53" t="str">
        <f t="shared" si="11"/>
        <v/>
      </c>
    </row>
    <row r="775" spans="1:34" ht="17">
      <c r="A775" s="53" t="s">
        <v>1630</v>
      </c>
      <c r="B775" s="53" t="s">
        <v>1631</v>
      </c>
      <c r="C775" s="54">
        <v>8</v>
      </c>
      <c r="D775" s="55" t="s">
        <v>834</v>
      </c>
      <c r="E775" s="55"/>
      <c r="F775" s="56" t="s">
        <v>49</v>
      </c>
      <c r="G775" s="56" t="s">
        <v>49</v>
      </c>
      <c r="H775" s="56"/>
      <c r="I775" s="56"/>
      <c r="J775" s="56"/>
      <c r="K775" s="57">
        <v>16.5</v>
      </c>
      <c r="L775" s="58">
        <v>44823</v>
      </c>
      <c r="M775" s="58">
        <v>45721</v>
      </c>
      <c r="N775" s="59"/>
      <c r="O775" s="56">
        <v>1</v>
      </c>
      <c r="P775" s="56"/>
      <c r="Q775" s="56">
        <v>9</v>
      </c>
      <c r="R775" s="60">
        <v>14.85</v>
      </c>
      <c r="S775" s="61">
        <f>O775+P775</f>
        <v>1</v>
      </c>
      <c r="T775" s="62">
        <f>+IF(L775&lt;&gt;"",IF(DAYS360(L775,$A$2)&lt;0,0,IF(AND(MONTH(L775)=MONTH($A$2),YEAR(L775)&lt;YEAR($A$2)),(DAYS360(L775,$A$2)/30)-1,DAYS360(L775,$A$2)/30)),0)</f>
        <v>30.233333333333334</v>
      </c>
      <c r="U775" s="62">
        <f>+IF(M775&lt;&gt;"",IF(DAYS360(M775,$A$2)&lt;0,0,IF(AND(MONTH(M775)=MONTH($A$2),YEAR(M775)&lt;YEAR($A$2)),(DAYS360(M775,$A$2)/30)-1,DAYS360(M775,$A$2)/30)),0)</f>
        <v>0.7</v>
      </c>
      <c r="V775" s="63">
        <f>S775/((C775+Q775)/2)</f>
        <v>0.11764705882352941</v>
      </c>
      <c r="W775" s="64">
        <f>+IF(V775&gt;0,1/V775,999)</f>
        <v>8.5</v>
      </c>
      <c r="X775" s="65" t="str">
        <f>+IF(N775&lt;&gt;"",IF(INT(N775)&lt;&gt;INT(K775),"OUI",""),"")</f>
        <v/>
      </c>
      <c r="Y775" s="66">
        <f>+IF(F775="OUI",0,C775*K775)</f>
        <v>132</v>
      </c>
      <c r="Z775" s="67" t="str">
        <f>+IF(R775="-",IF(OR(F775="OUI",AND(G775="OUI",T775&lt;=$V$1),H775="OUI",I775="OUI",J775="OUI",T775&lt;=$V$1),"OUI",""),"")</f>
        <v/>
      </c>
      <c r="AA775" s="68" t="str">
        <f>+IF(OR(Z775&lt;&gt;"OUI",X775="OUI",R775&lt;&gt;"-"),"OUI","")</f>
        <v>OUI</v>
      </c>
      <c r="AB775" s="69">
        <f>+IF(AA775&lt;&gt;"OUI","-",IF(R775="-",IF(W775&lt;=3,"-",MAX(N775,K775*(1-$T$1))),IF(W775&lt;=3,R775,IF(T775&gt;$V$6,MAX(N775,K775*$T$6),IF(T775&gt;$V$5,MAX(R775,N775,K775*(1-$T$2),K775*(1-$T$5)),IF(T775&gt;$V$4,MAX(R775,N775,K775*(1-$T$2),K775*(1-$T$4)),IF(T775&gt;$V$3,MAX(R775,N775,K775*(1-$T$2),K775*(1-$T$3)),IF(T775&gt;$V$1,MAX(N775,K775*(1-$T$2)),MAX(N775,R775)))))))))</f>
        <v>14.85</v>
      </c>
      <c r="AC775" s="70">
        <f>+IF(AB775="-","-",IF(ABS(K775-AB775)&lt;0.1,1,-1*(AB775-K775)/K775))</f>
        <v>0.10000000000000002</v>
      </c>
      <c r="AD775" s="66">
        <f>+IF(AB775&lt;&gt;"-",IF(AB775&lt;K775,(K775-AB775)*C775,AB775*C775),"")</f>
        <v>13.200000000000003</v>
      </c>
      <c r="AE775" s="68" t="str">
        <f>+IF(AB775&lt;&gt;"-",IF(R775&lt;&gt;"-",IF(Z775&lt;&gt;"OUI","OLD","FAUX"),IF(Z775&lt;&gt;"OUI","NEW","FAUX")),"")</f>
        <v>OLD</v>
      </c>
      <c r="AF775" s="68"/>
      <c r="AG775" s="68"/>
      <c r="AH775" s="53" t="str">
        <f t="shared" si="11"/>
        <v/>
      </c>
    </row>
    <row r="776" spans="1:34" ht="17">
      <c r="A776" s="53" t="s">
        <v>1677</v>
      </c>
      <c r="B776" s="53" t="s">
        <v>1678</v>
      </c>
      <c r="C776" s="54">
        <v>7</v>
      </c>
      <c r="D776" s="55" t="s">
        <v>834</v>
      </c>
      <c r="E776" s="55"/>
      <c r="F776" s="56" t="s">
        <v>49</v>
      </c>
      <c r="G776" s="56" t="s">
        <v>49</v>
      </c>
      <c r="H776" s="56"/>
      <c r="I776" s="56"/>
      <c r="J776" s="56"/>
      <c r="K776" s="57">
        <v>16.5</v>
      </c>
      <c r="L776" s="58">
        <v>44823</v>
      </c>
      <c r="M776" s="58">
        <v>45082</v>
      </c>
      <c r="N776" s="59"/>
      <c r="O776" s="56"/>
      <c r="P776" s="56"/>
      <c r="Q776" s="56">
        <v>7</v>
      </c>
      <c r="R776" s="60">
        <v>14.85</v>
      </c>
      <c r="S776" s="61">
        <f>O776+P776</f>
        <v>0</v>
      </c>
      <c r="T776" s="62">
        <f>+IF(L776&lt;&gt;"",IF(DAYS360(L776,$A$2)&lt;0,0,IF(AND(MONTH(L776)=MONTH($A$2),YEAR(L776)&lt;YEAR($A$2)),(DAYS360(L776,$A$2)/30)-1,DAYS360(L776,$A$2)/30)),0)</f>
        <v>30.233333333333334</v>
      </c>
      <c r="U776" s="62">
        <f>+IF(M776&lt;&gt;"",IF(DAYS360(M776,$A$2)&lt;0,0,IF(AND(MONTH(M776)=MONTH($A$2),YEAR(M776)&lt;YEAR($A$2)),(DAYS360(M776,$A$2)/30)-1,DAYS360(M776,$A$2)/30)),0)</f>
        <v>21.7</v>
      </c>
      <c r="V776" s="63">
        <f>S776/((C776+Q776)/2)</f>
        <v>0</v>
      </c>
      <c r="W776" s="64">
        <f>+IF(V776&gt;0,1/V776,999)</f>
        <v>999</v>
      </c>
      <c r="X776" s="65" t="str">
        <f>+IF(N776&lt;&gt;"",IF(INT(N776)&lt;&gt;INT(K776),"OUI",""),"")</f>
        <v/>
      </c>
      <c r="Y776" s="66">
        <f>+IF(F776="OUI",0,C776*K776)</f>
        <v>115.5</v>
      </c>
      <c r="Z776" s="67" t="str">
        <f>+IF(R776="-",IF(OR(F776="OUI",AND(G776="OUI",T776&lt;=$V$1),H776="OUI",I776="OUI",J776="OUI",T776&lt;=$V$1),"OUI",""),"")</f>
        <v/>
      </c>
      <c r="AA776" s="68" t="str">
        <f>+IF(OR(Z776&lt;&gt;"OUI",X776="OUI",R776&lt;&gt;"-"),"OUI","")</f>
        <v>OUI</v>
      </c>
      <c r="AB776" s="69">
        <f>+IF(AA776&lt;&gt;"OUI","-",IF(R776="-",IF(W776&lt;=3,"-",MAX(N776,K776*(1-$T$1))),IF(W776&lt;=3,R776,IF(T776&gt;$V$6,MAX(N776,K776*$T$6),IF(T776&gt;$V$5,MAX(R776,N776,K776*(1-$T$2),K776*(1-$T$5)),IF(T776&gt;$V$4,MAX(R776,N776,K776*(1-$T$2),K776*(1-$T$4)),IF(T776&gt;$V$3,MAX(R776,N776,K776*(1-$T$2),K776*(1-$T$3)),IF(T776&gt;$V$1,MAX(N776,K776*(1-$T$2)),MAX(N776,R776)))))))))</f>
        <v>14.85</v>
      </c>
      <c r="AC776" s="70">
        <f>+IF(AB776="-","-",IF(ABS(K776-AB776)&lt;0.1,1,-1*(AB776-K776)/K776))</f>
        <v>0.10000000000000002</v>
      </c>
      <c r="AD776" s="66">
        <f>+IF(AB776&lt;&gt;"-",IF(AB776&lt;K776,(K776-AB776)*C776,AB776*C776),"")</f>
        <v>11.550000000000002</v>
      </c>
      <c r="AE776" s="68" t="str">
        <f>+IF(AB776&lt;&gt;"-",IF(R776&lt;&gt;"-",IF(Z776&lt;&gt;"OUI","OLD","FAUX"),IF(Z776&lt;&gt;"OUI","NEW","FAUX")),"")</f>
        <v>OLD</v>
      </c>
      <c r="AF776" s="68"/>
      <c r="AG776" s="68"/>
      <c r="AH776" s="53" t="str">
        <f t="shared" si="11"/>
        <v/>
      </c>
    </row>
    <row r="777" spans="1:34" ht="17">
      <c r="A777" s="53" t="s">
        <v>1709</v>
      </c>
      <c r="B777" s="53" t="s">
        <v>1710</v>
      </c>
      <c r="C777" s="54">
        <v>6</v>
      </c>
      <c r="D777" s="55" t="s">
        <v>834</v>
      </c>
      <c r="E777" s="55"/>
      <c r="F777" s="56" t="s">
        <v>49</v>
      </c>
      <c r="G777" s="56" t="s">
        <v>49</v>
      </c>
      <c r="H777" s="56"/>
      <c r="I777" s="56"/>
      <c r="J777" s="56"/>
      <c r="K777" s="57">
        <v>16.5</v>
      </c>
      <c r="L777" s="58">
        <v>44823</v>
      </c>
      <c r="M777" s="58">
        <v>45701</v>
      </c>
      <c r="N777" s="59"/>
      <c r="O777" s="56">
        <v>1</v>
      </c>
      <c r="P777" s="56"/>
      <c r="Q777" s="56">
        <v>7</v>
      </c>
      <c r="R777" s="60">
        <v>14.85</v>
      </c>
      <c r="S777" s="61">
        <f>O777+P777</f>
        <v>1</v>
      </c>
      <c r="T777" s="62">
        <f>+IF(L777&lt;&gt;"",IF(DAYS360(L777,$A$2)&lt;0,0,IF(AND(MONTH(L777)=MONTH($A$2),YEAR(L777)&lt;YEAR($A$2)),(DAYS360(L777,$A$2)/30)-1,DAYS360(L777,$A$2)/30)),0)</f>
        <v>30.233333333333334</v>
      </c>
      <c r="U777" s="62">
        <f>+IF(M777&lt;&gt;"",IF(DAYS360(M777,$A$2)&lt;0,0,IF(AND(MONTH(M777)=MONTH($A$2),YEAR(M777)&lt;YEAR($A$2)),(DAYS360(M777,$A$2)/30)-1,DAYS360(M777,$A$2)/30)),0)</f>
        <v>1.4333333333333333</v>
      </c>
      <c r="V777" s="63">
        <f>S777/((C777+Q777)/2)</f>
        <v>0.15384615384615385</v>
      </c>
      <c r="W777" s="64">
        <f>+IF(V777&gt;0,1/V777,999)</f>
        <v>6.5</v>
      </c>
      <c r="X777" s="65" t="str">
        <f>+IF(N777&lt;&gt;"",IF(INT(N777)&lt;&gt;INT(K777),"OUI",""),"")</f>
        <v/>
      </c>
      <c r="Y777" s="66">
        <f>+IF(F777="OUI",0,C777*K777)</f>
        <v>99</v>
      </c>
      <c r="Z777" s="67" t="str">
        <f>+IF(R777="-",IF(OR(F777="OUI",AND(G777="OUI",T777&lt;=$V$1),H777="OUI",I777="OUI",J777="OUI",T777&lt;=$V$1),"OUI",""),"")</f>
        <v/>
      </c>
      <c r="AA777" s="68" t="str">
        <f>+IF(OR(Z777&lt;&gt;"OUI",X777="OUI",R777&lt;&gt;"-"),"OUI","")</f>
        <v>OUI</v>
      </c>
      <c r="AB777" s="69">
        <f>+IF(AA777&lt;&gt;"OUI","-",IF(R777="-",IF(W777&lt;=3,"-",MAX(N777,K777*(1-$T$1))),IF(W777&lt;=3,R777,IF(T777&gt;$V$6,MAX(N777,K777*$T$6),IF(T777&gt;$V$5,MAX(R777,N777,K777*(1-$T$2),K777*(1-$T$5)),IF(T777&gt;$V$4,MAX(R777,N777,K777*(1-$T$2),K777*(1-$T$4)),IF(T777&gt;$V$3,MAX(R777,N777,K777*(1-$T$2),K777*(1-$T$3)),IF(T777&gt;$V$1,MAX(N777,K777*(1-$T$2)),MAX(N777,R777)))))))))</f>
        <v>14.85</v>
      </c>
      <c r="AC777" s="70">
        <f>+IF(AB777="-","-",IF(ABS(K777-AB777)&lt;0.1,1,-1*(AB777-K777)/K777))</f>
        <v>0.10000000000000002</v>
      </c>
      <c r="AD777" s="66">
        <f>+IF(AB777&lt;&gt;"-",IF(AB777&lt;K777,(K777-AB777)*C777,AB777*C777),"")</f>
        <v>9.9000000000000021</v>
      </c>
      <c r="AE777" s="68" t="str">
        <f>+IF(AB777&lt;&gt;"-",IF(R777&lt;&gt;"-",IF(Z777&lt;&gt;"OUI","OLD","FAUX"),IF(Z777&lt;&gt;"OUI","NEW","FAUX")),"")</f>
        <v>OLD</v>
      </c>
      <c r="AF777" s="68"/>
      <c r="AG777" s="68"/>
      <c r="AH777" s="53" t="str">
        <f t="shared" si="11"/>
        <v/>
      </c>
    </row>
    <row r="778" spans="1:34" ht="17">
      <c r="A778" s="53" t="s">
        <v>2431</v>
      </c>
      <c r="B778" s="53" t="s">
        <v>2432</v>
      </c>
      <c r="C778" s="54">
        <v>4</v>
      </c>
      <c r="D778" s="55" t="s">
        <v>1473</v>
      </c>
      <c r="E778" s="55"/>
      <c r="F778" s="56" t="s">
        <v>49</v>
      </c>
      <c r="G778" s="56" t="s">
        <v>49</v>
      </c>
      <c r="H778" s="56"/>
      <c r="I778" s="56"/>
      <c r="J778" s="56"/>
      <c r="K778" s="57">
        <v>16.488700000000001</v>
      </c>
      <c r="L778" s="58">
        <v>45677</v>
      </c>
      <c r="M778" s="58">
        <v>45722</v>
      </c>
      <c r="N778" s="59"/>
      <c r="O778" s="56">
        <v>5</v>
      </c>
      <c r="P778" s="56"/>
      <c r="Q778" s="56">
        <v>4</v>
      </c>
      <c r="R778" s="60" t="s">
        <v>1139</v>
      </c>
      <c r="S778" s="61">
        <f>O778+P778</f>
        <v>5</v>
      </c>
      <c r="T778" s="62">
        <f>+IF(L778&lt;&gt;"",IF(DAYS360(L778,$A$2)&lt;0,0,IF(AND(MONTH(L778)=MONTH($A$2),YEAR(L778)&lt;YEAR($A$2)),(DAYS360(L778,$A$2)/30)-1,DAYS360(L778,$A$2)/30)),0)</f>
        <v>2.2000000000000002</v>
      </c>
      <c r="U778" s="62">
        <f>+IF(M778&lt;&gt;"",IF(DAYS360(M778,$A$2)&lt;0,0,IF(AND(MONTH(M778)=MONTH($A$2),YEAR(M778)&lt;YEAR($A$2)),(DAYS360(M778,$A$2)/30)-1,DAYS360(M778,$A$2)/30)),0)</f>
        <v>0.66666666666666663</v>
      </c>
      <c r="V778" s="63">
        <f>S778/((C778+Q778)/2)</f>
        <v>1.25</v>
      </c>
      <c r="W778" s="64">
        <f>+IF(V778&gt;0,1/V778,999)</f>
        <v>0.8</v>
      </c>
      <c r="X778" s="65" t="str">
        <f>+IF(N778&lt;&gt;"",IF(INT(N778)&lt;&gt;INT(K778),"OUI",""),"")</f>
        <v/>
      </c>
      <c r="Y778" s="66">
        <f>+IF(F778="OUI",0,C778*K778)</f>
        <v>65.954800000000006</v>
      </c>
      <c r="Z778" s="67" t="str">
        <f>+IF(R778="-",IF(OR(F778="OUI",AND(G778="OUI",T778&lt;=$V$1),H778="OUI",I778="OUI",J778="OUI",T778&lt;=$V$1),"OUI",""),"")</f>
        <v>OUI</v>
      </c>
      <c r="AA778" s="68" t="str">
        <f>+IF(OR(Z778&lt;&gt;"OUI",X778="OUI",R778&lt;&gt;"-"),"OUI","")</f>
        <v/>
      </c>
      <c r="AB778" s="69" t="str">
        <f>+IF(AA778&lt;&gt;"OUI","-",IF(R778="-",IF(W778&lt;=3,"-",MAX(N778,K778*(1-$T$1))),IF(W778&lt;=3,R778,IF(T778&gt;$V$6,MAX(N778,K778*$T$6),IF(T778&gt;$V$5,MAX(R778,N778,K778*(1-$T$2),K778*(1-$T$5)),IF(T778&gt;$V$4,MAX(R778,N778,K778*(1-$T$2),K778*(1-$T$4)),IF(T778&gt;$V$3,MAX(R778,N778,K778*(1-$T$2),K778*(1-$T$3)),IF(T778&gt;$V$1,MAX(N778,K778*(1-$T$2)),MAX(N778,R778)))))))))</f>
        <v>-</v>
      </c>
      <c r="AC778" s="70" t="str">
        <f>+IF(AB778="-","-",IF(ABS(K778-AB778)&lt;0.1,1,-1*(AB778-K778)/K778))</f>
        <v>-</v>
      </c>
      <c r="AD778" s="66" t="str">
        <f>+IF(AB778&lt;&gt;"-",IF(AB778&lt;K778,(K778-AB778)*C778,AB778*C778),"")</f>
        <v/>
      </c>
      <c r="AE778" s="68" t="str">
        <f>+IF(AB778&lt;&gt;"-",IF(R778&lt;&gt;"-",IF(Z778&lt;&gt;"OUI","OLD","FAUX"),IF(Z778&lt;&gt;"OUI","NEW","FAUX")),"")</f>
        <v/>
      </c>
      <c r="AF778" s="68"/>
      <c r="AG778" s="68"/>
      <c r="AH778" s="53" t="str">
        <f t="shared" si="11"/>
        <v/>
      </c>
    </row>
    <row r="779" spans="1:34" ht="17">
      <c r="A779" s="53" t="s">
        <v>2163</v>
      </c>
      <c r="B779" s="53" t="s">
        <v>2164</v>
      </c>
      <c r="C779" s="54">
        <v>6</v>
      </c>
      <c r="D779" s="55" t="s">
        <v>623</v>
      </c>
      <c r="E779" s="55"/>
      <c r="F779" s="56" t="s">
        <v>49</v>
      </c>
      <c r="G779" s="56" t="s">
        <v>49</v>
      </c>
      <c r="H779" s="56"/>
      <c r="I779" s="56"/>
      <c r="J779" s="56"/>
      <c r="K779" s="57">
        <v>16.48</v>
      </c>
      <c r="L779" s="58">
        <v>45230</v>
      </c>
      <c r="M779" s="58">
        <v>45525</v>
      </c>
      <c r="N779" s="59"/>
      <c r="O779" s="56"/>
      <c r="P779" s="56"/>
      <c r="Q779" s="56">
        <v>6</v>
      </c>
      <c r="R779" s="60" t="s">
        <v>1139</v>
      </c>
      <c r="S779" s="61">
        <f>O779+P779</f>
        <v>0</v>
      </c>
      <c r="T779" s="62">
        <f>+IF(L779&lt;&gt;"",IF(DAYS360(L779,$A$2)&lt;0,0,IF(AND(MONTH(L779)=MONTH($A$2),YEAR(L779)&lt;YEAR($A$2)),(DAYS360(L779,$A$2)/30)-1,DAYS360(L779,$A$2)/30)),0)</f>
        <v>16.866666666666667</v>
      </c>
      <c r="U779" s="62">
        <f>+IF(M779&lt;&gt;"",IF(DAYS360(M779,$A$2)&lt;0,0,IF(AND(MONTH(M779)=MONTH($A$2),YEAR(M779)&lt;YEAR($A$2)),(DAYS360(M779,$A$2)/30)-1,DAYS360(M779,$A$2)/30)),0)</f>
        <v>7.166666666666667</v>
      </c>
      <c r="V779" s="63">
        <f>S779/((C779+Q779)/2)</f>
        <v>0</v>
      </c>
      <c r="W779" s="64">
        <f>+IF(V779&gt;0,1/V779,999)</f>
        <v>999</v>
      </c>
      <c r="X779" s="65" t="str">
        <f>+IF(N779&lt;&gt;"",IF(INT(N779)&lt;&gt;INT(K779),"OUI",""),"")</f>
        <v/>
      </c>
      <c r="Y779" s="66">
        <f>+IF(F779="OUI",0,C779*K779)</f>
        <v>98.88</v>
      </c>
      <c r="Z779" s="67" t="str">
        <f>+IF(R779="-",IF(OR(F779="OUI",AND(G779="OUI",T779&lt;=$V$1),H779="OUI",I779="OUI",J779="OUI",T779&lt;=$V$1),"OUI",""),"")</f>
        <v/>
      </c>
      <c r="AA779" s="68" t="str">
        <f>+IF(OR(Z779&lt;&gt;"OUI",X779="OUI",R779&lt;&gt;"-"),"OUI","")</f>
        <v>OUI</v>
      </c>
      <c r="AB779" s="69">
        <f>+IF(AA779&lt;&gt;"OUI","-",IF(R779="-",IF(W779&lt;=3,"-",MAX(N779,K779*(1-$T$1))),IF(W779&lt;=3,R779,IF(T779&gt;$V$6,MAX(N779,K779*$T$6),IF(T779&gt;$V$5,MAX(R779,N779,K779*(1-$T$2),K779*(1-$T$5)),IF(T779&gt;$V$4,MAX(R779,N779,K779*(1-$T$2),K779*(1-$T$4)),IF(T779&gt;$V$3,MAX(R779,N779,K779*(1-$T$2),K779*(1-$T$3)),IF(T779&gt;$V$1,MAX(N779,K779*(1-$T$2)),MAX(N779,R779)))))))))</f>
        <v>14.832000000000001</v>
      </c>
      <c r="AC779" s="70">
        <f>+IF(AB779="-","-",IF(ABS(K779-AB779)&lt;0.1,1,-1*(AB779-K779)/K779))</f>
        <v>9.9999999999999978E-2</v>
      </c>
      <c r="AD779" s="66">
        <f>+IF(AB779&lt;&gt;"-",IF(AB779&lt;K779,(K779-AB779)*C779,AB779*C779),"")</f>
        <v>9.8879999999999981</v>
      </c>
      <c r="AE779" s="68" t="str">
        <f>+IF(AB779&lt;&gt;"-",IF(R779&lt;&gt;"-",IF(Z779&lt;&gt;"OUI","OLD","FAUX"),IF(Z779&lt;&gt;"OUI","NEW","FAUX")),"")</f>
        <v>NEW</v>
      </c>
      <c r="AF779" s="68"/>
      <c r="AG779" s="68"/>
      <c r="AH779" s="53" t="str">
        <f t="shared" si="11"/>
        <v/>
      </c>
    </row>
    <row r="780" spans="1:34" ht="17">
      <c r="A780" s="53" t="s">
        <v>3419</v>
      </c>
      <c r="B780" s="53" t="s">
        <v>3420</v>
      </c>
      <c r="C780" s="54">
        <v>1</v>
      </c>
      <c r="D780" s="55" t="s">
        <v>219</v>
      </c>
      <c r="E780" s="55"/>
      <c r="F780" s="56" t="s">
        <v>49</v>
      </c>
      <c r="G780" s="56" t="s">
        <v>49</v>
      </c>
      <c r="H780" s="56"/>
      <c r="I780" s="56"/>
      <c r="J780" s="56"/>
      <c r="K780" s="57">
        <v>16.399999999999999</v>
      </c>
      <c r="L780" s="58">
        <v>45714</v>
      </c>
      <c r="M780" s="58">
        <v>45733</v>
      </c>
      <c r="N780" s="59"/>
      <c r="O780" s="56">
        <v>9</v>
      </c>
      <c r="P780" s="56"/>
      <c r="Q780" s="56">
        <v>3</v>
      </c>
      <c r="R780" s="60" t="s">
        <v>1139</v>
      </c>
      <c r="S780" s="61">
        <f>O780+P780</f>
        <v>9</v>
      </c>
      <c r="T780" s="62">
        <f>+IF(L780&lt;&gt;"",IF(DAYS360(L780,$A$2)&lt;0,0,IF(AND(MONTH(L780)=MONTH($A$2),YEAR(L780)&lt;YEAR($A$2)),(DAYS360(L780,$A$2)/30)-1,DAYS360(L780,$A$2)/30)),0)</f>
        <v>1</v>
      </c>
      <c r="U780" s="62">
        <f>+IF(M780&lt;&gt;"",IF(DAYS360(M780,$A$2)&lt;0,0,IF(AND(MONTH(M780)=MONTH($A$2),YEAR(M780)&lt;YEAR($A$2)),(DAYS360(M780,$A$2)/30)-1,DAYS360(M780,$A$2)/30)),0)</f>
        <v>0.3</v>
      </c>
      <c r="V780" s="63">
        <f>S780/((C780+Q780)/2)</f>
        <v>4.5</v>
      </c>
      <c r="W780" s="64">
        <f>+IF(V780&gt;0,1/V780,999)</f>
        <v>0.22222222222222221</v>
      </c>
      <c r="X780" s="65" t="str">
        <f>+IF(N780&lt;&gt;"",IF(INT(N780)&lt;&gt;INT(K780),"OUI",""),"")</f>
        <v/>
      </c>
      <c r="Y780" s="66">
        <f>+IF(F780="OUI",0,C780*K780)</f>
        <v>16.399999999999999</v>
      </c>
      <c r="Z780" s="67" t="str">
        <f>+IF(R780="-",IF(OR(F780="OUI",AND(G780="OUI",T780&lt;=$V$1),H780="OUI",I780="OUI",J780="OUI",T780&lt;=$V$1),"OUI",""),"")</f>
        <v>OUI</v>
      </c>
      <c r="AA780" s="68" t="str">
        <f>+IF(OR(Z780&lt;&gt;"OUI",X780="OUI",R780&lt;&gt;"-"),"OUI","")</f>
        <v/>
      </c>
      <c r="AB780" s="69" t="str">
        <f>+IF(AA780&lt;&gt;"OUI","-",IF(R780="-",IF(W780&lt;=3,"-",MAX(N780,K780*(1-$T$1))),IF(W780&lt;=3,R780,IF(T780&gt;$V$6,MAX(N780,K780*$T$6),IF(T780&gt;$V$5,MAX(R780,N780,K780*(1-$T$2),K780*(1-$T$5)),IF(T780&gt;$V$4,MAX(R780,N780,K780*(1-$T$2),K780*(1-$T$4)),IF(T780&gt;$V$3,MAX(R780,N780,K780*(1-$T$2),K780*(1-$T$3)),IF(T780&gt;$V$1,MAX(N780,K780*(1-$T$2)),MAX(N780,R780)))))))))</f>
        <v>-</v>
      </c>
      <c r="AC780" s="70" t="str">
        <f>+IF(AB780="-","-",IF(ABS(K780-AB780)&lt;0.1,1,-1*(AB780-K780)/K780))</f>
        <v>-</v>
      </c>
      <c r="AD780" s="66" t="str">
        <f>+IF(AB780&lt;&gt;"-",IF(AB780&lt;K780,(K780-AB780)*C780,AB780*C780),"")</f>
        <v/>
      </c>
      <c r="AE780" s="68" t="str">
        <f>+IF(AB780&lt;&gt;"-",IF(R780&lt;&gt;"-",IF(Z780&lt;&gt;"OUI","OLD","FAUX"),IF(Z780&lt;&gt;"OUI","NEW","FAUX")),"")</f>
        <v/>
      </c>
      <c r="AF780" s="68"/>
      <c r="AG780" s="68"/>
      <c r="AH780" s="53" t="str">
        <f t="shared" si="11"/>
        <v/>
      </c>
    </row>
    <row r="781" spans="1:34" ht="17">
      <c r="A781" s="53" t="s">
        <v>1593</v>
      </c>
      <c r="B781" s="53" t="s">
        <v>1594</v>
      </c>
      <c r="C781" s="54">
        <v>10</v>
      </c>
      <c r="D781" s="55" t="s">
        <v>1255</v>
      </c>
      <c r="E781" s="55" t="s">
        <v>111</v>
      </c>
      <c r="F781" s="56" t="s">
        <v>49</v>
      </c>
      <c r="G781" s="56" t="s">
        <v>49</v>
      </c>
      <c r="H781" s="56"/>
      <c r="I781" s="56"/>
      <c r="J781" s="56" t="s">
        <v>49</v>
      </c>
      <c r="K781" s="57">
        <v>16.38</v>
      </c>
      <c r="L781" s="58">
        <v>44232</v>
      </c>
      <c r="M781" s="58">
        <v>45663</v>
      </c>
      <c r="N781" s="59"/>
      <c r="O781" s="56">
        <v>1</v>
      </c>
      <c r="P781" s="56"/>
      <c r="Q781" s="56">
        <v>11</v>
      </c>
      <c r="R781" s="60">
        <v>14.741999999999999</v>
      </c>
      <c r="S781" s="61">
        <f>O781+P781</f>
        <v>1</v>
      </c>
      <c r="T781" s="62">
        <f>+IF(L781&lt;&gt;"",IF(DAYS360(L781,$A$2)&lt;0,0,IF(AND(MONTH(L781)=MONTH($A$2),YEAR(L781)&lt;YEAR($A$2)),(DAYS360(L781,$A$2)/30)-1,DAYS360(L781,$A$2)/30)),0)</f>
        <v>49.7</v>
      </c>
      <c r="U781" s="62">
        <f>+IF(M781&lt;&gt;"",IF(DAYS360(M781,$A$2)&lt;0,0,IF(AND(MONTH(M781)=MONTH($A$2),YEAR(M781)&lt;YEAR($A$2)),(DAYS360(M781,$A$2)/30)-1,DAYS360(M781,$A$2)/30)),0)</f>
        <v>2.6666666666666665</v>
      </c>
      <c r="V781" s="63">
        <f>S781/((C781+Q781)/2)</f>
        <v>9.5238095238095233E-2</v>
      </c>
      <c r="W781" s="64">
        <f>+IF(V781&gt;0,1/V781,999)</f>
        <v>10.5</v>
      </c>
      <c r="X781" s="65" t="str">
        <f>+IF(N781&lt;&gt;"",IF(INT(N781)&lt;&gt;INT(K781),"OUI",""),"")</f>
        <v/>
      </c>
      <c r="Y781" s="66">
        <f>+IF(F781="OUI",0,C781*K781)</f>
        <v>163.79999999999998</v>
      </c>
      <c r="Z781" s="67" t="str">
        <f>+IF(R781="-",IF(OR(F781="OUI",AND(G781="OUI",T781&lt;=$V$1),H781="OUI",I781="OUI",J781="OUI",T781&lt;=$V$1),"OUI",""),"")</f>
        <v/>
      </c>
      <c r="AA781" s="68" t="str">
        <f>+IF(OR(Z781&lt;&gt;"OUI",X781="OUI",R781&lt;&gt;"-"),"OUI","")</f>
        <v>OUI</v>
      </c>
      <c r="AB781" s="69">
        <f>+IF(AA781&lt;&gt;"OUI","-",IF(R781="-",IF(W781&lt;=3,"-",MAX(N781,K781*(1-$T$1))),IF(W781&lt;=3,R781,IF(T781&gt;$V$6,MAX(N781,K781*$T$6),IF(T781&gt;$V$5,MAX(R781,N781,K781*(1-$T$2),K781*(1-$T$5)),IF(T781&gt;$V$4,MAX(R781,N781,K781*(1-$T$2),K781*(1-$T$4)),IF(T781&gt;$V$3,MAX(R781,N781,K781*(1-$T$2),K781*(1-$T$3)),IF(T781&gt;$V$1,MAX(N781,K781*(1-$T$2)),MAX(N781,R781)))))))))</f>
        <v>14.741999999999999</v>
      </c>
      <c r="AC781" s="70">
        <f>+IF(AB781="-","-",IF(ABS(K781-AB781)&lt;0.1,1,-1*(AB781-K781)/K781))</f>
        <v>0.1</v>
      </c>
      <c r="AD781" s="66">
        <f>+IF(AB781&lt;&gt;"-",IF(AB781&lt;K781,(K781-AB781)*C781,AB781*C781),"")</f>
        <v>16.38</v>
      </c>
      <c r="AE781" s="68" t="str">
        <f>+IF(AB781&lt;&gt;"-",IF(R781&lt;&gt;"-",IF(Z781&lt;&gt;"OUI","OLD","FAUX"),IF(Z781&lt;&gt;"OUI","NEW","FAUX")),"")</f>
        <v>OLD</v>
      </c>
      <c r="AF781" s="68"/>
      <c r="AG781" s="68"/>
      <c r="AH781" s="53" t="str">
        <f t="shared" si="11"/>
        <v/>
      </c>
    </row>
    <row r="782" spans="1:34" ht="17">
      <c r="A782" s="53" t="s">
        <v>78</v>
      </c>
      <c r="B782" s="53" t="s">
        <v>79</v>
      </c>
      <c r="C782" s="54">
        <v>53</v>
      </c>
      <c r="D782" s="55" t="s">
        <v>80</v>
      </c>
      <c r="E782" s="55" t="s">
        <v>81</v>
      </c>
      <c r="F782" s="56" t="s">
        <v>49</v>
      </c>
      <c r="G782" s="56" t="s">
        <v>49</v>
      </c>
      <c r="H782" s="56"/>
      <c r="I782" s="56"/>
      <c r="J782" s="56" t="s">
        <v>49</v>
      </c>
      <c r="K782" s="57">
        <v>16.327300000000001</v>
      </c>
      <c r="L782" s="58">
        <v>43852</v>
      </c>
      <c r="M782" s="58">
        <v>45356</v>
      </c>
      <c r="N782" s="59"/>
      <c r="O782" s="56"/>
      <c r="P782" s="56"/>
      <c r="Q782" s="56">
        <v>53</v>
      </c>
      <c r="R782" s="60">
        <v>14.694570000000001</v>
      </c>
      <c r="S782" s="61">
        <f>O782+P782</f>
        <v>0</v>
      </c>
      <c r="T782" s="62">
        <f>+IF(L782&lt;&gt;"",IF(DAYS360(L782,$A$2)&lt;0,0,IF(AND(MONTH(L782)=MONTH($A$2),YEAR(L782)&lt;YEAR($A$2)),(DAYS360(L782,$A$2)/30)-1,DAYS360(L782,$A$2)/30)),0)</f>
        <v>62.133333333333333</v>
      </c>
      <c r="U782" s="62">
        <f>+IF(M782&lt;&gt;"",IF(DAYS360(M782,$A$2)&lt;0,0,IF(AND(MONTH(M782)=MONTH($A$2),YEAR(M782)&lt;YEAR($A$2)),(DAYS360(M782,$A$2)/30)-1,DAYS360(M782,$A$2)/30)),0)</f>
        <v>11.7</v>
      </c>
      <c r="V782" s="63">
        <f>S782/((C782+Q782)/2)</f>
        <v>0</v>
      </c>
      <c r="W782" s="64">
        <f>+IF(V782&gt;0,1/V782,999)</f>
        <v>999</v>
      </c>
      <c r="X782" s="65" t="str">
        <f>+IF(N782&lt;&gt;"",IF(INT(N782)&lt;&gt;INT(K782),"OUI",""),"")</f>
        <v/>
      </c>
      <c r="Y782" s="66">
        <f>+IF(F782="OUI",0,C782*K782)</f>
        <v>865.34690000000001</v>
      </c>
      <c r="Z782" s="67" t="str">
        <f>+IF(R782="-",IF(OR(F782="OUI",AND(G782="OUI",T782&lt;=$V$1),H782="OUI",I782="OUI",J782="OUI",T782&lt;=$V$1),"OUI",""),"")</f>
        <v/>
      </c>
      <c r="AA782" s="68" t="str">
        <f>+IF(OR(Z782&lt;&gt;"OUI",X782="OUI",R782&lt;&gt;"-"),"OUI","")</f>
        <v>OUI</v>
      </c>
      <c r="AB782" s="69">
        <f>+IF(AA782&lt;&gt;"OUI","-",IF(R782="-",IF(W782&lt;=3,"-",MAX(N782,K782*(1-$T$1))),IF(W782&lt;=3,R782,IF(T782&gt;$V$6,MAX(N782,K782*$T$6),IF(T782&gt;$V$5,MAX(R782,N782,K782*(1-$T$2),K782*(1-$T$5)),IF(T782&gt;$V$4,MAX(R782,N782,K782*(1-$T$2),K782*(1-$T$4)),IF(T782&gt;$V$3,MAX(R782,N782,K782*(1-$T$2),K782*(1-$T$3)),IF(T782&gt;$V$1,MAX(N782,K782*(1-$T$2)),MAX(N782,R782)))))))))</f>
        <v>16.327300000000001</v>
      </c>
      <c r="AC782" s="70">
        <f>+IF(AB782="-","-",IF(ABS(K782-AB782)&lt;0.1,1,-1*(AB782-K782)/K782))</f>
        <v>1</v>
      </c>
      <c r="AD782" s="66">
        <f>+IF(AB782&lt;&gt;"-",IF(AB782&lt;K782,(K782-AB782)*C782,AB782*C782),"")</f>
        <v>865.34690000000001</v>
      </c>
      <c r="AE782" s="68" t="str">
        <f>+IF(AB782&lt;&gt;"-",IF(R782&lt;&gt;"-",IF(Z782&lt;&gt;"OUI","OLD","FAUX"),IF(Z782&lt;&gt;"OUI","NEW","FAUX")),"")</f>
        <v>OLD</v>
      </c>
      <c r="AF782" s="68"/>
      <c r="AG782" s="68"/>
      <c r="AH782" s="53" t="str">
        <f t="shared" si="11"/>
        <v/>
      </c>
    </row>
    <row r="783" spans="1:34" ht="17">
      <c r="A783" s="53" t="s">
        <v>3074</v>
      </c>
      <c r="B783" s="53" t="s">
        <v>3075</v>
      </c>
      <c r="C783" s="54">
        <v>2</v>
      </c>
      <c r="D783" s="55" t="s">
        <v>834</v>
      </c>
      <c r="E783" s="55"/>
      <c r="F783" s="56" t="s">
        <v>49</v>
      </c>
      <c r="G783" s="56" t="s">
        <v>49</v>
      </c>
      <c r="H783" s="56"/>
      <c r="I783" s="56"/>
      <c r="J783" s="56"/>
      <c r="K783" s="57">
        <v>16.25</v>
      </c>
      <c r="L783" s="58">
        <v>45021</v>
      </c>
      <c r="M783" s="58">
        <v>45719</v>
      </c>
      <c r="N783" s="59"/>
      <c r="O783" s="56">
        <v>1</v>
      </c>
      <c r="P783" s="56"/>
      <c r="Q783" s="56">
        <v>3</v>
      </c>
      <c r="R783" s="60" t="s">
        <v>1139</v>
      </c>
      <c r="S783" s="61">
        <f>O783+P783</f>
        <v>1</v>
      </c>
      <c r="T783" s="62">
        <f>+IF(L783&lt;&gt;"",IF(DAYS360(L783,$A$2)&lt;0,0,IF(AND(MONTH(L783)=MONTH($A$2),YEAR(L783)&lt;YEAR($A$2)),(DAYS360(L783,$A$2)/30)-1,DAYS360(L783,$A$2)/30)),0)</f>
        <v>23.7</v>
      </c>
      <c r="U783" s="62">
        <f>+IF(M783&lt;&gt;"",IF(DAYS360(M783,$A$2)&lt;0,0,IF(AND(MONTH(M783)=MONTH($A$2),YEAR(M783)&lt;YEAR($A$2)),(DAYS360(M783,$A$2)/30)-1,DAYS360(M783,$A$2)/30)),0)</f>
        <v>0.76666666666666672</v>
      </c>
      <c r="V783" s="63">
        <f>S783/((C783+Q783)/2)</f>
        <v>0.4</v>
      </c>
      <c r="W783" s="64">
        <f>+IF(V783&gt;0,1/V783,999)</f>
        <v>2.5</v>
      </c>
      <c r="X783" s="65" t="str">
        <f>+IF(N783&lt;&gt;"",IF(INT(N783)&lt;&gt;INT(K783),"OUI",""),"")</f>
        <v/>
      </c>
      <c r="Y783" s="66">
        <f>+IF(F783="OUI",0,C783*K783)</f>
        <v>32.5</v>
      </c>
      <c r="Z783" s="67" t="str">
        <f>+IF(R783="-",IF(OR(F783="OUI",AND(G783="OUI",T783&lt;=$V$1),H783="OUI",I783="OUI",J783="OUI",T783&lt;=$V$1),"OUI",""),"")</f>
        <v/>
      </c>
      <c r="AA783" s="68" t="str">
        <f>+IF(OR(Z783&lt;&gt;"OUI",X783="OUI",R783&lt;&gt;"-"),"OUI","")</f>
        <v>OUI</v>
      </c>
      <c r="AB783" s="69" t="str">
        <f>+IF(AA783&lt;&gt;"OUI","-",IF(R783="-",IF(W783&lt;=3,"-",MAX(N783,K783*(1-$T$1))),IF(W783&lt;=3,R783,IF(T783&gt;$V$6,MAX(N783,K783*$T$6),IF(T783&gt;$V$5,MAX(R783,N783,K783*(1-$T$2),K783*(1-$T$5)),IF(T783&gt;$V$4,MAX(R783,N783,K783*(1-$T$2),K783*(1-$T$4)),IF(T783&gt;$V$3,MAX(R783,N783,K783*(1-$T$2),K783*(1-$T$3)),IF(T783&gt;$V$1,MAX(N783,K783*(1-$T$2)),MAX(N783,R783)))))))))</f>
        <v>-</v>
      </c>
      <c r="AC783" s="70" t="str">
        <f>+IF(AB783="-","-",IF(ABS(K783-AB783)&lt;0.1,1,-1*(AB783-K783)/K783))</f>
        <v>-</v>
      </c>
      <c r="AD783" s="66" t="str">
        <f>+IF(AB783&lt;&gt;"-",IF(AB783&lt;K783,(K783-AB783)*C783,AB783*C783),"")</f>
        <v/>
      </c>
      <c r="AE783" s="68" t="str">
        <f>+IF(AB783&lt;&gt;"-",IF(R783&lt;&gt;"-",IF(Z783&lt;&gt;"OUI","OLD","FAUX"),IF(Z783&lt;&gt;"OUI","NEW","FAUX")),"")</f>
        <v/>
      </c>
      <c r="AF783" s="68"/>
      <c r="AG783" s="68"/>
      <c r="AH783" s="53" t="str">
        <f t="shared" si="11"/>
        <v/>
      </c>
    </row>
    <row r="784" spans="1:34" ht="17">
      <c r="A784" s="53" t="s">
        <v>1529</v>
      </c>
      <c r="B784" s="53" t="s">
        <v>1530</v>
      </c>
      <c r="C784" s="54">
        <v>15</v>
      </c>
      <c r="D784" s="55" t="s">
        <v>834</v>
      </c>
      <c r="E784" s="55"/>
      <c r="F784" s="56" t="s">
        <v>49</v>
      </c>
      <c r="G784" s="56" t="s">
        <v>49</v>
      </c>
      <c r="H784" s="56"/>
      <c r="I784" s="56"/>
      <c r="J784" s="56"/>
      <c r="K784" s="57">
        <v>16.25</v>
      </c>
      <c r="L784" s="58">
        <v>44725</v>
      </c>
      <c r="M784" s="58">
        <v>45446</v>
      </c>
      <c r="N784" s="59"/>
      <c r="O784" s="56"/>
      <c r="P784" s="56"/>
      <c r="Q784" s="56">
        <v>15</v>
      </c>
      <c r="R784" s="60">
        <v>14.625</v>
      </c>
      <c r="S784" s="61">
        <f>O784+P784</f>
        <v>0</v>
      </c>
      <c r="T784" s="62">
        <f>+IF(L784&lt;&gt;"",IF(DAYS360(L784,$A$2)&lt;0,0,IF(AND(MONTH(L784)=MONTH($A$2),YEAR(L784)&lt;YEAR($A$2)),(DAYS360(L784,$A$2)/30)-1,DAYS360(L784,$A$2)/30)),0)</f>
        <v>33.43333333333333</v>
      </c>
      <c r="U784" s="62">
        <f>+IF(M784&lt;&gt;"",IF(DAYS360(M784,$A$2)&lt;0,0,IF(AND(MONTH(M784)=MONTH($A$2),YEAR(M784)&lt;YEAR($A$2)),(DAYS360(M784,$A$2)/30)-1,DAYS360(M784,$A$2)/30)),0)</f>
        <v>9.7666666666666675</v>
      </c>
      <c r="V784" s="63">
        <f>S784/((C784+Q784)/2)</f>
        <v>0</v>
      </c>
      <c r="W784" s="64">
        <f>+IF(V784&gt;0,1/V784,999)</f>
        <v>999</v>
      </c>
      <c r="X784" s="65" t="str">
        <f>+IF(N784&lt;&gt;"",IF(INT(N784)&lt;&gt;INT(K784),"OUI",""),"")</f>
        <v/>
      </c>
      <c r="Y784" s="66">
        <f>+IF(F784="OUI",0,C784*K784)</f>
        <v>243.75</v>
      </c>
      <c r="Z784" s="67" t="str">
        <f>+IF(R784="-",IF(OR(F784="OUI",AND(G784="OUI",T784&lt;=$V$1),H784="OUI",I784="OUI",J784="OUI",T784&lt;=$V$1),"OUI",""),"")</f>
        <v/>
      </c>
      <c r="AA784" s="68" t="str">
        <f>+IF(OR(Z784&lt;&gt;"OUI",X784="OUI",R784&lt;&gt;"-"),"OUI","")</f>
        <v>OUI</v>
      </c>
      <c r="AB784" s="69">
        <f>+IF(AA784&lt;&gt;"OUI","-",IF(R784="-",IF(W784&lt;=3,"-",MAX(N784,K784*(1-$T$1))),IF(W784&lt;=3,R784,IF(T784&gt;$V$6,MAX(N784,K784*$T$6),IF(T784&gt;$V$5,MAX(R784,N784,K784*(1-$T$2),K784*(1-$T$5)),IF(T784&gt;$V$4,MAX(R784,N784,K784*(1-$T$2),K784*(1-$T$4)),IF(T784&gt;$V$3,MAX(R784,N784,K784*(1-$T$2),K784*(1-$T$3)),IF(T784&gt;$V$1,MAX(N784,K784*(1-$T$2)),MAX(N784,R784)))))))))</f>
        <v>14.625</v>
      </c>
      <c r="AC784" s="70">
        <f>+IF(AB784="-","-",IF(ABS(K784-AB784)&lt;0.1,1,-1*(AB784-K784)/K784))</f>
        <v>0.1</v>
      </c>
      <c r="AD784" s="66">
        <f>+IF(AB784&lt;&gt;"-",IF(AB784&lt;K784,(K784-AB784)*C784,AB784*C784),"")</f>
        <v>24.375</v>
      </c>
      <c r="AE784" s="68" t="str">
        <f>+IF(AB784&lt;&gt;"-",IF(R784&lt;&gt;"-",IF(Z784&lt;&gt;"OUI","OLD","FAUX"),IF(Z784&lt;&gt;"OUI","NEW","FAUX")),"")</f>
        <v>OLD</v>
      </c>
      <c r="AF784" s="68"/>
      <c r="AG784" s="68"/>
      <c r="AH784" s="53" t="str">
        <f t="shared" ref="AH784:AH847" si="12">+IF(AND(OR(R784&lt;&gt;"-",AB784&lt;&gt;"-"),T784&lt;=1),"Ne pas déprécier","")</f>
        <v/>
      </c>
    </row>
    <row r="785" spans="1:34" ht="17">
      <c r="A785" s="53" t="s">
        <v>2127</v>
      </c>
      <c r="B785" s="53" t="s">
        <v>2128</v>
      </c>
      <c r="C785" s="54">
        <v>10</v>
      </c>
      <c r="D785" s="55" t="s">
        <v>834</v>
      </c>
      <c r="E785" s="55" t="s">
        <v>167</v>
      </c>
      <c r="F785" s="56" t="s">
        <v>49</v>
      </c>
      <c r="G785" s="56" t="s">
        <v>49</v>
      </c>
      <c r="H785" s="56"/>
      <c r="I785" s="56"/>
      <c r="J785" s="56" t="s">
        <v>49</v>
      </c>
      <c r="K785" s="57">
        <v>16.25</v>
      </c>
      <c r="L785" s="58">
        <v>44725</v>
      </c>
      <c r="M785" s="58">
        <v>45616</v>
      </c>
      <c r="N785" s="59"/>
      <c r="O785" s="56"/>
      <c r="P785" s="56"/>
      <c r="Q785" s="56">
        <v>10</v>
      </c>
      <c r="R785" s="60" t="s">
        <v>1139</v>
      </c>
      <c r="S785" s="61">
        <f>O785+P785</f>
        <v>0</v>
      </c>
      <c r="T785" s="62">
        <f>+IF(L785&lt;&gt;"",IF(DAYS360(L785,$A$2)&lt;0,0,IF(AND(MONTH(L785)=MONTH($A$2),YEAR(L785)&lt;YEAR($A$2)),(DAYS360(L785,$A$2)/30)-1,DAYS360(L785,$A$2)/30)),0)</f>
        <v>33.43333333333333</v>
      </c>
      <c r="U785" s="62">
        <f>+IF(M785&lt;&gt;"",IF(DAYS360(M785,$A$2)&lt;0,0,IF(AND(MONTH(M785)=MONTH($A$2),YEAR(M785)&lt;YEAR($A$2)),(DAYS360(M785,$A$2)/30)-1,DAYS360(M785,$A$2)/30)),0)</f>
        <v>4.2</v>
      </c>
      <c r="V785" s="63">
        <f>S785/((C785+Q785)/2)</f>
        <v>0</v>
      </c>
      <c r="W785" s="64">
        <f>+IF(V785&gt;0,1/V785,999)</f>
        <v>999</v>
      </c>
      <c r="X785" s="65" t="str">
        <f>+IF(N785&lt;&gt;"",IF(INT(N785)&lt;&gt;INT(K785),"OUI",""),"")</f>
        <v/>
      </c>
      <c r="Y785" s="66">
        <f>+IF(F785="OUI",0,C785*K785)</f>
        <v>162.5</v>
      </c>
      <c r="Z785" s="67" t="str">
        <f>+IF(R785="-",IF(OR(F785="OUI",AND(G785="OUI",T785&lt;=$V$1),H785="OUI",I785="OUI",J785="OUI",T785&lt;=$V$1),"OUI",""),"")</f>
        <v/>
      </c>
      <c r="AA785" s="68" t="str">
        <f>+IF(OR(Z785&lt;&gt;"OUI",X785="OUI",R785&lt;&gt;"-"),"OUI","")</f>
        <v>OUI</v>
      </c>
      <c r="AB785" s="69">
        <f>+IF(AA785&lt;&gt;"OUI","-",IF(R785="-",IF(W785&lt;=3,"-",MAX(N785,K785*(1-$T$1))),IF(W785&lt;=3,R785,IF(T785&gt;$V$6,MAX(N785,K785*$T$6),IF(T785&gt;$V$5,MAX(R785,N785,K785*(1-$T$2),K785*(1-$T$5)),IF(T785&gt;$V$4,MAX(R785,N785,K785*(1-$T$2),K785*(1-$T$4)),IF(T785&gt;$V$3,MAX(R785,N785,K785*(1-$T$2),K785*(1-$T$3)),IF(T785&gt;$V$1,MAX(N785,K785*(1-$T$2)),MAX(N785,R785)))))))))</f>
        <v>14.625</v>
      </c>
      <c r="AC785" s="70">
        <f>+IF(AB785="-","-",IF(ABS(K785-AB785)&lt;0.1,1,-1*(AB785-K785)/K785))</f>
        <v>0.1</v>
      </c>
      <c r="AD785" s="66">
        <f>+IF(AB785&lt;&gt;"-",IF(AB785&lt;K785,(K785-AB785)*C785,AB785*C785),"")</f>
        <v>16.25</v>
      </c>
      <c r="AE785" s="68" t="str">
        <f>+IF(AB785&lt;&gt;"-",IF(R785&lt;&gt;"-",IF(Z785&lt;&gt;"OUI","OLD","FAUX"),IF(Z785&lt;&gt;"OUI","NEW","FAUX")),"")</f>
        <v>NEW</v>
      </c>
      <c r="AF785" s="68"/>
      <c r="AG785" s="68"/>
      <c r="AH785" s="53" t="str">
        <f t="shared" si="12"/>
        <v/>
      </c>
    </row>
    <row r="786" spans="1:34" ht="17">
      <c r="A786" s="53" t="s">
        <v>1711</v>
      </c>
      <c r="B786" s="53" t="s">
        <v>1712</v>
      </c>
      <c r="C786" s="54">
        <v>6</v>
      </c>
      <c r="D786" s="55" t="s">
        <v>834</v>
      </c>
      <c r="E786" s="55"/>
      <c r="F786" s="56" t="s">
        <v>49</v>
      </c>
      <c r="G786" s="56" t="s">
        <v>49</v>
      </c>
      <c r="H786" s="56"/>
      <c r="I786" s="56"/>
      <c r="J786" s="56"/>
      <c r="K786" s="57">
        <v>16.25</v>
      </c>
      <c r="L786" s="58">
        <v>44725</v>
      </c>
      <c r="M786" s="58">
        <v>45387</v>
      </c>
      <c r="N786" s="59"/>
      <c r="O786" s="56"/>
      <c r="P786" s="56"/>
      <c r="Q786" s="56">
        <v>6</v>
      </c>
      <c r="R786" s="60">
        <v>14.625</v>
      </c>
      <c r="S786" s="61">
        <f>O786+P786</f>
        <v>0</v>
      </c>
      <c r="T786" s="62">
        <f>+IF(L786&lt;&gt;"",IF(DAYS360(L786,$A$2)&lt;0,0,IF(AND(MONTH(L786)=MONTH($A$2),YEAR(L786)&lt;YEAR($A$2)),(DAYS360(L786,$A$2)/30)-1,DAYS360(L786,$A$2)/30)),0)</f>
        <v>33.43333333333333</v>
      </c>
      <c r="U786" s="62">
        <f>+IF(M786&lt;&gt;"",IF(DAYS360(M786,$A$2)&lt;0,0,IF(AND(MONTH(M786)=MONTH($A$2),YEAR(M786)&lt;YEAR($A$2)),(DAYS360(M786,$A$2)/30)-1,DAYS360(M786,$A$2)/30)),0)</f>
        <v>11.7</v>
      </c>
      <c r="V786" s="63">
        <f>S786/((C786+Q786)/2)</f>
        <v>0</v>
      </c>
      <c r="W786" s="64">
        <f>+IF(V786&gt;0,1/V786,999)</f>
        <v>999</v>
      </c>
      <c r="X786" s="65" t="str">
        <f>+IF(N786&lt;&gt;"",IF(INT(N786)&lt;&gt;INT(K786),"OUI",""),"")</f>
        <v/>
      </c>
      <c r="Y786" s="66">
        <f>+IF(F786="OUI",0,C786*K786)</f>
        <v>97.5</v>
      </c>
      <c r="Z786" s="67" t="str">
        <f>+IF(R786="-",IF(OR(F786="OUI",AND(G786="OUI",T786&lt;=$V$1),H786="OUI",I786="OUI",J786="OUI",T786&lt;=$V$1),"OUI",""),"")</f>
        <v/>
      </c>
      <c r="AA786" s="68" t="str">
        <f>+IF(OR(Z786&lt;&gt;"OUI",X786="OUI",R786&lt;&gt;"-"),"OUI","")</f>
        <v>OUI</v>
      </c>
      <c r="AB786" s="69">
        <f>+IF(AA786&lt;&gt;"OUI","-",IF(R786="-",IF(W786&lt;=3,"-",MAX(N786,K786*(1-$T$1))),IF(W786&lt;=3,R786,IF(T786&gt;$V$6,MAX(N786,K786*$T$6),IF(T786&gt;$V$5,MAX(R786,N786,K786*(1-$T$2),K786*(1-$T$5)),IF(T786&gt;$V$4,MAX(R786,N786,K786*(1-$T$2),K786*(1-$T$4)),IF(T786&gt;$V$3,MAX(R786,N786,K786*(1-$T$2),K786*(1-$T$3)),IF(T786&gt;$V$1,MAX(N786,K786*(1-$T$2)),MAX(N786,R786)))))))))</f>
        <v>14.625</v>
      </c>
      <c r="AC786" s="70">
        <f>+IF(AB786="-","-",IF(ABS(K786-AB786)&lt;0.1,1,-1*(AB786-K786)/K786))</f>
        <v>0.1</v>
      </c>
      <c r="AD786" s="66">
        <f>+IF(AB786&lt;&gt;"-",IF(AB786&lt;K786,(K786-AB786)*C786,AB786*C786),"")</f>
        <v>9.75</v>
      </c>
      <c r="AE786" s="68" t="str">
        <f>+IF(AB786&lt;&gt;"-",IF(R786&lt;&gt;"-",IF(Z786&lt;&gt;"OUI","OLD","FAUX"),IF(Z786&lt;&gt;"OUI","NEW","FAUX")),"")</f>
        <v>OLD</v>
      </c>
      <c r="AF786" s="68"/>
      <c r="AG786" s="68"/>
      <c r="AH786" s="53" t="str">
        <f t="shared" si="12"/>
        <v/>
      </c>
    </row>
    <row r="787" spans="1:34" ht="17">
      <c r="A787" s="53" t="s">
        <v>1713</v>
      </c>
      <c r="B787" s="53" t="s">
        <v>1714</v>
      </c>
      <c r="C787" s="54">
        <v>6</v>
      </c>
      <c r="D787" s="55" t="s">
        <v>834</v>
      </c>
      <c r="E787" s="55"/>
      <c r="F787" s="56" t="s">
        <v>49</v>
      </c>
      <c r="G787" s="56" t="s">
        <v>49</v>
      </c>
      <c r="H787" s="56"/>
      <c r="I787" s="56"/>
      <c r="J787" s="56"/>
      <c r="K787" s="57">
        <v>16.25</v>
      </c>
      <c r="L787" s="58">
        <v>44988</v>
      </c>
      <c r="M787" s="58">
        <v>45414</v>
      </c>
      <c r="N787" s="59"/>
      <c r="O787" s="56"/>
      <c r="P787" s="56"/>
      <c r="Q787" s="56">
        <v>6</v>
      </c>
      <c r="R787" s="60">
        <v>14.625</v>
      </c>
      <c r="S787" s="61">
        <f>O787+P787</f>
        <v>0</v>
      </c>
      <c r="T787" s="62">
        <f>+IF(L787&lt;&gt;"",IF(DAYS360(L787,$A$2)&lt;0,0,IF(AND(MONTH(L787)=MONTH($A$2),YEAR(L787)&lt;YEAR($A$2)),(DAYS360(L787,$A$2)/30)-1,DAYS360(L787,$A$2)/30)),0)</f>
        <v>23.766666666666666</v>
      </c>
      <c r="U787" s="62">
        <f>+IF(M787&lt;&gt;"",IF(DAYS360(M787,$A$2)&lt;0,0,IF(AND(MONTH(M787)=MONTH($A$2),YEAR(M787)&lt;YEAR($A$2)),(DAYS360(M787,$A$2)/30)-1,DAYS360(M787,$A$2)/30)),0)</f>
        <v>10.8</v>
      </c>
      <c r="V787" s="63">
        <f>S787/((C787+Q787)/2)</f>
        <v>0</v>
      </c>
      <c r="W787" s="64">
        <f>+IF(V787&gt;0,1/V787,999)</f>
        <v>999</v>
      </c>
      <c r="X787" s="65" t="str">
        <f>+IF(N787&lt;&gt;"",IF(INT(N787)&lt;&gt;INT(K787),"OUI",""),"")</f>
        <v/>
      </c>
      <c r="Y787" s="66">
        <f>+IF(F787="OUI",0,C787*K787)</f>
        <v>97.5</v>
      </c>
      <c r="Z787" s="67" t="str">
        <f>+IF(R787="-",IF(OR(F787="OUI",AND(G787="OUI",T787&lt;=$V$1),H787="OUI",I787="OUI",J787="OUI",T787&lt;=$V$1),"OUI",""),"")</f>
        <v/>
      </c>
      <c r="AA787" s="68" t="str">
        <f>+IF(OR(Z787&lt;&gt;"OUI",X787="OUI",R787&lt;&gt;"-"),"OUI","")</f>
        <v>OUI</v>
      </c>
      <c r="AB787" s="69">
        <f>+IF(AA787&lt;&gt;"OUI","-",IF(R787="-",IF(W787&lt;=3,"-",MAX(N787,K787*(1-$T$1))),IF(W787&lt;=3,R787,IF(T787&gt;$V$6,MAX(N787,K787*$T$6),IF(T787&gt;$V$5,MAX(R787,N787,K787*(1-$T$2),K787*(1-$T$5)),IF(T787&gt;$V$4,MAX(R787,N787,K787*(1-$T$2),K787*(1-$T$4)),IF(T787&gt;$V$3,MAX(R787,N787,K787*(1-$T$2),K787*(1-$T$3)),IF(T787&gt;$V$1,MAX(N787,K787*(1-$T$2)),MAX(N787,R787)))))))))</f>
        <v>14.625</v>
      </c>
      <c r="AC787" s="70">
        <f>+IF(AB787="-","-",IF(ABS(K787-AB787)&lt;0.1,1,-1*(AB787-K787)/K787))</f>
        <v>0.1</v>
      </c>
      <c r="AD787" s="66">
        <f>+IF(AB787&lt;&gt;"-",IF(AB787&lt;K787,(K787-AB787)*C787,AB787*C787),"")</f>
        <v>9.75</v>
      </c>
      <c r="AE787" s="68" t="str">
        <f>+IF(AB787&lt;&gt;"-",IF(R787&lt;&gt;"-",IF(Z787&lt;&gt;"OUI","OLD","FAUX"),IF(Z787&lt;&gt;"OUI","NEW","FAUX")),"")</f>
        <v>OLD</v>
      </c>
      <c r="AF787" s="68"/>
      <c r="AG787" s="68"/>
      <c r="AH787" s="53" t="str">
        <f t="shared" si="12"/>
        <v/>
      </c>
    </row>
    <row r="788" spans="1:34" ht="17">
      <c r="A788" s="53" t="s">
        <v>2806</v>
      </c>
      <c r="B788" s="53" t="s">
        <v>2807</v>
      </c>
      <c r="C788" s="54">
        <v>6</v>
      </c>
      <c r="D788" s="55" t="s">
        <v>116</v>
      </c>
      <c r="E788" s="55"/>
      <c r="F788" s="56" t="s">
        <v>49</v>
      </c>
      <c r="G788" s="56" t="s">
        <v>49</v>
      </c>
      <c r="H788" s="56"/>
      <c r="I788" s="56"/>
      <c r="J788" s="56"/>
      <c r="K788" s="57">
        <v>16.239999999999998</v>
      </c>
      <c r="L788" s="58">
        <v>45684</v>
      </c>
      <c r="M788" s="58">
        <v>45720</v>
      </c>
      <c r="N788" s="59"/>
      <c r="O788" s="56">
        <v>9</v>
      </c>
      <c r="P788" s="56"/>
      <c r="Q788" s="56">
        <v>4</v>
      </c>
      <c r="R788" s="60" t="s">
        <v>1139</v>
      </c>
      <c r="S788" s="61">
        <f>O788+P788</f>
        <v>9</v>
      </c>
      <c r="T788" s="62">
        <f>+IF(L788&lt;&gt;"",IF(DAYS360(L788,$A$2)&lt;0,0,IF(AND(MONTH(L788)=MONTH($A$2),YEAR(L788)&lt;YEAR($A$2)),(DAYS360(L788,$A$2)/30)-1,DAYS360(L788,$A$2)/30)),0)</f>
        <v>1.9666666666666666</v>
      </c>
      <c r="U788" s="62">
        <f>+IF(M788&lt;&gt;"",IF(DAYS360(M788,$A$2)&lt;0,0,IF(AND(MONTH(M788)=MONTH($A$2),YEAR(M788)&lt;YEAR($A$2)),(DAYS360(M788,$A$2)/30)-1,DAYS360(M788,$A$2)/30)),0)</f>
        <v>0.73333333333333328</v>
      </c>
      <c r="V788" s="63">
        <f>S788/((C788+Q788)/2)</f>
        <v>1.8</v>
      </c>
      <c r="W788" s="64">
        <f>+IF(V788&gt;0,1/V788,999)</f>
        <v>0.55555555555555558</v>
      </c>
      <c r="X788" s="65" t="str">
        <f>+IF(N788&lt;&gt;"",IF(INT(N788)&lt;&gt;INT(K788),"OUI",""),"")</f>
        <v/>
      </c>
      <c r="Y788" s="66">
        <f>+IF(F788="OUI",0,C788*K788)</f>
        <v>97.44</v>
      </c>
      <c r="Z788" s="67" t="str">
        <f>+IF(R788="-",IF(OR(F788="OUI",AND(G788="OUI",T788&lt;=$V$1),H788="OUI",I788="OUI",J788="OUI",T788&lt;=$V$1),"OUI",""),"")</f>
        <v>OUI</v>
      </c>
      <c r="AA788" s="68" t="str">
        <f>+IF(OR(Z788&lt;&gt;"OUI",X788="OUI",R788&lt;&gt;"-"),"OUI","")</f>
        <v/>
      </c>
      <c r="AB788" s="69" t="str">
        <f>+IF(AA788&lt;&gt;"OUI","-",IF(R788="-",IF(W788&lt;=3,"-",MAX(N788,K788*(1-$T$1))),IF(W788&lt;=3,R788,IF(T788&gt;$V$6,MAX(N788,K788*$T$6),IF(T788&gt;$V$5,MAX(R788,N788,K788*(1-$T$2),K788*(1-$T$5)),IF(T788&gt;$V$4,MAX(R788,N788,K788*(1-$T$2),K788*(1-$T$4)),IF(T788&gt;$V$3,MAX(R788,N788,K788*(1-$T$2),K788*(1-$T$3)),IF(T788&gt;$V$1,MAX(N788,K788*(1-$T$2)),MAX(N788,R788)))))))))</f>
        <v>-</v>
      </c>
      <c r="AC788" s="70" t="str">
        <f>+IF(AB788="-","-",IF(ABS(K788-AB788)&lt;0.1,1,-1*(AB788-K788)/K788))</f>
        <v>-</v>
      </c>
      <c r="AD788" s="66" t="str">
        <f>+IF(AB788&lt;&gt;"-",IF(AB788&lt;K788,(K788-AB788)*C788,AB788*C788),"")</f>
        <v/>
      </c>
      <c r="AE788" s="68" t="str">
        <f>+IF(AB788&lt;&gt;"-",IF(R788&lt;&gt;"-",IF(Z788&lt;&gt;"OUI","OLD","FAUX"),IF(Z788&lt;&gt;"OUI","NEW","FAUX")),"")</f>
        <v/>
      </c>
      <c r="AF788" s="68"/>
      <c r="AG788" s="68"/>
      <c r="AH788" s="53" t="str">
        <f t="shared" si="12"/>
        <v/>
      </c>
    </row>
    <row r="789" spans="1:34" ht="17">
      <c r="A789" s="53" t="s">
        <v>661</v>
      </c>
      <c r="B789" s="53" t="s">
        <v>662</v>
      </c>
      <c r="C789" s="54">
        <v>416</v>
      </c>
      <c r="D789" s="55" t="s">
        <v>133</v>
      </c>
      <c r="E789" s="55" t="s">
        <v>663</v>
      </c>
      <c r="F789" s="56" t="s">
        <v>49</v>
      </c>
      <c r="G789" s="56" t="s">
        <v>49</v>
      </c>
      <c r="H789" s="56"/>
      <c r="I789" s="56"/>
      <c r="J789" s="56" t="s">
        <v>49</v>
      </c>
      <c r="K789" s="57">
        <v>16.140899999999998</v>
      </c>
      <c r="L789" s="58">
        <v>43986</v>
      </c>
      <c r="M789" s="58">
        <v>44345</v>
      </c>
      <c r="N789" s="59"/>
      <c r="O789" s="56"/>
      <c r="P789" s="56"/>
      <c r="Q789" s="56">
        <v>416</v>
      </c>
      <c r="R789" s="60">
        <v>14.526809999999999</v>
      </c>
      <c r="S789" s="61">
        <f>O789+P789</f>
        <v>0</v>
      </c>
      <c r="T789" s="62">
        <f>+IF(L789&lt;&gt;"",IF(DAYS360(L789,$A$2)&lt;0,0,IF(AND(MONTH(L789)=MONTH($A$2),YEAR(L789)&lt;YEAR($A$2)),(DAYS360(L789,$A$2)/30)-1,DAYS360(L789,$A$2)/30)),0)</f>
        <v>57.733333333333334</v>
      </c>
      <c r="U789" s="62">
        <f>+IF(M789&lt;&gt;"",IF(DAYS360(M789,$A$2)&lt;0,0,IF(AND(MONTH(M789)=MONTH($A$2),YEAR(M789)&lt;YEAR($A$2)),(DAYS360(M789,$A$2)/30)-1,DAYS360(M789,$A$2)/30)),0)</f>
        <v>45.9</v>
      </c>
      <c r="V789" s="63">
        <f>S789/((C789+Q789)/2)</f>
        <v>0</v>
      </c>
      <c r="W789" s="64">
        <f>+IF(V789&gt;0,1/V789,999)</f>
        <v>999</v>
      </c>
      <c r="X789" s="65" t="str">
        <f>+IF(N789&lt;&gt;"",IF(INT(N789)&lt;&gt;INT(K789),"OUI",""),"")</f>
        <v/>
      </c>
      <c r="Y789" s="66">
        <f>+IF(F789="OUI",0,C789*K789)</f>
        <v>6714.6143999999995</v>
      </c>
      <c r="Z789" s="67" t="str">
        <f>+IF(R789="-",IF(OR(F789="OUI",AND(G789="OUI",T789&lt;=$V$1),H789="OUI",I789="OUI",J789="OUI",T789&lt;=$V$1),"OUI",""),"")</f>
        <v/>
      </c>
      <c r="AA789" s="68" t="str">
        <f>+IF(OR(Z789&lt;&gt;"OUI",X789="OUI",R789&lt;&gt;"-"),"OUI","")</f>
        <v>OUI</v>
      </c>
      <c r="AB789" s="69">
        <f>+IF(AA789&lt;&gt;"OUI","-",IF(R789="-",IF(W789&lt;=3,"-",MAX(N789,K789*(1-$T$1))),IF(W789&lt;=3,R789,IF(T789&gt;$V$6,MAX(N789,K789*$T$6),IF(T789&gt;$V$5,MAX(R789,N789,K789*(1-$T$2),K789*(1-$T$5)),IF(T789&gt;$V$4,MAX(R789,N789,K789*(1-$T$2),K789*(1-$T$4)),IF(T789&gt;$V$3,MAX(R789,N789,K789*(1-$T$2),K789*(1-$T$3)),IF(T789&gt;$V$1,MAX(N789,K789*(1-$T$2)),MAX(N789,R789)))))))))</f>
        <v>14.526809999999999</v>
      </c>
      <c r="AC789" s="70">
        <f>+IF(AB789="-","-",IF(ABS(K789-AB789)&lt;0.1,1,-1*(AB789-K789)/K789))</f>
        <v>9.999999999999995E-2</v>
      </c>
      <c r="AD789" s="66">
        <f>+IF(AB789&lt;&gt;"-",IF(AB789&lt;K789,(K789-AB789)*C789,AB789*C789),"")</f>
        <v>671.46143999999958</v>
      </c>
      <c r="AE789" s="68" t="str">
        <f>+IF(AB789&lt;&gt;"-",IF(R789&lt;&gt;"-",IF(Z789&lt;&gt;"OUI","OLD","FAUX"),IF(Z789&lt;&gt;"OUI","NEW","FAUX")),"")</f>
        <v>OLD</v>
      </c>
      <c r="AF789" s="68"/>
      <c r="AG789" s="68"/>
      <c r="AH789" s="53" t="str">
        <f t="shared" si="12"/>
        <v/>
      </c>
    </row>
    <row r="790" spans="1:34" ht="17">
      <c r="A790" s="53" t="s">
        <v>674</v>
      </c>
      <c r="B790" s="53" t="s">
        <v>675</v>
      </c>
      <c r="C790" s="54">
        <v>188</v>
      </c>
      <c r="D790" s="55" t="s">
        <v>80</v>
      </c>
      <c r="E790" s="55"/>
      <c r="F790" s="56" t="s">
        <v>49</v>
      </c>
      <c r="G790" s="56" t="s">
        <v>49</v>
      </c>
      <c r="H790" s="56"/>
      <c r="I790" s="56"/>
      <c r="J790" s="56"/>
      <c r="K790" s="57">
        <v>16.050899999999999</v>
      </c>
      <c r="L790" s="58">
        <v>44946</v>
      </c>
      <c r="M790" s="58">
        <v>45726</v>
      </c>
      <c r="N790" s="59"/>
      <c r="O790" s="56">
        <v>1</v>
      </c>
      <c r="P790" s="56"/>
      <c r="Q790" s="56">
        <v>189</v>
      </c>
      <c r="R790" s="60">
        <v>14.44581</v>
      </c>
      <c r="S790" s="61">
        <f>O790+P790</f>
        <v>1</v>
      </c>
      <c r="T790" s="62">
        <f>+IF(L790&lt;&gt;"",IF(DAYS360(L790,$A$2)&lt;0,0,IF(AND(MONTH(L790)=MONTH($A$2),YEAR(L790)&lt;YEAR($A$2)),(DAYS360(L790,$A$2)/30)-1,DAYS360(L790,$A$2)/30)),0)</f>
        <v>26.2</v>
      </c>
      <c r="U790" s="62">
        <f>+IF(M790&lt;&gt;"",IF(DAYS360(M790,$A$2)&lt;0,0,IF(AND(MONTH(M790)=MONTH($A$2),YEAR(M790)&lt;YEAR($A$2)),(DAYS360(M790,$A$2)/30)-1,DAYS360(M790,$A$2)/30)),0)</f>
        <v>0.53333333333333333</v>
      </c>
      <c r="V790" s="63">
        <f>S790/((C790+Q790)/2)</f>
        <v>5.3050397877984082E-3</v>
      </c>
      <c r="W790" s="64">
        <f>+IF(V790&gt;0,1/V790,999)</f>
        <v>188.5</v>
      </c>
      <c r="X790" s="65" t="str">
        <f>+IF(N790&lt;&gt;"",IF(INT(N790)&lt;&gt;INT(K790),"OUI",""),"")</f>
        <v/>
      </c>
      <c r="Y790" s="66">
        <f>+IF(F790="OUI",0,C790*K790)</f>
        <v>3017.5691999999999</v>
      </c>
      <c r="Z790" s="67" t="str">
        <f>+IF(R790="-",IF(OR(F790="OUI",AND(G790="OUI",T790&lt;=$V$1),H790="OUI",I790="OUI",J790="OUI",T790&lt;=$V$1),"OUI",""),"")</f>
        <v/>
      </c>
      <c r="AA790" s="68" t="str">
        <f>+IF(OR(Z790&lt;&gt;"OUI",X790="OUI",R790&lt;&gt;"-"),"OUI","")</f>
        <v>OUI</v>
      </c>
      <c r="AB790" s="69">
        <f>+IF(AA790&lt;&gt;"OUI","-",IF(R790="-",IF(W790&lt;=3,"-",MAX(N790,K790*(1-$T$1))),IF(W790&lt;=3,R790,IF(T790&gt;$V$6,MAX(N790,K790*$T$6),IF(T790&gt;$V$5,MAX(R790,N790,K790*(1-$T$2),K790*(1-$T$5)),IF(T790&gt;$V$4,MAX(R790,N790,K790*(1-$T$2),K790*(1-$T$4)),IF(T790&gt;$V$3,MAX(R790,N790,K790*(1-$T$2),K790*(1-$T$3)),IF(T790&gt;$V$1,MAX(N790,K790*(1-$T$2)),MAX(N790,R790)))))))))</f>
        <v>14.44581</v>
      </c>
      <c r="AC790" s="70">
        <f>+IF(AB790="-","-",IF(ABS(K790-AB790)&lt;0.1,1,-1*(AB790-K790)/K790))</f>
        <v>9.9999999999999936E-2</v>
      </c>
      <c r="AD790" s="66">
        <f>+IF(AB790&lt;&gt;"-",IF(AB790&lt;K790,(K790-AB790)*C790,AB790*C790),"")</f>
        <v>301.75691999999975</v>
      </c>
      <c r="AE790" s="68" t="str">
        <f>+IF(AB790&lt;&gt;"-",IF(R790&lt;&gt;"-",IF(Z790&lt;&gt;"OUI","OLD","FAUX"),IF(Z790&lt;&gt;"OUI","NEW","FAUX")),"")</f>
        <v>OLD</v>
      </c>
      <c r="AF790" s="68"/>
      <c r="AG790" s="68"/>
      <c r="AH790" s="53" t="str">
        <f t="shared" si="12"/>
        <v/>
      </c>
    </row>
    <row r="791" spans="1:34" ht="17">
      <c r="A791" s="53" t="s">
        <v>2308</v>
      </c>
      <c r="B791" s="53" t="s">
        <v>2309</v>
      </c>
      <c r="C791" s="54">
        <v>2</v>
      </c>
      <c r="D791" s="55" t="s">
        <v>791</v>
      </c>
      <c r="E791" s="55" t="s">
        <v>74</v>
      </c>
      <c r="F791" s="56" t="s">
        <v>49</v>
      </c>
      <c r="G791" s="56" t="s">
        <v>49</v>
      </c>
      <c r="H791" s="56"/>
      <c r="I791" s="56"/>
      <c r="J791" s="56" t="s">
        <v>49</v>
      </c>
      <c r="K791" s="57">
        <v>16.05</v>
      </c>
      <c r="L791" s="58">
        <v>44208</v>
      </c>
      <c r="M791" s="58">
        <v>45726</v>
      </c>
      <c r="N791" s="59"/>
      <c r="O791" s="56">
        <v>2</v>
      </c>
      <c r="P791" s="56"/>
      <c r="Q791" s="56">
        <v>4</v>
      </c>
      <c r="R791" s="60">
        <v>8.9389583333333338</v>
      </c>
      <c r="S791" s="61">
        <f>O791+P791</f>
        <v>2</v>
      </c>
      <c r="T791" s="62">
        <f>+IF(L791&lt;&gt;"",IF(DAYS360(L791,$A$2)&lt;0,0,IF(AND(MONTH(L791)=MONTH($A$2),YEAR(L791)&lt;YEAR($A$2)),(DAYS360(L791,$A$2)/30)-1,DAYS360(L791,$A$2)/30)),0)</f>
        <v>50.466666666666669</v>
      </c>
      <c r="U791" s="62">
        <f>+IF(M791&lt;&gt;"",IF(DAYS360(M791,$A$2)&lt;0,0,IF(AND(MONTH(M791)=MONTH($A$2),YEAR(M791)&lt;YEAR($A$2)),(DAYS360(M791,$A$2)/30)-1,DAYS360(M791,$A$2)/30)),0)</f>
        <v>0.53333333333333333</v>
      </c>
      <c r="V791" s="63">
        <f>S791/((C791+Q791)/2)</f>
        <v>0.66666666666666663</v>
      </c>
      <c r="W791" s="64">
        <f>+IF(V791&gt;0,1/V791,999)</f>
        <v>1.5</v>
      </c>
      <c r="X791" s="65" t="str">
        <f>+IF(N791&lt;&gt;"",IF(INT(N791)&lt;&gt;INT(K791),"OUI",""),"")</f>
        <v/>
      </c>
      <c r="Y791" s="66">
        <f>+IF(F791="OUI",0,C791*K791)</f>
        <v>32.1</v>
      </c>
      <c r="Z791" s="67" t="str">
        <f>+IF(R791="-",IF(OR(F791="OUI",AND(G791="OUI",T791&lt;=$V$1),H791="OUI",I791="OUI",J791="OUI",T791&lt;=$V$1),"OUI",""),"")</f>
        <v/>
      </c>
      <c r="AA791" s="68" t="str">
        <f>+IF(OR(Z791&lt;&gt;"OUI",X791="OUI",R791&lt;&gt;"-"),"OUI","")</f>
        <v>OUI</v>
      </c>
      <c r="AB791" s="69">
        <f>+IF(AA791&lt;&gt;"OUI","-",IF(R791="-",IF(W791&lt;=3,"-",MAX(N791,K791*(1-$T$1))),IF(W791&lt;=3,R791,IF(T791&gt;$V$6,MAX(N791,K791*$T$6),IF(T791&gt;$V$5,MAX(R791,N791,K791*(1-$T$2),K791*(1-$T$5)),IF(T791&gt;$V$4,MAX(R791,N791,K791*(1-$T$2),K791*(1-$T$4)),IF(T791&gt;$V$3,MAX(R791,N791,K791*(1-$T$2),K791*(1-$T$3)),IF(T791&gt;$V$1,MAX(N791,K791*(1-$T$2)),MAX(N791,R791)))))))))</f>
        <v>8.9389583333333338</v>
      </c>
      <c r="AC791" s="70">
        <f>+IF(AB791="-","-",IF(ABS(K791-AB791)&lt;0.1,1,-1*(AB791-K791)/K791))</f>
        <v>0.44305555555555554</v>
      </c>
      <c r="AD791" s="66">
        <f>+IF(AB791&lt;&gt;"-",IF(AB791&lt;K791,(K791-AB791)*C791,AB791*C791),"")</f>
        <v>14.222083333333334</v>
      </c>
      <c r="AE791" s="68" t="str">
        <f>+IF(AB791&lt;&gt;"-",IF(R791&lt;&gt;"-",IF(Z791&lt;&gt;"OUI","OLD","FAUX"),IF(Z791&lt;&gt;"OUI","NEW","FAUX")),"")</f>
        <v>OLD</v>
      </c>
      <c r="AF791" s="68"/>
      <c r="AG791" s="68"/>
      <c r="AH791" s="53" t="str">
        <f t="shared" si="12"/>
        <v/>
      </c>
    </row>
    <row r="792" spans="1:34" ht="17">
      <c r="A792" s="53" t="s">
        <v>2304</v>
      </c>
      <c r="B792" s="53" t="s">
        <v>2305</v>
      </c>
      <c r="C792" s="54">
        <v>1</v>
      </c>
      <c r="D792" s="55" t="s">
        <v>791</v>
      </c>
      <c r="E792" s="55" t="s">
        <v>74</v>
      </c>
      <c r="F792" s="56" t="s">
        <v>49</v>
      </c>
      <c r="G792" s="56" t="s">
        <v>49</v>
      </c>
      <c r="H792" s="56"/>
      <c r="I792" s="56"/>
      <c r="J792" s="56" t="s">
        <v>49</v>
      </c>
      <c r="K792" s="57">
        <v>16.02</v>
      </c>
      <c r="L792" s="58">
        <v>44232</v>
      </c>
      <c r="M792" s="58">
        <v>45712</v>
      </c>
      <c r="N792" s="59"/>
      <c r="O792" s="56">
        <v>1</v>
      </c>
      <c r="P792" s="56"/>
      <c r="Q792" s="56">
        <v>3</v>
      </c>
      <c r="R792" s="60">
        <v>9.4339999999999993</v>
      </c>
      <c r="S792" s="61">
        <f>O792+P792</f>
        <v>1</v>
      </c>
      <c r="T792" s="62">
        <f>+IF(L792&lt;&gt;"",IF(DAYS360(L792,$A$2)&lt;0,0,IF(AND(MONTH(L792)=MONTH($A$2),YEAR(L792)&lt;YEAR($A$2)),(DAYS360(L792,$A$2)/30)-1,DAYS360(L792,$A$2)/30)),0)</f>
        <v>49.7</v>
      </c>
      <c r="U792" s="62">
        <f>+IF(M792&lt;&gt;"",IF(DAYS360(M792,$A$2)&lt;0,0,IF(AND(MONTH(M792)=MONTH($A$2),YEAR(M792)&lt;YEAR($A$2)),(DAYS360(M792,$A$2)/30)-1,DAYS360(M792,$A$2)/30)),0)</f>
        <v>1.0666666666666667</v>
      </c>
      <c r="V792" s="63">
        <f>S792/((C792+Q792)/2)</f>
        <v>0.5</v>
      </c>
      <c r="W792" s="64">
        <f>+IF(V792&gt;0,1/V792,999)</f>
        <v>2</v>
      </c>
      <c r="X792" s="65" t="str">
        <f>+IF(N792&lt;&gt;"",IF(INT(N792)&lt;&gt;INT(K792),"OUI",""),"")</f>
        <v/>
      </c>
      <c r="Y792" s="66">
        <f>+IF(F792="OUI",0,C792*K792)</f>
        <v>16.02</v>
      </c>
      <c r="Z792" s="67" t="str">
        <f>+IF(R792="-",IF(OR(F792="OUI",AND(G792="OUI",T792&lt;=$V$1),H792="OUI",I792="OUI",J792="OUI",T792&lt;=$V$1),"OUI",""),"")</f>
        <v/>
      </c>
      <c r="AA792" s="68" t="str">
        <f>+IF(OR(Z792&lt;&gt;"OUI",X792="OUI",R792&lt;&gt;"-"),"OUI","")</f>
        <v>OUI</v>
      </c>
      <c r="AB792" s="69">
        <f>+IF(AA792&lt;&gt;"OUI","-",IF(R792="-",IF(W792&lt;=3,"-",MAX(N792,K792*(1-$T$1))),IF(W792&lt;=3,R792,IF(T792&gt;$V$6,MAX(N792,K792*$T$6),IF(T792&gt;$V$5,MAX(R792,N792,K792*(1-$T$2),K792*(1-$T$5)),IF(T792&gt;$V$4,MAX(R792,N792,K792*(1-$T$2),K792*(1-$T$4)),IF(T792&gt;$V$3,MAX(R792,N792,K792*(1-$T$2),K792*(1-$T$3)),IF(T792&gt;$V$1,MAX(N792,K792*(1-$T$2)),MAX(N792,R792)))))))))</f>
        <v>9.4339999999999993</v>
      </c>
      <c r="AC792" s="70">
        <f>+IF(AB792="-","-",IF(ABS(K792-AB792)&lt;0.1,1,-1*(AB792-K792)/K792))</f>
        <v>0.41111111111111115</v>
      </c>
      <c r="AD792" s="66">
        <f>+IF(AB792&lt;&gt;"-",IF(AB792&lt;K792,(K792-AB792)*C792,AB792*C792),"")</f>
        <v>6.5860000000000003</v>
      </c>
      <c r="AE792" s="68" t="str">
        <f>+IF(AB792&lt;&gt;"-",IF(R792&lt;&gt;"-",IF(Z792&lt;&gt;"OUI","OLD","FAUX"),IF(Z792&lt;&gt;"OUI","NEW","FAUX")),"")</f>
        <v>OLD</v>
      </c>
      <c r="AF792" s="68"/>
      <c r="AG792" s="68"/>
      <c r="AH792" s="53" t="str">
        <f t="shared" si="12"/>
        <v/>
      </c>
    </row>
    <row r="793" spans="1:34" ht="17">
      <c r="A793" s="53" t="s">
        <v>1362</v>
      </c>
      <c r="B793" s="53" t="s">
        <v>1363</v>
      </c>
      <c r="C793" s="54">
        <v>368</v>
      </c>
      <c r="D793" s="55" t="s">
        <v>68</v>
      </c>
      <c r="E793" s="55" t="s">
        <v>69</v>
      </c>
      <c r="F793" s="56" t="s">
        <v>49</v>
      </c>
      <c r="G793" s="56" t="s">
        <v>49</v>
      </c>
      <c r="H793" s="56"/>
      <c r="I793" s="56"/>
      <c r="J793" s="56" t="s">
        <v>49</v>
      </c>
      <c r="K793" s="57">
        <v>16.004200000000001</v>
      </c>
      <c r="L793" s="58">
        <v>44390</v>
      </c>
      <c r="M793" s="58">
        <v>45733</v>
      </c>
      <c r="N793" s="59"/>
      <c r="O793" s="56">
        <v>17</v>
      </c>
      <c r="P793" s="56"/>
      <c r="Q793" s="56">
        <v>392</v>
      </c>
      <c r="R793" s="60">
        <v>14.403780000000001</v>
      </c>
      <c r="S793" s="61">
        <f>O793+P793</f>
        <v>17</v>
      </c>
      <c r="T793" s="62">
        <f>+IF(L793&lt;&gt;"",IF(DAYS360(L793,$A$2)&lt;0,0,IF(AND(MONTH(L793)=MONTH($A$2),YEAR(L793)&lt;YEAR($A$2)),(DAYS360(L793,$A$2)/30)-1,DAYS360(L793,$A$2)/30)),0)</f>
        <v>44.43333333333333</v>
      </c>
      <c r="U793" s="62">
        <f>+IF(M793&lt;&gt;"",IF(DAYS360(M793,$A$2)&lt;0,0,IF(AND(MONTH(M793)=MONTH($A$2),YEAR(M793)&lt;YEAR($A$2)),(DAYS360(M793,$A$2)/30)-1,DAYS360(M793,$A$2)/30)),0)</f>
        <v>0.3</v>
      </c>
      <c r="V793" s="63">
        <f>S793/((C793+Q793)/2)</f>
        <v>4.4736842105263158E-2</v>
      </c>
      <c r="W793" s="64">
        <f>+IF(V793&gt;0,1/V793,999)</f>
        <v>22.352941176470587</v>
      </c>
      <c r="X793" s="65" t="str">
        <f>+IF(N793&lt;&gt;"",IF(INT(N793)&lt;&gt;INT(K793),"OUI",""),"")</f>
        <v/>
      </c>
      <c r="Y793" s="66">
        <f>+IF(F793="OUI",0,C793*K793)</f>
        <v>5889.5456000000004</v>
      </c>
      <c r="Z793" s="67" t="str">
        <f>+IF(R793="-",IF(OR(F793="OUI",AND(G793="OUI",T793&lt;=$V$1),H793="OUI",I793="OUI",J793="OUI",T793&lt;=$V$1),"OUI",""),"")</f>
        <v/>
      </c>
      <c r="AA793" s="68" t="str">
        <f>+IF(OR(Z793&lt;&gt;"OUI",X793="OUI",R793&lt;&gt;"-"),"OUI","")</f>
        <v>OUI</v>
      </c>
      <c r="AB793" s="69">
        <f>+IF(AA793&lt;&gt;"OUI","-",IF(R793="-",IF(W793&lt;=3,"-",MAX(N793,K793*(1-$T$1))),IF(W793&lt;=3,R793,IF(T793&gt;$V$6,MAX(N793,K793*$T$6),IF(T793&gt;$V$5,MAX(R793,N793,K793*(1-$T$2),K793*(1-$T$5)),IF(T793&gt;$V$4,MAX(R793,N793,K793*(1-$T$2),K793*(1-$T$4)),IF(T793&gt;$V$3,MAX(R793,N793,K793*(1-$T$2),K793*(1-$T$3)),IF(T793&gt;$V$1,MAX(N793,K793*(1-$T$2)),MAX(N793,R793)))))))))</f>
        <v>14.403780000000001</v>
      </c>
      <c r="AC793" s="70">
        <f>+IF(AB793="-","-",IF(ABS(K793-AB793)&lt;0.1,1,-1*(AB793-K793)/K793))</f>
        <v>9.9999999999999978E-2</v>
      </c>
      <c r="AD793" s="66">
        <f>+IF(AB793&lt;&gt;"-",IF(AB793&lt;K793,(K793-AB793)*C793,AB793*C793),"")</f>
        <v>588.9545599999999</v>
      </c>
      <c r="AE793" s="68" t="str">
        <f>+IF(AB793&lt;&gt;"-",IF(R793&lt;&gt;"-",IF(Z793&lt;&gt;"OUI","OLD","FAUX"),IF(Z793&lt;&gt;"OUI","NEW","FAUX")),"")</f>
        <v>OLD</v>
      </c>
      <c r="AF793" s="68"/>
      <c r="AG793" s="68"/>
      <c r="AH793" s="53" t="str">
        <f t="shared" si="12"/>
        <v/>
      </c>
    </row>
    <row r="794" spans="1:34" ht="17">
      <c r="A794" s="53" t="s">
        <v>3248</v>
      </c>
      <c r="B794" s="53" t="s">
        <v>3249</v>
      </c>
      <c r="C794" s="54">
        <v>1</v>
      </c>
      <c r="D794" s="55" t="s">
        <v>736</v>
      </c>
      <c r="E794" s="55" t="s">
        <v>737</v>
      </c>
      <c r="F794" s="56" t="s">
        <v>49</v>
      </c>
      <c r="G794" s="56" t="s">
        <v>49</v>
      </c>
      <c r="H794" s="56"/>
      <c r="I794" s="56"/>
      <c r="J794" s="56" t="s">
        <v>49</v>
      </c>
      <c r="K794" s="57">
        <v>16</v>
      </c>
      <c r="L794" s="58">
        <v>45449</v>
      </c>
      <c r="M794" s="58">
        <v>45705</v>
      </c>
      <c r="N794" s="59"/>
      <c r="O794" s="56">
        <v>3</v>
      </c>
      <c r="P794" s="56"/>
      <c r="Q794" s="56">
        <v>4</v>
      </c>
      <c r="R794" s="60" t="s">
        <v>1139</v>
      </c>
      <c r="S794" s="61">
        <f>O794+P794</f>
        <v>3</v>
      </c>
      <c r="T794" s="62">
        <f>+IF(L794&lt;&gt;"",IF(DAYS360(L794,$A$2)&lt;0,0,IF(AND(MONTH(L794)=MONTH($A$2),YEAR(L794)&lt;YEAR($A$2)),(DAYS360(L794,$A$2)/30)-1,DAYS360(L794,$A$2)/30)),0)</f>
        <v>9.6666666666666661</v>
      </c>
      <c r="U794" s="62">
        <f>+IF(M794&lt;&gt;"",IF(DAYS360(M794,$A$2)&lt;0,0,IF(AND(MONTH(M794)=MONTH($A$2),YEAR(M794)&lt;YEAR($A$2)),(DAYS360(M794,$A$2)/30)-1,DAYS360(M794,$A$2)/30)),0)</f>
        <v>1.3</v>
      </c>
      <c r="V794" s="63">
        <f>S794/((C794+Q794)/2)</f>
        <v>1.2</v>
      </c>
      <c r="W794" s="64">
        <f>+IF(V794&gt;0,1/V794,999)</f>
        <v>0.83333333333333337</v>
      </c>
      <c r="X794" s="65" t="str">
        <f>+IF(N794&lt;&gt;"",IF(INT(N794)&lt;&gt;INT(K794),"OUI",""),"")</f>
        <v/>
      </c>
      <c r="Y794" s="66">
        <f>+IF(F794="OUI",0,C794*K794)</f>
        <v>16</v>
      </c>
      <c r="Z794" s="67" t="str">
        <f>+IF(R794="-",IF(OR(F794="OUI",AND(G794="OUI",T794&lt;=$V$1),H794="OUI",I794="OUI",J794="OUI",T794&lt;=$V$1),"OUI",""),"")</f>
        <v>OUI</v>
      </c>
      <c r="AA794" s="68" t="str">
        <f>+IF(OR(Z794&lt;&gt;"OUI",X794="OUI",R794&lt;&gt;"-"),"OUI","")</f>
        <v/>
      </c>
      <c r="AB794" s="69" t="str">
        <f>+IF(AA794&lt;&gt;"OUI","-",IF(R794="-",IF(W794&lt;=3,"-",MAX(N794,K794*(1-$T$1))),IF(W794&lt;=3,R794,IF(T794&gt;$V$6,MAX(N794,K794*$T$6),IF(T794&gt;$V$5,MAX(R794,N794,K794*(1-$T$2),K794*(1-$T$5)),IF(T794&gt;$V$4,MAX(R794,N794,K794*(1-$T$2),K794*(1-$T$4)),IF(T794&gt;$V$3,MAX(R794,N794,K794*(1-$T$2),K794*(1-$T$3)),IF(T794&gt;$V$1,MAX(N794,K794*(1-$T$2)),MAX(N794,R794)))))))))</f>
        <v>-</v>
      </c>
      <c r="AC794" s="70" t="str">
        <f>+IF(AB794="-","-",IF(ABS(K794-AB794)&lt;0.1,1,-1*(AB794-K794)/K794))</f>
        <v>-</v>
      </c>
      <c r="AD794" s="66" t="str">
        <f>+IF(AB794&lt;&gt;"-",IF(AB794&lt;K794,(K794-AB794)*C794,AB794*C794),"")</f>
        <v/>
      </c>
      <c r="AE794" s="68" t="str">
        <f>+IF(AB794&lt;&gt;"-",IF(R794&lt;&gt;"-",IF(Z794&lt;&gt;"OUI","OLD","FAUX"),IF(Z794&lt;&gt;"OUI","NEW","FAUX")),"")</f>
        <v/>
      </c>
      <c r="AF794" s="68"/>
      <c r="AG794" s="68"/>
      <c r="AH794" s="53" t="str">
        <f t="shared" si="12"/>
        <v/>
      </c>
    </row>
    <row r="795" spans="1:34" ht="17">
      <c r="A795" s="53" t="s">
        <v>120</v>
      </c>
      <c r="B795" s="53" t="s">
        <v>121</v>
      </c>
      <c r="C795" s="54">
        <v>15</v>
      </c>
      <c r="D795" s="55" t="s">
        <v>122</v>
      </c>
      <c r="E795" s="55" t="s">
        <v>85</v>
      </c>
      <c r="F795" s="56" t="s">
        <v>49</v>
      </c>
      <c r="G795" s="56" t="s">
        <v>49</v>
      </c>
      <c r="H795" s="56"/>
      <c r="I795" s="56"/>
      <c r="J795" s="56" t="s">
        <v>49</v>
      </c>
      <c r="K795" s="57">
        <v>16</v>
      </c>
      <c r="L795" s="58">
        <v>43787</v>
      </c>
      <c r="M795" s="58">
        <v>45684</v>
      </c>
      <c r="N795" s="59"/>
      <c r="O795" s="56">
        <v>1</v>
      </c>
      <c r="P795" s="56"/>
      <c r="Q795" s="56">
        <v>16</v>
      </c>
      <c r="R795" s="60">
        <v>11.2</v>
      </c>
      <c r="S795" s="61">
        <f>O795+P795</f>
        <v>1</v>
      </c>
      <c r="T795" s="62">
        <f>+IF(L795&lt;&gt;"",IF(DAYS360(L795,$A$2)&lt;0,0,IF(AND(MONTH(L795)=MONTH($A$2),YEAR(L795)&lt;YEAR($A$2)),(DAYS360(L795,$A$2)/30)-1,DAYS360(L795,$A$2)/30)),0)</f>
        <v>64.266666666666666</v>
      </c>
      <c r="U795" s="62">
        <f>+IF(M795&lt;&gt;"",IF(DAYS360(M795,$A$2)&lt;0,0,IF(AND(MONTH(M795)=MONTH($A$2),YEAR(M795)&lt;YEAR($A$2)),(DAYS360(M795,$A$2)/30)-1,DAYS360(M795,$A$2)/30)),0)</f>
        <v>1.9666666666666666</v>
      </c>
      <c r="V795" s="63">
        <f>S795/((C795+Q795)/2)</f>
        <v>6.4516129032258063E-2</v>
      </c>
      <c r="W795" s="64">
        <f>+IF(V795&gt;0,1/V795,999)</f>
        <v>15.5</v>
      </c>
      <c r="X795" s="65" t="str">
        <f>+IF(N795&lt;&gt;"",IF(INT(N795)&lt;&gt;INT(K795),"OUI",""),"")</f>
        <v/>
      </c>
      <c r="Y795" s="66">
        <f>+IF(F795="OUI",0,C795*K795)</f>
        <v>240</v>
      </c>
      <c r="Z795" s="67" t="str">
        <f>+IF(R795="-",IF(OR(F795="OUI",AND(G795="OUI",T795&lt;=$V$1),H795="OUI",I795="OUI",J795="OUI",T795&lt;=$V$1),"OUI",""),"")</f>
        <v/>
      </c>
      <c r="AA795" s="68" t="str">
        <f>+IF(OR(Z795&lt;&gt;"OUI",X795="OUI",R795&lt;&gt;"-"),"OUI","")</f>
        <v>OUI</v>
      </c>
      <c r="AB795" s="69">
        <f>+IF(AA795&lt;&gt;"OUI","-",IF(R795="-",IF(W795&lt;=3,"-",MAX(N795,K795*(1-$T$1))),IF(W795&lt;=3,R795,IF(T795&gt;$V$6,MAX(N795,K795*$T$6),IF(T795&gt;$V$5,MAX(R795,N795,K795*(1-$T$2),K795*(1-$T$5)),IF(T795&gt;$V$4,MAX(R795,N795,K795*(1-$T$2),K795*(1-$T$4)),IF(T795&gt;$V$3,MAX(R795,N795,K795*(1-$T$2),K795*(1-$T$3)),IF(T795&gt;$V$1,MAX(N795,K795*(1-$T$2)),MAX(N795,R795)))))))))</f>
        <v>16</v>
      </c>
      <c r="AC795" s="70">
        <f>+IF(AB795="-","-",IF(ABS(K795-AB795)&lt;0.1,1,-1*(AB795-K795)/K795))</f>
        <v>1</v>
      </c>
      <c r="AD795" s="66">
        <f>+IF(AB795&lt;&gt;"-",IF(AB795&lt;K795,(K795-AB795)*C795,AB795*C795),"")</f>
        <v>240</v>
      </c>
      <c r="AE795" s="68" t="str">
        <f>+IF(AB795&lt;&gt;"-",IF(R795&lt;&gt;"-",IF(Z795&lt;&gt;"OUI","OLD","FAUX"),IF(Z795&lt;&gt;"OUI","NEW","FAUX")),"")</f>
        <v>OLD</v>
      </c>
      <c r="AF795" s="68"/>
      <c r="AG795" s="68"/>
      <c r="AH795" s="53" t="str">
        <f t="shared" si="12"/>
        <v/>
      </c>
    </row>
    <row r="796" spans="1:34" ht="17">
      <c r="A796" s="53" t="s">
        <v>3303</v>
      </c>
      <c r="B796" s="53" t="s">
        <v>3304</v>
      </c>
      <c r="C796" s="54">
        <v>21</v>
      </c>
      <c r="D796" s="55" t="s">
        <v>80</v>
      </c>
      <c r="E796" s="55" t="s">
        <v>97</v>
      </c>
      <c r="F796" s="56" t="s">
        <v>49</v>
      </c>
      <c r="G796" s="56" t="s">
        <v>49</v>
      </c>
      <c r="H796" s="56"/>
      <c r="I796" s="56"/>
      <c r="J796" s="56" t="s">
        <v>98</v>
      </c>
      <c r="K796" s="57">
        <v>15.7073</v>
      </c>
      <c r="L796" s="58">
        <v>44797</v>
      </c>
      <c r="M796" s="58">
        <v>45448</v>
      </c>
      <c r="N796" s="59"/>
      <c r="O796" s="56"/>
      <c r="P796" s="56"/>
      <c r="Q796" s="56">
        <v>21</v>
      </c>
      <c r="R796" s="60" t="s">
        <v>1139</v>
      </c>
      <c r="S796" s="61">
        <f>O796+P796</f>
        <v>0</v>
      </c>
      <c r="T796" s="62">
        <f>+IF(L796&lt;&gt;"",IF(DAYS360(L796,$A$2)&lt;0,0,IF(AND(MONTH(L796)=MONTH($A$2),YEAR(L796)&lt;YEAR($A$2)),(DAYS360(L796,$A$2)/30)-1,DAYS360(L796,$A$2)/30)),0)</f>
        <v>31.066666666666666</v>
      </c>
      <c r="U796" s="62">
        <f>+IF(M796&lt;&gt;"",IF(DAYS360(M796,$A$2)&lt;0,0,IF(AND(MONTH(M796)=MONTH($A$2),YEAR(M796)&lt;YEAR($A$2)),(DAYS360(M796,$A$2)/30)-1,DAYS360(M796,$A$2)/30)),0)</f>
        <v>9.6999999999999993</v>
      </c>
      <c r="V796" s="63">
        <f>S796/((C796+Q796)/2)</f>
        <v>0</v>
      </c>
      <c r="W796" s="64">
        <f>+IF(V796&gt;0,1/V796,999)</f>
        <v>999</v>
      </c>
      <c r="X796" s="65" t="str">
        <f>+IF(N796&lt;&gt;"",IF(INT(N796)&lt;&gt;INT(K796),"OUI",""),"")</f>
        <v/>
      </c>
      <c r="Y796" s="66">
        <f>+IF(F796="OUI",0,C796*K796)</f>
        <v>329.85329999999999</v>
      </c>
      <c r="Z796" s="67" t="str">
        <f>+IF(R796="-",IF(OR(F796="OUI",AND(G796="OUI",T796&lt;=$V$1),H796="OUI",I796="OUI",J796="OUI",T796&lt;=$V$1),"OUI",""),"")</f>
        <v>OUI</v>
      </c>
      <c r="AA796" s="68" t="str">
        <f>+IF(OR(Z796&lt;&gt;"OUI",X796="OUI",R796&lt;&gt;"-"),"OUI","")</f>
        <v/>
      </c>
      <c r="AB796" s="69" t="str">
        <f>+IF(AA796&lt;&gt;"OUI","-",IF(R796="-",IF(W796&lt;=3,"-",MAX(N796,K796*(1-$T$1))),IF(W796&lt;=3,R796,IF(T796&gt;$V$6,MAX(N796,K796*$T$6),IF(T796&gt;$V$5,MAX(R796,N796,K796*(1-$T$2),K796*(1-$T$5)),IF(T796&gt;$V$4,MAX(R796,N796,K796*(1-$T$2),K796*(1-$T$4)),IF(T796&gt;$V$3,MAX(R796,N796,K796*(1-$T$2),K796*(1-$T$3)),IF(T796&gt;$V$1,MAX(N796,K796*(1-$T$2)),MAX(N796,R796)))))))))</f>
        <v>-</v>
      </c>
      <c r="AC796" s="70" t="str">
        <f>+IF(AB796="-","-",IF(ABS(K796-AB796)&lt;0.1,1,-1*(AB796-K796)/K796))</f>
        <v>-</v>
      </c>
      <c r="AD796" s="66" t="str">
        <f>+IF(AB796&lt;&gt;"-",IF(AB796&lt;K796,(K796-AB796)*C796,AB796*C796),"")</f>
        <v/>
      </c>
      <c r="AE796" s="68" t="str">
        <f>+IF(AB796&lt;&gt;"-",IF(R796&lt;&gt;"-",IF(Z796&lt;&gt;"OUI","OLD","FAUX"),IF(Z796&lt;&gt;"OUI","NEW","FAUX")),"")</f>
        <v/>
      </c>
      <c r="AF796" s="68"/>
      <c r="AG796" s="68"/>
      <c r="AH796" s="53" t="str">
        <f t="shared" si="12"/>
        <v/>
      </c>
    </row>
    <row r="797" spans="1:34" ht="17">
      <c r="A797" s="53" t="s">
        <v>3301</v>
      </c>
      <c r="B797" s="53" t="s">
        <v>3302</v>
      </c>
      <c r="C797" s="54">
        <v>24</v>
      </c>
      <c r="D797" s="55" t="s">
        <v>80</v>
      </c>
      <c r="E797" s="55" t="s">
        <v>97</v>
      </c>
      <c r="F797" s="56" t="s">
        <v>49</v>
      </c>
      <c r="G797" s="56" t="s">
        <v>49</v>
      </c>
      <c r="H797" s="56"/>
      <c r="I797" s="56"/>
      <c r="J797" s="56" t="s">
        <v>98</v>
      </c>
      <c r="K797" s="57">
        <v>15.7073</v>
      </c>
      <c r="L797" s="58">
        <v>44797</v>
      </c>
      <c r="M797" s="58">
        <v>44845</v>
      </c>
      <c r="N797" s="59"/>
      <c r="O797" s="56"/>
      <c r="P797" s="56"/>
      <c r="Q797" s="56">
        <v>24</v>
      </c>
      <c r="R797" s="60" t="s">
        <v>1139</v>
      </c>
      <c r="S797" s="61">
        <f>O797+P797</f>
        <v>0</v>
      </c>
      <c r="T797" s="62">
        <f>+IF(L797&lt;&gt;"",IF(DAYS360(L797,$A$2)&lt;0,0,IF(AND(MONTH(L797)=MONTH($A$2),YEAR(L797)&lt;YEAR($A$2)),(DAYS360(L797,$A$2)/30)-1,DAYS360(L797,$A$2)/30)),0)</f>
        <v>31.066666666666666</v>
      </c>
      <c r="U797" s="62">
        <f>+IF(M797&lt;&gt;"",IF(DAYS360(M797,$A$2)&lt;0,0,IF(AND(MONTH(M797)=MONTH($A$2),YEAR(M797)&lt;YEAR($A$2)),(DAYS360(M797,$A$2)/30)-1,DAYS360(M797,$A$2)/30)),0)</f>
        <v>29.5</v>
      </c>
      <c r="V797" s="63">
        <f>S797/((C797+Q797)/2)</f>
        <v>0</v>
      </c>
      <c r="W797" s="64">
        <f>+IF(V797&gt;0,1/V797,999)</f>
        <v>999</v>
      </c>
      <c r="X797" s="65" t="str">
        <f>+IF(N797&lt;&gt;"",IF(INT(N797)&lt;&gt;INT(K797),"OUI",""),"")</f>
        <v/>
      </c>
      <c r="Y797" s="66">
        <f>+IF(F797="OUI",0,C797*K797)</f>
        <v>376.97519999999997</v>
      </c>
      <c r="Z797" s="67" t="str">
        <f>+IF(R797="-",IF(OR(F797="OUI",AND(G797="OUI",T797&lt;=$V$1),H797="OUI",I797="OUI",J797="OUI",T797&lt;=$V$1),"OUI",""),"")</f>
        <v>OUI</v>
      </c>
      <c r="AA797" s="68" t="str">
        <f>+IF(OR(Z797&lt;&gt;"OUI",X797="OUI",R797&lt;&gt;"-"),"OUI","")</f>
        <v/>
      </c>
      <c r="AB797" s="69" t="str">
        <f>+IF(AA797&lt;&gt;"OUI","-",IF(R797="-",IF(W797&lt;=3,"-",MAX(N797,K797*(1-$T$1))),IF(W797&lt;=3,R797,IF(T797&gt;$V$6,MAX(N797,K797*$T$6),IF(T797&gt;$V$5,MAX(R797,N797,K797*(1-$T$2),K797*(1-$T$5)),IF(T797&gt;$V$4,MAX(R797,N797,K797*(1-$T$2),K797*(1-$T$4)),IF(T797&gt;$V$3,MAX(R797,N797,K797*(1-$T$2),K797*(1-$T$3)),IF(T797&gt;$V$1,MAX(N797,K797*(1-$T$2)),MAX(N797,R797)))))))))</f>
        <v>-</v>
      </c>
      <c r="AC797" s="70" t="str">
        <f>+IF(AB797="-","-",IF(ABS(K797-AB797)&lt;0.1,1,-1*(AB797-K797)/K797))</f>
        <v>-</v>
      </c>
      <c r="AD797" s="66" t="str">
        <f>+IF(AB797&lt;&gt;"-",IF(AB797&lt;K797,(K797-AB797)*C797,AB797*C797),"")</f>
        <v/>
      </c>
      <c r="AE797" s="68" t="str">
        <f>+IF(AB797&lt;&gt;"-",IF(R797&lt;&gt;"-",IF(Z797&lt;&gt;"OUI","OLD","FAUX"),IF(Z797&lt;&gt;"OUI","NEW","FAUX")),"")</f>
        <v/>
      </c>
      <c r="AF797" s="68"/>
      <c r="AG797" s="68"/>
      <c r="AH797" s="53" t="str">
        <f t="shared" si="12"/>
        <v/>
      </c>
    </row>
    <row r="798" spans="1:34" ht="17">
      <c r="A798" s="53" t="s">
        <v>3195</v>
      </c>
      <c r="B798" s="53" t="s">
        <v>3196</v>
      </c>
      <c r="C798" s="54">
        <v>3</v>
      </c>
      <c r="D798" s="55" t="s">
        <v>294</v>
      </c>
      <c r="E798" s="55" t="s">
        <v>792</v>
      </c>
      <c r="F798" s="56" t="s">
        <v>49</v>
      </c>
      <c r="G798" s="56" t="s">
        <v>49</v>
      </c>
      <c r="H798" s="56"/>
      <c r="I798" s="56"/>
      <c r="J798" s="56" t="s">
        <v>49</v>
      </c>
      <c r="K798" s="57">
        <v>15.7</v>
      </c>
      <c r="L798" s="58">
        <v>45687</v>
      </c>
      <c r="M798" s="58">
        <v>45688</v>
      </c>
      <c r="N798" s="59"/>
      <c r="O798" s="56">
        <v>5</v>
      </c>
      <c r="P798" s="56"/>
      <c r="Q798" s="56">
        <v>5</v>
      </c>
      <c r="R798" s="60" t="s">
        <v>1139</v>
      </c>
      <c r="S798" s="61">
        <f>O798+P798</f>
        <v>5</v>
      </c>
      <c r="T798" s="62">
        <f>+IF(L798&lt;&gt;"",IF(DAYS360(L798,$A$2)&lt;0,0,IF(AND(MONTH(L798)=MONTH($A$2),YEAR(L798)&lt;YEAR($A$2)),(DAYS360(L798,$A$2)/30)-1,DAYS360(L798,$A$2)/30)),0)</f>
        <v>1.8666666666666667</v>
      </c>
      <c r="U798" s="62">
        <f>+IF(M798&lt;&gt;"",IF(DAYS360(M798,$A$2)&lt;0,0,IF(AND(MONTH(M798)=MONTH($A$2),YEAR(M798)&lt;YEAR($A$2)),(DAYS360(M798,$A$2)/30)-1,DAYS360(M798,$A$2)/30)),0)</f>
        <v>1.8666666666666667</v>
      </c>
      <c r="V798" s="63">
        <f>S798/((C798+Q798)/2)</f>
        <v>1.25</v>
      </c>
      <c r="W798" s="64">
        <f>+IF(V798&gt;0,1/V798,999)</f>
        <v>0.8</v>
      </c>
      <c r="X798" s="65" t="str">
        <f>+IF(N798&lt;&gt;"",IF(INT(N798)&lt;&gt;INT(K798),"OUI",""),"")</f>
        <v/>
      </c>
      <c r="Y798" s="66">
        <f>+IF(F798="OUI",0,C798*K798)</f>
        <v>47.099999999999994</v>
      </c>
      <c r="Z798" s="67" t="str">
        <f>+IF(R798="-",IF(OR(F798="OUI",AND(G798="OUI",T798&lt;=$V$1),H798="OUI",I798="OUI",J798="OUI",T798&lt;=$V$1),"OUI",""),"")</f>
        <v>OUI</v>
      </c>
      <c r="AA798" s="68" t="str">
        <f>+IF(OR(Z798&lt;&gt;"OUI",X798="OUI",R798&lt;&gt;"-"),"OUI","")</f>
        <v/>
      </c>
      <c r="AB798" s="69" t="str">
        <f>+IF(AA798&lt;&gt;"OUI","-",IF(R798="-",IF(W798&lt;=3,"-",MAX(N798,K798*(1-$T$1))),IF(W798&lt;=3,R798,IF(T798&gt;$V$6,MAX(N798,K798*$T$6),IF(T798&gt;$V$5,MAX(R798,N798,K798*(1-$T$2),K798*(1-$T$5)),IF(T798&gt;$V$4,MAX(R798,N798,K798*(1-$T$2),K798*(1-$T$4)),IF(T798&gt;$V$3,MAX(R798,N798,K798*(1-$T$2),K798*(1-$T$3)),IF(T798&gt;$V$1,MAX(N798,K798*(1-$T$2)),MAX(N798,R798)))))))))</f>
        <v>-</v>
      </c>
      <c r="AC798" s="70" t="str">
        <f>+IF(AB798="-","-",IF(ABS(K798-AB798)&lt;0.1,1,-1*(AB798-K798)/K798))</f>
        <v>-</v>
      </c>
      <c r="AD798" s="66" t="str">
        <f>+IF(AB798&lt;&gt;"-",IF(AB798&lt;K798,(K798-AB798)*C798,AB798*C798),"")</f>
        <v/>
      </c>
      <c r="AE798" s="68" t="str">
        <f>+IF(AB798&lt;&gt;"-",IF(R798&lt;&gt;"-",IF(Z798&lt;&gt;"OUI","OLD","FAUX"),IF(Z798&lt;&gt;"OUI","NEW","FAUX")),"")</f>
        <v/>
      </c>
      <c r="AF798" s="68"/>
      <c r="AG798" s="68"/>
      <c r="AH798" s="53" t="str">
        <f t="shared" si="12"/>
        <v/>
      </c>
    </row>
    <row r="799" spans="1:34" ht="17">
      <c r="A799" s="53" t="s">
        <v>2113</v>
      </c>
      <c r="B799" s="53" t="s">
        <v>2114</v>
      </c>
      <c r="C799" s="54">
        <v>12</v>
      </c>
      <c r="D799" s="55" t="s">
        <v>294</v>
      </c>
      <c r="E799" s="55" t="s">
        <v>792</v>
      </c>
      <c r="F799" s="56" t="s">
        <v>49</v>
      </c>
      <c r="G799" s="56" t="s">
        <v>49</v>
      </c>
      <c r="H799" s="56"/>
      <c r="I799" s="56"/>
      <c r="J799" s="56" t="s">
        <v>49</v>
      </c>
      <c r="K799" s="57">
        <v>15.7</v>
      </c>
      <c r="L799" s="58">
        <v>45274</v>
      </c>
      <c r="M799" s="58">
        <v>45721</v>
      </c>
      <c r="N799" s="59"/>
      <c r="O799" s="56">
        <v>2</v>
      </c>
      <c r="P799" s="56"/>
      <c r="Q799" s="56">
        <v>12</v>
      </c>
      <c r="R799" s="60" t="s">
        <v>1139</v>
      </c>
      <c r="S799" s="61">
        <f>O799+P799</f>
        <v>2</v>
      </c>
      <c r="T799" s="62">
        <f>+IF(L799&lt;&gt;"",IF(DAYS360(L799,$A$2)&lt;0,0,IF(AND(MONTH(L799)=MONTH($A$2),YEAR(L799)&lt;YEAR($A$2)),(DAYS360(L799,$A$2)/30)-1,DAYS360(L799,$A$2)/30)),0)</f>
        <v>15.4</v>
      </c>
      <c r="U799" s="62">
        <f>+IF(M799&lt;&gt;"",IF(DAYS360(M799,$A$2)&lt;0,0,IF(AND(MONTH(M799)=MONTH($A$2),YEAR(M799)&lt;YEAR($A$2)),(DAYS360(M799,$A$2)/30)-1,DAYS360(M799,$A$2)/30)),0)</f>
        <v>0.7</v>
      </c>
      <c r="V799" s="63">
        <f>S799/((C799+Q799)/2)</f>
        <v>0.16666666666666666</v>
      </c>
      <c r="W799" s="64">
        <f>+IF(V799&gt;0,1/V799,999)</f>
        <v>6</v>
      </c>
      <c r="X799" s="65" t="str">
        <f>+IF(N799&lt;&gt;"",IF(INT(N799)&lt;&gt;INT(K799),"OUI",""),"")</f>
        <v/>
      </c>
      <c r="Y799" s="66">
        <f>+IF(F799="OUI",0,C799*K799)</f>
        <v>188.39999999999998</v>
      </c>
      <c r="Z799" s="67" t="str">
        <f>+IF(R799="-",IF(OR(F799="OUI",AND(G799="OUI",T799&lt;=$V$1),H799="OUI",I799="OUI",J799="OUI",T799&lt;=$V$1),"OUI",""),"")</f>
        <v/>
      </c>
      <c r="AA799" s="68" t="str">
        <f>+IF(OR(Z799&lt;&gt;"OUI",X799="OUI",R799&lt;&gt;"-"),"OUI","")</f>
        <v>OUI</v>
      </c>
      <c r="AB799" s="69">
        <f>+IF(AA799&lt;&gt;"OUI","-",IF(R799="-",IF(W799&lt;=3,"-",MAX(N799,K799*(1-$T$1))),IF(W799&lt;=3,R799,IF(T799&gt;$V$6,MAX(N799,K799*$T$6),IF(T799&gt;$V$5,MAX(R799,N799,K799*(1-$T$2),K799*(1-$T$5)),IF(T799&gt;$V$4,MAX(R799,N799,K799*(1-$T$2),K799*(1-$T$4)),IF(T799&gt;$V$3,MAX(R799,N799,K799*(1-$T$2),K799*(1-$T$3)),IF(T799&gt;$V$1,MAX(N799,K799*(1-$T$2)),MAX(N799,R799)))))))))</f>
        <v>14.129999999999999</v>
      </c>
      <c r="AC799" s="70">
        <f>+IF(AB799="-","-",IF(ABS(K799-AB799)&lt;0.1,1,-1*(AB799-K799)/K799))</f>
        <v>0.10000000000000002</v>
      </c>
      <c r="AD799" s="66">
        <f>+IF(AB799&lt;&gt;"-",IF(AB799&lt;K799,(K799-AB799)*C799,AB799*C799),"")</f>
        <v>18.840000000000003</v>
      </c>
      <c r="AE799" s="68" t="str">
        <f>+IF(AB799&lt;&gt;"-",IF(R799&lt;&gt;"-",IF(Z799&lt;&gt;"OUI","OLD","FAUX"),IF(Z799&lt;&gt;"OUI","NEW","FAUX")),"")</f>
        <v>NEW</v>
      </c>
      <c r="AF799" s="68"/>
      <c r="AG799" s="68"/>
      <c r="AH799" s="53" t="str">
        <f t="shared" si="12"/>
        <v/>
      </c>
    </row>
    <row r="800" spans="1:34">
      <c r="A800" s="53" t="s">
        <v>1348</v>
      </c>
      <c r="B800" s="53" t="s">
        <v>1349</v>
      </c>
      <c r="C800" s="54">
        <v>1</v>
      </c>
      <c r="D800" s="55"/>
      <c r="E800" s="55"/>
      <c r="F800" s="56" t="s">
        <v>49</v>
      </c>
      <c r="G800" s="56" t="s">
        <v>49</v>
      </c>
      <c r="H800" s="56"/>
      <c r="I800" s="56"/>
      <c r="J800" s="56"/>
      <c r="K800" s="57">
        <v>15.69</v>
      </c>
      <c r="L800" s="58">
        <v>45265</v>
      </c>
      <c r="M800" s="58"/>
      <c r="N800" s="59"/>
      <c r="O800" s="56"/>
      <c r="P800" s="56"/>
      <c r="Q800" s="56">
        <v>1</v>
      </c>
      <c r="R800" s="60" t="s">
        <v>1139</v>
      </c>
      <c r="S800" s="61">
        <f>O800+P800</f>
        <v>0</v>
      </c>
      <c r="T800" s="62">
        <f>+IF(L800&lt;&gt;"",IF(DAYS360(L800,$A$2)&lt;0,0,IF(AND(MONTH(L800)=MONTH($A$2),YEAR(L800)&lt;YEAR($A$2)),(DAYS360(L800,$A$2)/30)-1,DAYS360(L800,$A$2)/30)),0)</f>
        <v>15.7</v>
      </c>
      <c r="U800" s="62">
        <f>+IF(M800&lt;&gt;"",IF(DAYS360(M800,$A$2)&lt;0,0,IF(AND(MONTH(M800)=MONTH($A$2),YEAR(M800)&lt;YEAR($A$2)),(DAYS360(M800,$A$2)/30)-1,DAYS360(M800,$A$2)/30)),0)</f>
        <v>0</v>
      </c>
      <c r="V800" s="63">
        <f>S800/((C800+Q800)/2)</f>
        <v>0</v>
      </c>
      <c r="W800" s="64">
        <f>+IF(V800&gt;0,1/V800,999)</f>
        <v>999</v>
      </c>
      <c r="X800" s="65" t="str">
        <f>+IF(N800&lt;&gt;"",IF(INT(N800)&lt;&gt;INT(K800),"OUI",""),"")</f>
        <v/>
      </c>
      <c r="Y800" s="66">
        <f>+IF(F800="OUI",0,C800*K800)</f>
        <v>15.69</v>
      </c>
      <c r="Z800" s="67" t="str">
        <f>+IF(R800="-",IF(OR(F800="OUI",AND(G800="OUI",T800&lt;=$V$1),H800="OUI",I800="OUI",J800="OUI",T800&lt;=$V$1),"OUI",""),"")</f>
        <v/>
      </c>
      <c r="AA800" s="68" t="str">
        <f>+IF(OR(Z800&lt;&gt;"OUI",X800="OUI",R800&lt;&gt;"-"),"OUI","")</f>
        <v>OUI</v>
      </c>
      <c r="AB800" s="69">
        <f>+IF(AA800&lt;&gt;"OUI","-",IF(R800="-",IF(W800&lt;=3,"-",MAX(N800,K800*(1-$T$1))),IF(W800&lt;=3,R800,IF(T800&gt;$V$6,MAX(N800,K800*$T$6),IF(T800&gt;$V$5,MAX(R800,N800,K800*(1-$T$2),K800*(1-$T$5)),IF(T800&gt;$V$4,MAX(R800,N800,K800*(1-$T$2),K800*(1-$T$4)),IF(T800&gt;$V$3,MAX(R800,N800,K800*(1-$T$2),K800*(1-$T$3)),IF(T800&gt;$V$1,MAX(N800,K800*(1-$T$2)),MAX(N800,R800)))))))))</f>
        <v>14.121</v>
      </c>
      <c r="AC800" s="70">
        <f>+IF(AB800="-","-",IF(ABS(K800-AB800)&lt;0.1,1,-1*(AB800-K800)/K800))</f>
        <v>9.999999999999995E-2</v>
      </c>
      <c r="AD800" s="66">
        <f>+IF(AB800&lt;&gt;"-",IF(AB800&lt;K800,(K800-AB800)*C800,AB800*C800),"")</f>
        <v>1.5689999999999991</v>
      </c>
      <c r="AE800" s="68" t="str">
        <f>+IF(AB800&lt;&gt;"-",IF(R800&lt;&gt;"-",IF(Z800&lt;&gt;"OUI","OLD","FAUX"),IF(Z800&lt;&gt;"OUI","NEW","FAUX")),"")</f>
        <v>NEW</v>
      </c>
      <c r="AF800" s="68"/>
      <c r="AG800" s="68"/>
      <c r="AH800" s="53" t="str">
        <f t="shared" si="12"/>
        <v/>
      </c>
    </row>
    <row r="801" spans="1:34" ht="17">
      <c r="A801" s="53" t="s">
        <v>1823</v>
      </c>
      <c r="B801" s="53" t="s">
        <v>1824</v>
      </c>
      <c r="C801" s="54">
        <v>3</v>
      </c>
      <c r="D801" s="55" t="s">
        <v>80</v>
      </c>
      <c r="E801" s="55"/>
      <c r="F801" s="56" t="s">
        <v>49</v>
      </c>
      <c r="G801" s="56" t="s">
        <v>49</v>
      </c>
      <c r="H801" s="56"/>
      <c r="I801" s="56"/>
      <c r="J801" s="56"/>
      <c r="K801" s="57">
        <v>15.6639</v>
      </c>
      <c r="L801" s="58">
        <v>44777</v>
      </c>
      <c r="M801" s="58">
        <v>44909</v>
      </c>
      <c r="N801" s="59"/>
      <c r="O801" s="56"/>
      <c r="P801" s="56"/>
      <c r="Q801" s="56">
        <v>3</v>
      </c>
      <c r="R801" s="60">
        <v>14.09751</v>
      </c>
      <c r="S801" s="61">
        <f>O801+P801</f>
        <v>0</v>
      </c>
      <c r="T801" s="62">
        <f>+IF(L801&lt;&gt;"",IF(DAYS360(L801,$A$2)&lt;0,0,IF(AND(MONTH(L801)=MONTH($A$2),YEAR(L801)&lt;YEAR($A$2)),(DAYS360(L801,$A$2)/30)-1,DAYS360(L801,$A$2)/30)),0)</f>
        <v>31.733333333333334</v>
      </c>
      <c r="U801" s="62">
        <f>+IF(M801&lt;&gt;"",IF(DAYS360(M801,$A$2)&lt;0,0,IF(AND(MONTH(M801)=MONTH($A$2),YEAR(M801)&lt;YEAR($A$2)),(DAYS360(M801,$A$2)/30)-1,DAYS360(M801,$A$2)/30)),0)</f>
        <v>27.4</v>
      </c>
      <c r="V801" s="63">
        <f>S801/((C801+Q801)/2)</f>
        <v>0</v>
      </c>
      <c r="W801" s="64">
        <f>+IF(V801&gt;0,1/V801,999)</f>
        <v>999</v>
      </c>
      <c r="X801" s="65" t="str">
        <f>+IF(N801&lt;&gt;"",IF(INT(N801)&lt;&gt;INT(K801),"OUI",""),"")</f>
        <v/>
      </c>
      <c r="Y801" s="66">
        <f>+IF(F801="OUI",0,C801*K801)</f>
        <v>46.991700000000002</v>
      </c>
      <c r="Z801" s="67" t="str">
        <f>+IF(R801="-",IF(OR(F801="OUI",AND(G801="OUI",T801&lt;=$V$1),H801="OUI",I801="OUI",J801="OUI",T801&lt;=$V$1),"OUI",""),"")</f>
        <v/>
      </c>
      <c r="AA801" s="68" t="str">
        <f>+IF(OR(Z801&lt;&gt;"OUI",X801="OUI",R801&lt;&gt;"-"),"OUI","")</f>
        <v>OUI</v>
      </c>
      <c r="AB801" s="69">
        <f>+IF(AA801&lt;&gt;"OUI","-",IF(R801="-",IF(W801&lt;=3,"-",MAX(N801,K801*(1-$T$1))),IF(W801&lt;=3,R801,IF(T801&gt;$V$6,MAX(N801,K801*$T$6),IF(T801&gt;$V$5,MAX(R801,N801,K801*(1-$T$2),K801*(1-$T$5)),IF(T801&gt;$V$4,MAX(R801,N801,K801*(1-$T$2),K801*(1-$T$4)),IF(T801&gt;$V$3,MAX(R801,N801,K801*(1-$T$2),K801*(1-$T$3)),IF(T801&gt;$V$1,MAX(N801,K801*(1-$T$2)),MAX(N801,R801)))))))))</f>
        <v>14.09751</v>
      </c>
      <c r="AC801" s="70">
        <f>+IF(AB801="-","-",IF(ABS(K801-AB801)&lt;0.1,1,-1*(AB801-K801)/K801))</f>
        <v>0.1</v>
      </c>
      <c r="AD801" s="66">
        <f>+IF(AB801&lt;&gt;"-",IF(AB801&lt;K801,(K801-AB801)*C801,AB801*C801),"")</f>
        <v>4.6991700000000005</v>
      </c>
      <c r="AE801" s="68" t="str">
        <f>+IF(AB801&lt;&gt;"-",IF(R801&lt;&gt;"-",IF(Z801&lt;&gt;"OUI","OLD","FAUX"),IF(Z801&lt;&gt;"OUI","NEW","FAUX")),"")</f>
        <v>OLD</v>
      </c>
      <c r="AF801" s="68"/>
      <c r="AG801" s="68"/>
      <c r="AH801" s="53" t="str">
        <f t="shared" si="12"/>
        <v/>
      </c>
    </row>
    <row r="802" spans="1:34" ht="17">
      <c r="A802" s="53" t="s">
        <v>1243</v>
      </c>
      <c r="B802" s="53" t="s">
        <v>1244</v>
      </c>
      <c r="C802" s="54">
        <v>9</v>
      </c>
      <c r="D802" s="55" t="s">
        <v>834</v>
      </c>
      <c r="E802" s="55"/>
      <c r="F802" s="56" t="s">
        <v>49</v>
      </c>
      <c r="G802" s="56" t="s">
        <v>49</v>
      </c>
      <c r="H802" s="56"/>
      <c r="I802" s="56"/>
      <c r="J802" s="56"/>
      <c r="K802" s="57">
        <v>15.5</v>
      </c>
      <c r="L802" s="58">
        <v>44823</v>
      </c>
      <c r="M802" s="58">
        <v>45628</v>
      </c>
      <c r="N802" s="59"/>
      <c r="O802" s="56"/>
      <c r="P802" s="56"/>
      <c r="Q802" s="56">
        <v>9</v>
      </c>
      <c r="R802" s="60" t="s">
        <v>1139</v>
      </c>
      <c r="S802" s="61">
        <f>O802+P802</f>
        <v>0</v>
      </c>
      <c r="T802" s="62">
        <f>+IF(L802&lt;&gt;"",IF(DAYS360(L802,$A$2)&lt;0,0,IF(AND(MONTH(L802)=MONTH($A$2),YEAR(L802)&lt;YEAR($A$2)),(DAYS360(L802,$A$2)/30)-1,DAYS360(L802,$A$2)/30)),0)</f>
        <v>30.233333333333334</v>
      </c>
      <c r="U802" s="62">
        <f>+IF(M802&lt;&gt;"",IF(DAYS360(M802,$A$2)&lt;0,0,IF(AND(MONTH(M802)=MONTH($A$2),YEAR(M802)&lt;YEAR($A$2)),(DAYS360(M802,$A$2)/30)-1,DAYS360(M802,$A$2)/30)),0)</f>
        <v>3.8</v>
      </c>
      <c r="V802" s="63">
        <f>S802/((C802+Q802)/2)</f>
        <v>0</v>
      </c>
      <c r="W802" s="64">
        <f>+IF(V802&gt;0,1/V802,999)</f>
        <v>999</v>
      </c>
      <c r="X802" s="65" t="str">
        <f>+IF(N802&lt;&gt;"",IF(INT(N802)&lt;&gt;INT(K802),"OUI",""),"")</f>
        <v/>
      </c>
      <c r="Y802" s="66">
        <f>+IF(F802="OUI",0,C802*K802)</f>
        <v>139.5</v>
      </c>
      <c r="Z802" s="67" t="str">
        <f>+IF(R802="-",IF(OR(F802="OUI",AND(G802="OUI",T802&lt;=$V$1),H802="OUI",I802="OUI",J802="OUI",T802&lt;=$V$1),"OUI",""),"")</f>
        <v/>
      </c>
      <c r="AA802" s="68" t="str">
        <f>+IF(OR(Z802&lt;&gt;"OUI",X802="OUI",R802&lt;&gt;"-"),"OUI","")</f>
        <v>OUI</v>
      </c>
      <c r="AB802" s="69">
        <f>+IF(AA802&lt;&gt;"OUI","-",IF(R802="-",IF(W802&lt;=3,"-",MAX(N802,K802*(1-$T$1))),IF(W802&lt;=3,R802,IF(T802&gt;$V$6,MAX(N802,K802*$T$6),IF(T802&gt;$V$5,MAX(R802,N802,K802*(1-$T$2),K802*(1-$T$5)),IF(T802&gt;$V$4,MAX(R802,N802,K802*(1-$T$2),K802*(1-$T$4)),IF(T802&gt;$V$3,MAX(R802,N802,K802*(1-$T$2),K802*(1-$T$3)),IF(T802&gt;$V$1,MAX(N802,K802*(1-$T$2)),MAX(N802,R802)))))))))</f>
        <v>13.950000000000001</v>
      </c>
      <c r="AC802" s="70">
        <f>+IF(AB802="-","-",IF(ABS(K802-AB802)&lt;0.1,1,-1*(AB802-K802)/K802))</f>
        <v>9.9999999999999936E-2</v>
      </c>
      <c r="AD802" s="66">
        <f>+IF(AB802&lt;&gt;"-",IF(AB802&lt;K802,(K802-AB802)*C802,AB802*C802),"")</f>
        <v>13.94999999999999</v>
      </c>
      <c r="AE802" s="68" t="str">
        <f>+IF(AB802&lt;&gt;"-",IF(R802&lt;&gt;"-",IF(Z802&lt;&gt;"OUI","OLD","FAUX"),IF(Z802&lt;&gt;"OUI","NEW","FAUX")),"")</f>
        <v>NEW</v>
      </c>
      <c r="AF802" s="68"/>
      <c r="AG802" s="68"/>
      <c r="AH802" s="53" t="str">
        <f t="shared" si="12"/>
        <v/>
      </c>
    </row>
    <row r="803" spans="1:34" ht="17">
      <c r="A803" s="53" t="s">
        <v>890</v>
      </c>
      <c r="B803" s="53" t="s">
        <v>891</v>
      </c>
      <c r="C803" s="54">
        <v>7</v>
      </c>
      <c r="D803" s="55" t="s">
        <v>834</v>
      </c>
      <c r="E803" s="55"/>
      <c r="F803" s="56" t="s">
        <v>49</v>
      </c>
      <c r="G803" s="56" t="s">
        <v>49</v>
      </c>
      <c r="H803" s="56"/>
      <c r="I803" s="56"/>
      <c r="J803" s="56"/>
      <c r="K803" s="57">
        <v>15.5</v>
      </c>
      <c r="L803" s="58">
        <v>44823</v>
      </c>
      <c r="M803" s="58">
        <v>45355</v>
      </c>
      <c r="N803" s="59"/>
      <c r="O803" s="56"/>
      <c r="P803" s="56"/>
      <c r="Q803" s="56">
        <v>7</v>
      </c>
      <c r="R803" s="60">
        <v>13.950000000000001</v>
      </c>
      <c r="S803" s="61">
        <f>O803+P803</f>
        <v>0</v>
      </c>
      <c r="T803" s="62">
        <f>+IF(L803&lt;&gt;"",IF(DAYS360(L803,$A$2)&lt;0,0,IF(AND(MONTH(L803)=MONTH($A$2),YEAR(L803)&lt;YEAR($A$2)),(DAYS360(L803,$A$2)/30)-1,DAYS360(L803,$A$2)/30)),0)</f>
        <v>30.233333333333334</v>
      </c>
      <c r="U803" s="62">
        <f>+IF(M803&lt;&gt;"",IF(DAYS360(M803,$A$2)&lt;0,0,IF(AND(MONTH(M803)=MONTH($A$2),YEAR(M803)&lt;YEAR($A$2)),(DAYS360(M803,$A$2)/30)-1,DAYS360(M803,$A$2)/30)),0)</f>
        <v>11.733333333333333</v>
      </c>
      <c r="V803" s="63">
        <f>S803/((C803+Q803)/2)</f>
        <v>0</v>
      </c>
      <c r="W803" s="64">
        <f>+IF(V803&gt;0,1/V803,999)</f>
        <v>999</v>
      </c>
      <c r="X803" s="65" t="str">
        <f>+IF(N803&lt;&gt;"",IF(INT(N803)&lt;&gt;INT(K803),"OUI",""),"")</f>
        <v/>
      </c>
      <c r="Y803" s="66">
        <f>+IF(F803="OUI",0,C803*K803)</f>
        <v>108.5</v>
      </c>
      <c r="Z803" s="67" t="str">
        <f>+IF(R803="-",IF(OR(F803="OUI",AND(G803="OUI",T803&lt;=$V$1),H803="OUI",I803="OUI",J803="OUI",T803&lt;=$V$1),"OUI",""),"")</f>
        <v/>
      </c>
      <c r="AA803" s="68" t="str">
        <f>+IF(OR(Z803&lt;&gt;"OUI",X803="OUI",R803&lt;&gt;"-"),"OUI","")</f>
        <v>OUI</v>
      </c>
      <c r="AB803" s="69">
        <f>+IF(AA803&lt;&gt;"OUI","-",IF(R803="-",IF(W803&lt;=3,"-",MAX(N803,K803*(1-$T$1))),IF(W803&lt;=3,R803,IF(T803&gt;$V$6,MAX(N803,K803*$T$6),IF(T803&gt;$V$5,MAX(R803,N803,K803*(1-$T$2),K803*(1-$T$5)),IF(T803&gt;$V$4,MAX(R803,N803,K803*(1-$T$2),K803*(1-$T$4)),IF(T803&gt;$V$3,MAX(R803,N803,K803*(1-$T$2),K803*(1-$T$3)),IF(T803&gt;$V$1,MAX(N803,K803*(1-$T$2)),MAX(N803,R803)))))))))</f>
        <v>13.950000000000001</v>
      </c>
      <c r="AC803" s="70">
        <f>+IF(AB803="-","-",IF(ABS(K803-AB803)&lt;0.1,1,-1*(AB803-K803)/K803))</f>
        <v>9.9999999999999936E-2</v>
      </c>
      <c r="AD803" s="66">
        <f>+IF(AB803&lt;&gt;"-",IF(AB803&lt;K803,(K803-AB803)*C803,AB803*C803),"")</f>
        <v>10.849999999999993</v>
      </c>
      <c r="AE803" s="68" t="str">
        <f>+IF(AB803&lt;&gt;"-",IF(R803&lt;&gt;"-",IF(Z803&lt;&gt;"OUI","OLD","FAUX"),IF(Z803&lt;&gt;"OUI","NEW","FAUX")),"")</f>
        <v>OLD</v>
      </c>
      <c r="AF803" s="68"/>
      <c r="AG803" s="68"/>
      <c r="AH803" s="53" t="str">
        <f t="shared" si="12"/>
        <v/>
      </c>
    </row>
    <row r="804" spans="1:34" ht="17">
      <c r="A804" s="53" t="s">
        <v>1052</v>
      </c>
      <c r="B804" s="53" t="s">
        <v>1053</v>
      </c>
      <c r="C804" s="54">
        <v>2</v>
      </c>
      <c r="D804" s="55" t="s">
        <v>834</v>
      </c>
      <c r="E804" s="55"/>
      <c r="F804" s="56" t="s">
        <v>49</v>
      </c>
      <c r="G804" s="56" t="s">
        <v>49</v>
      </c>
      <c r="H804" s="56"/>
      <c r="I804" s="56"/>
      <c r="J804" s="56"/>
      <c r="K804" s="57">
        <v>15.5</v>
      </c>
      <c r="L804" s="58">
        <v>44823</v>
      </c>
      <c r="M804" s="58">
        <v>45687</v>
      </c>
      <c r="N804" s="59"/>
      <c r="O804" s="56">
        <v>2</v>
      </c>
      <c r="P804" s="56"/>
      <c r="Q804" s="56">
        <v>3</v>
      </c>
      <c r="R804" s="60">
        <v>13.950000000000001</v>
      </c>
      <c r="S804" s="61">
        <f>O804+P804</f>
        <v>2</v>
      </c>
      <c r="T804" s="62">
        <f>+IF(L804&lt;&gt;"",IF(DAYS360(L804,$A$2)&lt;0,0,IF(AND(MONTH(L804)=MONTH($A$2),YEAR(L804)&lt;YEAR($A$2)),(DAYS360(L804,$A$2)/30)-1,DAYS360(L804,$A$2)/30)),0)</f>
        <v>30.233333333333334</v>
      </c>
      <c r="U804" s="62">
        <f>+IF(M804&lt;&gt;"",IF(DAYS360(M804,$A$2)&lt;0,0,IF(AND(MONTH(M804)=MONTH($A$2),YEAR(M804)&lt;YEAR($A$2)),(DAYS360(M804,$A$2)/30)-1,DAYS360(M804,$A$2)/30)),0)</f>
        <v>1.8666666666666667</v>
      </c>
      <c r="V804" s="63">
        <f>S804/((C804+Q804)/2)</f>
        <v>0.8</v>
      </c>
      <c r="W804" s="64">
        <f>+IF(V804&gt;0,1/V804,999)</f>
        <v>1.25</v>
      </c>
      <c r="X804" s="65" t="str">
        <f>+IF(N804&lt;&gt;"",IF(INT(N804)&lt;&gt;INT(K804),"OUI",""),"")</f>
        <v/>
      </c>
      <c r="Y804" s="66">
        <f>+IF(F804="OUI",0,C804*K804)</f>
        <v>31</v>
      </c>
      <c r="Z804" s="67" t="str">
        <f>+IF(R804="-",IF(OR(F804="OUI",AND(G804="OUI",T804&lt;=$V$1),H804="OUI",I804="OUI",J804="OUI",T804&lt;=$V$1),"OUI",""),"")</f>
        <v/>
      </c>
      <c r="AA804" s="68" t="str">
        <f>+IF(OR(Z804&lt;&gt;"OUI",X804="OUI",R804&lt;&gt;"-"),"OUI","")</f>
        <v>OUI</v>
      </c>
      <c r="AB804" s="69">
        <f>+IF(AA804&lt;&gt;"OUI","-",IF(R804="-",IF(W804&lt;=3,"-",MAX(N804,K804*(1-$T$1))),IF(W804&lt;=3,R804,IF(T804&gt;$V$6,MAX(N804,K804*$T$6),IF(T804&gt;$V$5,MAX(R804,N804,K804*(1-$T$2),K804*(1-$T$5)),IF(T804&gt;$V$4,MAX(R804,N804,K804*(1-$T$2),K804*(1-$T$4)),IF(T804&gt;$V$3,MAX(R804,N804,K804*(1-$T$2),K804*(1-$T$3)),IF(T804&gt;$V$1,MAX(N804,K804*(1-$T$2)),MAX(N804,R804)))))))))</f>
        <v>13.950000000000001</v>
      </c>
      <c r="AC804" s="70">
        <f>+IF(AB804="-","-",IF(ABS(K804-AB804)&lt;0.1,1,-1*(AB804-K804)/K804))</f>
        <v>9.9999999999999936E-2</v>
      </c>
      <c r="AD804" s="66">
        <f>+IF(AB804&lt;&gt;"-",IF(AB804&lt;K804,(K804-AB804)*C804,AB804*C804),"")</f>
        <v>3.0999999999999979</v>
      </c>
      <c r="AE804" s="68" t="str">
        <f>+IF(AB804&lt;&gt;"-",IF(R804&lt;&gt;"-",IF(Z804&lt;&gt;"OUI","OLD","FAUX"),IF(Z804&lt;&gt;"OUI","NEW","FAUX")),"")</f>
        <v>OLD</v>
      </c>
      <c r="AF804" s="68"/>
      <c r="AG804" s="68"/>
      <c r="AH804" s="53" t="str">
        <f t="shared" si="12"/>
        <v/>
      </c>
    </row>
    <row r="805" spans="1:34" ht="17">
      <c r="A805" s="53" t="s">
        <v>1003</v>
      </c>
      <c r="B805" s="53" t="s">
        <v>1004</v>
      </c>
      <c r="C805" s="54">
        <v>1</v>
      </c>
      <c r="D805" s="55" t="s">
        <v>834</v>
      </c>
      <c r="E805" s="55"/>
      <c r="F805" s="56" t="s">
        <v>49</v>
      </c>
      <c r="G805" s="56" t="s">
        <v>49</v>
      </c>
      <c r="H805" s="56"/>
      <c r="I805" s="56"/>
      <c r="J805" s="56"/>
      <c r="K805" s="57">
        <v>15.5</v>
      </c>
      <c r="L805" s="58">
        <v>44823</v>
      </c>
      <c r="M805" s="58">
        <v>45412</v>
      </c>
      <c r="N805" s="59"/>
      <c r="O805" s="56"/>
      <c r="P805" s="56"/>
      <c r="Q805" s="56">
        <v>3</v>
      </c>
      <c r="R805" s="60">
        <v>13.950000000000001</v>
      </c>
      <c r="S805" s="61">
        <f>O805+P805</f>
        <v>0</v>
      </c>
      <c r="T805" s="62">
        <f>+IF(L805&lt;&gt;"",IF(DAYS360(L805,$A$2)&lt;0,0,IF(AND(MONTH(L805)=MONTH($A$2),YEAR(L805)&lt;YEAR($A$2)),(DAYS360(L805,$A$2)/30)-1,DAYS360(L805,$A$2)/30)),0)</f>
        <v>30.233333333333334</v>
      </c>
      <c r="U805" s="62">
        <f>+IF(M805&lt;&gt;"",IF(DAYS360(M805,$A$2)&lt;0,0,IF(AND(MONTH(M805)=MONTH($A$2),YEAR(M805)&lt;YEAR($A$2)),(DAYS360(M805,$A$2)/30)-1,DAYS360(M805,$A$2)/30)),0)</f>
        <v>10.866666666666667</v>
      </c>
      <c r="V805" s="63">
        <f>S805/((C805+Q805)/2)</f>
        <v>0</v>
      </c>
      <c r="W805" s="64">
        <f>+IF(V805&gt;0,1/V805,999)</f>
        <v>999</v>
      </c>
      <c r="X805" s="65" t="str">
        <f>+IF(N805&lt;&gt;"",IF(INT(N805)&lt;&gt;INT(K805),"OUI",""),"")</f>
        <v/>
      </c>
      <c r="Y805" s="66">
        <f>+IF(F805="OUI",0,C805*K805)</f>
        <v>15.5</v>
      </c>
      <c r="Z805" s="67" t="str">
        <f>+IF(R805="-",IF(OR(F805="OUI",AND(G805="OUI",T805&lt;=$V$1),H805="OUI",I805="OUI",J805="OUI",T805&lt;=$V$1),"OUI",""),"")</f>
        <v/>
      </c>
      <c r="AA805" s="68" t="str">
        <f>+IF(OR(Z805&lt;&gt;"OUI",X805="OUI",R805&lt;&gt;"-"),"OUI","")</f>
        <v>OUI</v>
      </c>
      <c r="AB805" s="69">
        <f>+IF(AA805&lt;&gt;"OUI","-",IF(R805="-",IF(W805&lt;=3,"-",MAX(N805,K805*(1-$T$1))),IF(W805&lt;=3,R805,IF(T805&gt;$V$6,MAX(N805,K805*$T$6),IF(T805&gt;$V$5,MAX(R805,N805,K805*(1-$T$2),K805*(1-$T$5)),IF(T805&gt;$V$4,MAX(R805,N805,K805*(1-$T$2),K805*(1-$T$4)),IF(T805&gt;$V$3,MAX(R805,N805,K805*(1-$T$2),K805*(1-$T$3)),IF(T805&gt;$V$1,MAX(N805,K805*(1-$T$2)),MAX(N805,R805)))))))))</f>
        <v>13.950000000000001</v>
      </c>
      <c r="AC805" s="70">
        <f>+IF(AB805="-","-",IF(ABS(K805-AB805)&lt;0.1,1,-1*(AB805-K805)/K805))</f>
        <v>9.9999999999999936E-2</v>
      </c>
      <c r="AD805" s="66">
        <f>+IF(AB805&lt;&gt;"-",IF(AB805&lt;K805,(K805-AB805)*C805,AB805*C805),"")</f>
        <v>1.5499999999999989</v>
      </c>
      <c r="AE805" s="68" t="str">
        <f>+IF(AB805&lt;&gt;"-",IF(R805&lt;&gt;"-",IF(Z805&lt;&gt;"OUI","OLD","FAUX"),IF(Z805&lt;&gt;"OUI","NEW","FAUX")),"")</f>
        <v>OLD</v>
      </c>
      <c r="AF805" s="68"/>
      <c r="AG805" s="68"/>
      <c r="AH805" s="53" t="str">
        <f t="shared" si="12"/>
        <v/>
      </c>
    </row>
    <row r="806" spans="1:34" ht="17">
      <c r="A806" s="53" t="s">
        <v>1652</v>
      </c>
      <c r="B806" s="53" t="s">
        <v>1653</v>
      </c>
      <c r="C806" s="54">
        <v>8</v>
      </c>
      <c r="D806" s="55" t="s">
        <v>80</v>
      </c>
      <c r="E806" s="55" t="s">
        <v>81</v>
      </c>
      <c r="F806" s="56" t="s">
        <v>49</v>
      </c>
      <c r="G806" s="56" t="s">
        <v>49</v>
      </c>
      <c r="H806" s="56"/>
      <c r="I806" s="56"/>
      <c r="J806" s="56" t="s">
        <v>49</v>
      </c>
      <c r="K806" s="57">
        <v>15.305</v>
      </c>
      <c r="L806" s="58">
        <v>44879</v>
      </c>
      <c r="M806" s="58">
        <v>45636</v>
      </c>
      <c r="N806" s="59"/>
      <c r="O806" s="56"/>
      <c r="P806" s="56"/>
      <c r="Q806" s="56">
        <v>8</v>
      </c>
      <c r="R806" s="60">
        <v>13.7745</v>
      </c>
      <c r="S806" s="61">
        <f>O806+P806</f>
        <v>0</v>
      </c>
      <c r="T806" s="62">
        <f>+IF(L806&lt;&gt;"",IF(DAYS360(L806,$A$2)&lt;0,0,IF(AND(MONTH(L806)=MONTH($A$2),YEAR(L806)&lt;YEAR($A$2)),(DAYS360(L806,$A$2)/30)-1,DAYS360(L806,$A$2)/30)),0)</f>
        <v>28.4</v>
      </c>
      <c r="U806" s="62">
        <f>+IF(M806&lt;&gt;"",IF(DAYS360(M806,$A$2)&lt;0,0,IF(AND(MONTH(M806)=MONTH($A$2),YEAR(M806)&lt;YEAR($A$2)),(DAYS360(M806,$A$2)/30)-1,DAYS360(M806,$A$2)/30)),0)</f>
        <v>3.5333333333333332</v>
      </c>
      <c r="V806" s="63">
        <f>S806/((C806+Q806)/2)</f>
        <v>0</v>
      </c>
      <c r="W806" s="64">
        <f>+IF(V806&gt;0,1/V806,999)</f>
        <v>999</v>
      </c>
      <c r="X806" s="65" t="str">
        <f>+IF(N806&lt;&gt;"",IF(INT(N806)&lt;&gt;INT(K806),"OUI",""),"")</f>
        <v/>
      </c>
      <c r="Y806" s="66">
        <f>+IF(F806="OUI",0,C806*K806)</f>
        <v>122.44</v>
      </c>
      <c r="Z806" s="67" t="str">
        <f>+IF(R806="-",IF(OR(F806="OUI",AND(G806="OUI",T806&lt;=$V$1),H806="OUI",I806="OUI",J806="OUI",T806&lt;=$V$1),"OUI",""),"")</f>
        <v/>
      </c>
      <c r="AA806" s="68" t="str">
        <f>+IF(OR(Z806&lt;&gt;"OUI",X806="OUI",R806&lt;&gt;"-"),"OUI","")</f>
        <v>OUI</v>
      </c>
      <c r="AB806" s="69">
        <f>+IF(AA806&lt;&gt;"OUI","-",IF(R806="-",IF(W806&lt;=3,"-",MAX(N806,K806*(1-$T$1))),IF(W806&lt;=3,R806,IF(T806&gt;$V$6,MAX(N806,K806*$T$6),IF(T806&gt;$V$5,MAX(R806,N806,K806*(1-$T$2),K806*(1-$T$5)),IF(T806&gt;$V$4,MAX(R806,N806,K806*(1-$T$2),K806*(1-$T$4)),IF(T806&gt;$V$3,MAX(R806,N806,K806*(1-$T$2),K806*(1-$T$3)),IF(T806&gt;$V$1,MAX(N806,K806*(1-$T$2)),MAX(N806,R806)))))))))</f>
        <v>13.7745</v>
      </c>
      <c r="AC806" s="70">
        <f>+IF(AB806="-","-",IF(ABS(K806-AB806)&lt;0.1,1,-1*(AB806-K806)/K806))</f>
        <v>0.1</v>
      </c>
      <c r="AD806" s="66">
        <f>+IF(AB806&lt;&gt;"-",IF(AB806&lt;K806,(K806-AB806)*C806,AB806*C806),"")</f>
        <v>12.244</v>
      </c>
      <c r="AE806" s="68" t="str">
        <f>+IF(AB806&lt;&gt;"-",IF(R806&lt;&gt;"-",IF(Z806&lt;&gt;"OUI","OLD","FAUX"),IF(Z806&lt;&gt;"OUI","NEW","FAUX")),"")</f>
        <v>OLD</v>
      </c>
      <c r="AF806" s="68"/>
      <c r="AG806" s="68"/>
      <c r="AH806" s="53" t="str">
        <f t="shared" si="12"/>
        <v/>
      </c>
    </row>
    <row r="807" spans="1:34" ht="17">
      <c r="A807" s="53" t="s">
        <v>2459</v>
      </c>
      <c r="B807" s="53" t="s">
        <v>2460</v>
      </c>
      <c r="C807" s="54">
        <v>37</v>
      </c>
      <c r="D807" s="55" t="s">
        <v>797</v>
      </c>
      <c r="E807" s="55"/>
      <c r="F807" s="56" t="s">
        <v>49</v>
      </c>
      <c r="G807" s="56" t="s">
        <v>49</v>
      </c>
      <c r="H807" s="56"/>
      <c r="I807" s="56"/>
      <c r="J807" s="56"/>
      <c r="K807" s="57">
        <v>15.3</v>
      </c>
      <c r="L807" s="58">
        <v>45433</v>
      </c>
      <c r="M807" s="58">
        <v>45618</v>
      </c>
      <c r="N807" s="59"/>
      <c r="O807" s="56"/>
      <c r="P807" s="56"/>
      <c r="Q807" s="56">
        <v>39</v>
      </c>
      <c r="R807" s="60" t="s">
        <v>1139</v>
      </c>
      <c r="S807" s="61">
        <f>O807+P807</f>
        <v>0</v>
      </c>
      <c r="T807" s="62">
        <f>+IF(L807&lt;&gt;"",IF(DAYS360(L807,$A$2)&lt;0,0,IF(AND(MONTH(L807)=MONTH($A$2),YEAR(L807)&lt;YEAR($A$2)),(DAYS360(L807,$A$2)/30)-1,DAYS360(L807,$A$2)/30)),0)</f>
        <v>10.166666666666666</v>
      </c>
      <c r="U807" s="62">
        <f>+IF(M807&lt;&gt;"",IF(DAYS360(M807,$A$2)&lt;0,0,IF(AND(MONTH(M807)=MONTH($A$2),YEAR(M807)&lt;YEAR($A$2)),(DAYS360(M807,$A$2)/30)-1,DAYS360(M807,$A$2)/30)),0)</f>
        <v>4.1333333333333337</v>
      </c>
      <c r="V807" s="63">
        <f>S807/((C807+Q807)/2)</f>
        <v>0</v>
      </c>
      <c r="W807" s="64">
        <f>+IF(V807&gt;0,1/V807,999)</f>
        <v>999</v>
      </c>
      <c r="X807" s="65" t="str">
        <f>+IF(N807&lt;&gt;"",IF(INT(N807)&lt;&gt;INT(K807),"OUI",""),"")</f>
        <v/>
      </c>
      <c r="Y807" s="66">
        <f>+IF(F807="OUI",0,C807*K807)</f>
        <v>566.1</v>
      </c>
      <c r="Z807" s="67" t="str">
        <f>+IF(R807="-",IF(OR(F807="OUI",AND(G807="OUI",T807&lt;=$V$1),H807="OUI",I807="OUI",J807="OUI",T807&lt;=$V$1),"OUI",""),"")</f>
        <v>OUI</v>
      </c>
      <c r="AA807" s="68" t="str">
        <f>+IF(OR(Z807&lt;&gt;"OUI",X807="OUI",R807&lt;&gt;"-"),"OUI","")</f>
        <v/>
      </c>
      <c r="AB807" s="69" t="str">
        <f>+IF(AA807&lt;&gt;"OUI","-",IF(R807="-",IF(W807&lt;=3,"-",MAX(N807,K807*(1-$T$1))),IF(W807&lt;=3,R807,IF(T807&gt;$V$6,MAX(N807,K807*$T$6),IF(T807&gt;$V$5,MAX(R807,N807,K807*(1-$T$2),K807*(1-$T$5)),IF(T807&gt;$V$4,MAX(R807,N807,K807*(1-$T$2),K807*(1-$T$4)),IF(T807&gt;$V$3,MAX(R807,N807,K807*(1-$T$2),K807*(1-$T$3)),IF(T807&gt;$V$1,MAX(N807,K807*(1-$T$2)),MAX(N807,R807)))))))))</f>
        <v>-</v>
      </c>
      <c r="AC807" s="70" t="str">
        <f>+IF(AB807="-","-",IF(ABS(K807-AB807)&lt;0.1,1,-1*(AB807-K807)/K807))</f>
        <v>-</v>
      </c>
      <c r="AD807" s="66" t="str">
        <f>+IF(AB807&lt;&gt;"-",IF(AB807&lt;K807,(K807-AB807)*C807,AB807*C807),"")</f>
        <v/>
      </c>
      <c r="AE807" s="68" t="str">
        <f>+IF(AB807&lt;&gt;"-",IF(R807&lt;&gt;"-",IF(Z807&lt;&gt;"OUI","OLD","FAUX"),IF(Z807&lt;&gt;"OUI","NEW","FAUX")),"")</f>
        <v/>
      </c>
      <c r="AF807" s="68"/>
      <c r="AG807" s="68"/>
      <c r="AH807" s="53" t="str">
        <f t="shared" si="12"/>
        <v/>
      </c>
    </row>
    <row r="808" spans="1:34" ht="17">
      <c r="A808" s="53" t="s">
        <v>178</v>
      </c>
      <c r="B808" s="53" t="s">
        <v>179</v>
      </c>
      <c r="C808" s="54">
        <v>5</v>
      </c>
      <c r="D808" s="55" t="s">
        <v>180</v>
      </c>
      <c r="E808" s="55" t="s">
        <v>111</v>
      </c>
      <c r="F808" s="56" t="s">
        <v>49</v>
      </c>
      <c r="G808" s="56" t="s">
        <v>49</v>
      </c>
      <c r="H808" s="56"/>
      <c r="I808" s="56"/>
      <c r="J808" s="56" t="s">
        <v>49</v>
      </c>
      <c r="K808" s="57">
        <v>15.3</v>
      </c>
      <c r="L808" s="58">
        <v>43719</v>
      </c>
      <c r="M808" s="58">
        <v>45643</v>
      </c>
      <c r="N808" s="59"/>
      <c r="O808" s="56"/>
      <c r="P808" s="56"/>
      <c r="Q808" s="56">
        <v>5</v>
      </c>
      <c r="R808" s="60">
        <v>10.71</v>
      </c>
      <c r="S808" s="61">
        <f>O808+P808</f>
        <v>0</v>
      </c>
      <c r="T808" s="62">
        <f>+IF(L808&lt;&gt;"",IF(DAYS360(L808,$A$2)&lt;0,0,IF(AND(MONTH(L808)=MONTH($A$2),YEAR(L808)&lt;YEAR($A$2)),(DAYS360(L808,$A$2)/30)-1,DAYS360(L808,$A$2)/30)),0)</f>
        <v>66.5</v>
      </c>
      <c r="U808" s="62">
        <f>+IF(M808&lt;&gt;"",IF(DAYS360(M808,$A$2)&lt;0,0,IF(AND(MONTH(M808)=MONTH($A$2),YEAR(M808)&lt;YEAR($A$2)),(DAYS360(M808,$A$2)/30)-1,DAYS360(M808,$A$2)/30)),0)</f>
        <v>3.3</v>
      </c>
      <c r="V808" s="63">
        <f>S808/((C808+Q808)/2)</f>
        <v>0</v>
      </c>
      <c r="W808" s="64">
        <f>+IF(V808&gt;0,1/V808,999)</f>
        <v>999</v>
      </c>
      <c r="X808" s="65" t="str">
        <f>+IF(N808&lt;&gt;"",IF(INT(N808)&lt;&gt;INT(K808),"OUI",""),"")</f>
        <v/>
      </c>
      <c r="Y808" s="66">
        <f>+IF(F808="OUI",0,C808*K808)</f>
        <v>76.5</v>
      </c>
      <c r="Z808" s="67" t="str">
        <f>+IF(R808="-",IF(OR(F808="OUI",AND(G808="OUI",T808&lt;=$V$1),H808="OUI",I808="OUI",J808="OUI",T808&lt;=$V$1),"OUI",""),"")</f>
        <v/>
      </c>
      <c r="AA808" s="68" t="str">
        <f>+IF(OR(Z808&lt;&gt;"OUI",X808="OUI",R808&lt;&gt;"-"),"OUI","")</f>
        <v>OUI</v>
      </c>
      <c r="AB808" s="69">
        <f>+IF(AA808&lt;&gt;"OUI","-",IF(R808="-",IF(W808&lt;=3,"-",MAX(N808,K808*(1-$T$1))),IF(W808&lt;=3,R808,IF(T808&gt;$V$6,MAX(N808,K808*$T$6),IF(T808&gt;$V$5,MAX(R808,N808,K808*(1-$T$2),K808*(1-$T$5)),IF(T808&gt;$V$4,MAX(R808,N808,K808*(1-$T$2),K808*(1-$T$4)),IF(T808&gt;$V$3,MAX(R808,N808,K808*(1-$T$2),K808*(1-$T$3)),IF(T808&gt;$V$1,MAX(N808,K808*(1-$T$2)),MAX(N808,R808)))))))))</f>
        <v>15.3</v>
      </c>
      <c r="AC808" s="70">
        <f>+IF(AB808="-","-",IF(ABS(K808-AB808)&lt;0.1,1,-1*(AB808-K808)/K808))</f>
        <v>1</v>
      </c>
      <c r="AD808" s="66">
        <f>+IF(AB808&lt;&gt;"-",IF(AB808&lt;K808,(K808-AB808)*C808,AB808*C808),"")</f>
        <v>76.5</v>
      </c>
      <c r="AE808" s="68" t="str">
        <f>+IF(AB808&lt;&gt;"-",IF(R808&lt;&gt;"-",IF(Z808&lt;&gt;"OUI","OLD","FAUX"),IF(Z808&lt;&gt;"OUI","NEW","FAUX")),"")</f>
        <v>OLD</v>
      </c>
      <c r="AF808" s="68"/>
      <c r="AG808" s="68"/>
      <c r="AH808" s="53" t="str">
        <f t="shared" si="12"/>
        <v/>
      </c>
    </row>
    <row r="809" spans="1:34" ht="17">
      <c r="A809" s="53" t="s">
        <v>1591</v>
      </c>
      <c r="B809" s="53" t="s">
        <v>1592</v>
      </c>
      <c r="C809" s="54">
        <v>10</v>
      </c>
      <c r="D809" s="55" t="s">
        <v>80</v>
      </c>
      <c r="E809" s="55" t="s">
        <v>805</v>
      </c>
      <c r="F809" s="56" t="s">
        <v>49</v>
      </c>
      <c r="G809" s="56" t="s">
        <v>49</v>
      </c>
      <c r="H809" s="56"/>
      <c r="I809" s="56"/>
      <c r="J809" s="56" t="s">
        <v>49</v>
      </c>
      <c r="K809" s="57">
        <v>15.2919</v>
      </c>
      <c r="L809" s="58">
        <v>44075</v>
      </c>
      <c r="M809" s="58">
        <v>44754</v>
      </c>
      <c r="N809" s="59"/>
      <c r="O809" s="56"/>
      <c r="P809" s="56"/>
      <c r="Q809" s="56">
        <v>11</v>
      </c>
      <c r="R809" s="60">
        <v>13.76271</v>
      </c>
      <c r="S809" s="61">
        <f>O809+P809</f>
        <v>0</v>
      </c>
      <c r="T809" s="62">
        <f>+IF(L809&lt;&gt;"",IF(DAYS360(L809,$A$2)&lt;0,0,IF(AND(MONTH(L809)=MONTH($A$2),YEAR(L809)&lt;YEAR($A$2)),(DAYS360(L809,$A$2)/30)-1,DAYS360(L809,$A$2)/30)),0)</f>
        <v>54.833333333333336</v>
      </c>
      <c r="U809" s="62">
        <f>+IF(M809&lt;&gt;"",IF(DAYS360(M809,$A$2)&lt;0,0,IF(AND(MONTH(M809)=MONTH($A$2),YEAR(M809)&lt;YEAR($A$2)),(DAYS360(M809,$A$2)/30)-1,DAYS360(M809,$A$2)/30)),0)</f>
        <v>32.466666666666669</v>
      </c>
      <c r="V809" s="63">
        <f>S809/((C809+Q809)/2)</f>
        <v>0</v>
      </c>
      <c r="W809" s="64">
        <f>+IF(V809&gt;0,1/V809,999)</f>
        <v>999</v>
      </c>
      <c r="X809" s="65" t="str">
        <f>+IF(N809&lt;&gt;"",IF(INT(N809)&lt;&gt;INT(K809),"OUI",""),"")</f>
        <v/>
      </c>
      <c r="Y809" s="66">
        <f>+IF(F809="OUI",0,C809*K809)</f>
        <v>152.91900000000001</v>
      </c>
      <c r="Z809" s="67" t="str">
        <f>+IF(R809="-",IF(OR(F809="OUI",AND(G809="OUI",T809&lt;=$V$1),H809="OUI",I809="OUI",J809="OUI",T809&lt;=$V$1),"OUI",""),"")</f>
        <v/>
      </c>
      <c r="AA809" s="68" t="str">
        <f>+IF(OR(Z809&lt;&gt;"OUI",X809="OUI",R809&lt;&gt;"-"),"OUI","")</f>
        <v>OUI</v>
      </c>
      <c r="AB809" s="69">
        <f>+IF(AA809&lt;&gt;"OUI","-",IF(R809="-",IF(W809&lt;=3,"-",MAX(N809,K809*(1-$T$1))),IF(W809&lt;=3,R809,IF(T809&gt;$V$6,MAX(N809,K809*$T$6),IF(T809&gt;$V$5,MAX(R809,N809,K809*(1-$T$2),K809*(1-$T$5)),IF(T809&gt;$V$4,MAX(R809,N809,K809*(1-$T$2),K809*(1-$T$4)),IF(T809&gt;$V$3,MAX(R809,N809,K809*(1-$T$2),K809*(1-$T$3)),IF(T809&gt;$V$1,MAX(N809,K809*(1-$T$2)),MAX(N809,R809)))))))))</f>
        <v>13.76271</v>
      </c>
      <c r="AC809" s="70">
        <f>+IF(AB809="-","-",IF(ABS(K809-AB809)&lt;0.1,1,-1*(AB809-K809)/K809))</f>
        <v>9.9999999999999992E-2</v>
      </c>
      <c r="AD809" s="66">
        <f>+IF(AB809&lt;&gt;"-",IF(AB809&lt;K809,(K809-AB809)*C809,AB809*C809),"")</f>
        <v>15.291899999999998</v>
      </c>
      <c r="AE809" s="68" t="str">
        <f>+IF(AB809&lt;&gt;"-",IF(R809&lt;&gt;"-",IF(Z809&lt;&gt;"OUI","OLD","FAUX"),IF(Z809&lt;&gt;"OUI","NEW","FAUX")),"")</f>
        <v>OLD</v>
      </c>
      <c r="AF809" s="68"/>
      <c r="AG809" s="68"/>
      <c r="AH809" s="53" t="str">
        <f t="shared" si="12"/>
        <v/>
      </c>
    </row>
    <row r="810" spans="1:34" ht="17">
      <c r="A810" s="53" t="s">
        <v>2735</v>
      </c>
      <c r="B810" s="53" t="s">
        <v>2736</v>
      </c>
      <c r="C810" s="54">
        <v>210</v>
      </c>
      <c r="D810" s="55" t="s">
        <v>68</v>
      </c>
      <c r="E810" s="55"/>
      <c r="F810" s="56" t="s">
        <v>49</v>
      </c>
      <c r="G810" s="56" t="s">
        <v>49</v>
      </c>
      <c r="H810" s="56" t="s">
        <v>98</v>
      </c>
      <c r="I810" s="56"/>
      <c r="J810" s="56"/>
      <c r="K810" s="57">
        <v>15.216799999999999</v>
      </c>
      <c r="L810" s="58">
        <v>45527</v>
      </c>
      <c r="M810" s="58">
        <v>45727</v>
      </c>
      <c r="N810" s="59"/>
      <c r="O810" s="56">
        <v>26</v>
      </c>
      <c r="P810" s="56">
        <v>92</v>
      </c>
      <c r="Q810" s="56">
        <v>343</v>
      </c>
      <c r="R810" s="60" t="s">
        <v>1139</v>
      </c>
      <c r="S810" s="61">
        <f>O810+P810</f>
        <v>118</v>
      </c>
      <c r="T810" s="62">
        <f>+IF(L810&lt;&gt;"",IF(DAYS360(L810,$A$2)&lt;0,0,IF(AND(MONTH(L810)=MONTH($A$2),YEAR(L810)&lt;YEAR($A$2)),(DAYS360(L810,$A$2)/30)-1,DAYS360(L810,$A$2)/30)),0)</f>
        <v>7.1</v>
      </c>
      <c r="U810" s="62">
        <f>+IF(M810&lt;&gt;"",IF(DAYS360(M810,$A$2)&lt;0,0,IF(AND(MONTH(M810)=MONTH($A$2),YEAR(M810)&lt;YEAR($A$2)),(DAYS360(M810,$A$2)/30)-1,DAYS360(M810,$A$2)/30)),0)</f>
        <v>0.5</v>
      </c>
      <c r="V810" s="63">
        <f>S810/((C810+Q810)/2)</f>
        <v>0.4267631103074141</v>
      </c>
      <c r="W810" s="64">
        <f>+IF(V810&gt;0,1/V810,999)</f>
        <v>2.343220338983051</v>
      </c>
      <c r="X810" s="65" t="str">
        <f>+IF(N810&lt;&gt;"",IF(INT(N810)&lt;&gt;INT(K810),"OUI",""),"")</f>
        <v/>
      </c>
      <c r="Y810" s="66">
        <f>+IF(F810="OUI",0,C810*K810)</f>
        <v>3195.5279999999998</v>
      </c>
      <c r="Z810" s="67" t="str">
        <f>+IF(R810="-",IF(OR(F810="OUI",AND(G810="OUI",T810&lt;=$V$1),H810="OUI",I810="OUI",J810="OUI",T810&lt;=$V$1),"OUI",""),"")</f>
        <v>OUI</v>
      </c>
      <c r="AA810" s="68" t="str">
        <f>+IF(OR(Z810&lt;&gt;"OUI",X810="OUI",R810&lt;&gt;"-"),"OUI","")</f>
        <v/>
      </c>
      <c r="AB810" s="69" t="str">
        <f>+IF(AA810&lt;&gt;"OUI","-",IF(R810="-",IF(W810&lt;=3,"-",MAX(N810,K810*(1-$T$1))),IF(W810&lt;=3,R810,IF(T810&gt;$V$6,MAX(N810,K810*$T$6),IF(T810&gt;$V$5,MAX(R810,N810,K810*(1-$T$2),K810*(1-$T$5)),IF(T810&gt;$V$4,MAX(R810,N810,K810*(1-$T$2),K810*(1-$T$4)),IF(T810&gt;$V$3,MAX(R810,N810,K810*(1-$T$2),K810*(1-$T$3)),IF(T810&gt;$V$1,MAX(N810,K810*(1-$T$2)),MAX(N810,R810)))))))))</f>
        <v>-</v>
      </c>
      <c r="AC810" s="70" t="str">
        <f>+IF(AB810="-","-",IF(ABS(K810-AB810)&lt;0.1,1,-1*(AB810-K810)/K810))</f>
        <v>-</v>
      </c>
      <c r="AD810" s="66" t="str">
        <f>+IF(AB810&lt;&gt;"-",IF(AB810&lt;K810,(K810-AB810)*C810,AB810*C810),"")</f>
        <v/>
      </c>
      <c r="AE810" s="68" t="str">
        <f>+IF(AB810&lt;&gt;"-",IF(R810&lt;&gt;"-",IF(Z810&lt;&gt;"OUI","OLD","FAUX"),IF(Z810&lt;&gt;"OUI","NEW","FAUX")),"")</f>
        <v/>
      </c>
      <c r="AF810" s="68"/>
      <c r="AG810" s="68"/>
      <c r="AH810" s="53" t="str">
        <f t="shared" si="12"/>
        <v/>
      </c>
    </row>
    <row r="811" spans="1:34">
      <c r="A811" s="53" t="s">
        <v>3046</v>
      </c>
      <c r="B811" s="53" t="s">
        <v>3047</v>
      </c>
      <c r="C811" s="54">
        <v>1</v>
      </c>
      <c r="D811" s="55"/>
      <c r="E811" s="55"/>
      <c r="F811" s="56"/>
      <c r="G811" s="56"/>
      <c r="H811" s="56"/>
      <c r="I811" s="56"/>
      <c r="J811" s="56"/>
      <c r="K811" s="57">
        <v>15.2</v>
      </c>
      <c r="L811" s="58">
        <v>45708</v>
      </c>
      <c r="M811" s="58">
        <v>45694</v>
      </c>
      <c r="N811" s="59"/>
      <c r="O811" s="56">
        <v>1</v>
      </c>
      <c r="P811" s="56"/>
      <c r="Q811" s="56"/>
      <c r="R811" s="60" t="s">
        <v>1139</v>
      </c>
      <c r="S811" s="61">
        <f>O811+P811</f>
        <v>1</v>
      </c>
      <c r="T811" s="62">
        <f>+IF(L811&lt;&gt;"",IF(DAYS360(L811,$A$2)&lt;0,0,IF(AND(MONTH(L811)=MONTH($A$2),YEAR(L811)&lt;YEAR($A$2)),(DAYS360(L811,$A$2)/30)-1,DAYS360(L811,$A$2)/30)),0)</f>
        <v>1.2</v>
      </c>
      <c r="U811" s="62">
        <f>+IF(M811&lt;&gt;"",IF(DAYS360(M811,$A$2)&lt;0,0,IF(AND(MONTH(M811)=MONTH($A$2),YEAR(M811)&lt;YEAR($A$2)),(DAYS360(M811,$A$2)/30)-1,DAYS360(M811,$A$2)/30)),0)</f>
        <v>1.6666666666666667</v>
      </c>
      <c r="V811" s="63">
        <f>S811/((C811+Q811)/2)</f>
        <v>2</v>
      </c>
      <c r="W811" s="64">
        <f>+IF(V811&gt;0,1/V811,999)</f>
        <v>0.5</v>
      </c>
      <c r="X811" s="65" t="str">
        <f>+IF(N811&lt;&gt;"",IF(INT(N811)&lt;&gt;INT(K811),"OUI",""),"")</f>
        <v/>
      </c>
      <c r="Y811" s="66">
        <f>+IF(F811="OUI",0,C811*K811)</f>
        <v>15.2</v>
      </c>
      <c r="Z811" s="67" t="str">
        <f>+IF(R811="-",IF(OR(F811="OUI",AND(G811="OUI",T811&lt;=$V$1),H811="OUI",I811="OUI",J811="OUI",T811&lt;=$V$1),"OUI",""),"")</f>
        <v>OUI</v>
      </c>
      <c r="AA811" s="68" t="str">
        <f>+IF(OR(Z811&lt;&gt;"OUI",X811="OUI",R811&lt;&gt;"-"),"OUI","")</f>
        <v/>
      </c>
      <c r="AB811" s="69" t="str">
        <f>+IF(AA811&lt;&gt;"OUI","-",IF(R811="-",IF(W811&lt;=3,"-",MAX(N811,K811*(1-$T$1))),IF(W811&lt;=3,R811,IF(T811&gt;$V$6,MAX(N811,K811*$T$6),IF(T811&gt;$V$5,MAX(R811,N811,K811*(1-$T$2),K811*(1-$T$5)),IF(T811&gt;$V$4,MAX(R811,N811,K811*(1-$T$2),K811*(1-$T$4)),IF(T811&gt;$V$3,MAX(R811,N811,K811*(1-$T$2),K811*(1-$T$3)),IF(T811&gt;$V$1,MAX(N811,K811*(1-$T$2)),MAX(N811,R811)))))))))</f>
        <v>-</v>
      </c>
      <c r="AC811" s="70" t="str">
        <f>+IF(AB811="-","-",IF(ABS(K811-AB811)&lt;0.1,1,-1*(AB811-K811)/K811))</f>
        <v>-</v>
      </c>
      <c r="AD811" s="66" t="str">
        <f>+IF(AB811&lt;&gt;"-",IF(AB811&lt;K811,(K811-AB811)*C811,AB811*C811),"")</f>
        <v/>
      </c>
      <c r="AE811" s="68" t="str">
        <f>+IF(AB811&lt;&gt;"-",IF(R811&lt;&gt;"-",IF(Z811&lt;&gt;"OUI","OLD","FAUX"),IF(Z811&lt;&gt;"OUI","NEW","FAUX")),"")</f>
        <v/>
      </c>
      <c r="AF811" s="68"/>
      <c r="AG811" s="68"/>
      <c r="AH811" s="53" t="str">
        <f t="shared" si="12"/>
        <v/>
      </c>
    </row>
    <row r="812" spans="1:34" ht="17">
      <c r="A812" s="53" t="s">
        <v>1961</v>
      </c>
      <c r="B812" s="53" t="s">
        <v>1962</v>
      </c>
      <c r="C812" s="54">
        <v>1</v>
      </c>
      <c r="D812" s="55"/>
      <c r="E812" s="55" t="s">
        <v>432</v>
      </c>
      <c r="F812" s="56" t="s">
        <v>49</v>
      </c>
      <c r="G812" s="56" t="s">
        <v>49</v>
      </c>
      <c r="H812" s="56"/>
      <c r="I812" s="56"/>
      <c r="J812" s="56" t="s">
        <v>49</v>
      </c>
      <c r="K812" s="57">
        <v>15.19</v>
      </c>
      <c r="L812" s="58">
        <v>45259</v>
      </c>
      <c r="M812" s="58">
        <v>45259</v>
      </c>
      <c r="N812" s="59"/>
      <c r="O812" s="56"/>
      <c r="P812" s="56"/>
      <c r="Q812" s="56">
        <v>1</v>
      </c>
      <c r="R812" s="60">
        <v>13.670999999999999</v>
      </c>
      <c r="S812" s="61">
        <f>O812+P812</f>
        <v>0</v>
      </c>
      <c r="T812" s="62">
        <f>+IF(L812&lt;&gt;"",IF(DAYS360(L812,$A$2)&lt;0,0,IF(AND(MONTH(L812)=MONTH($A$2),YEAR(L812)&lt;YEAR($A$2)),(DAYS360(L812,$A$2)/30)-1,DAYS360(L812,$A$2)/30)),0)</f>
        <v>15.9</v>
      </c>
      <c r="U812" s="62">
        <f>+IF(M812&lt;&gt;"",IF(DAYS360(M812,$A$2)&lt;0,0,IF(AND(MONTH(M812)=MONTH($A$2),YEAR(M812)&lt;YEAR($A$2)),(DAYS360(M812,$A$2)/30)-1,DAYS360(M812,$A$2)/30)),0)</f>
        <v>15.9</v>
      </c>
      <c r="V812" s="63">
        <f>S812/((C812+Q812)/2)</f>
        <v>0</v>
      </c>
      <c r="W812" s="64">
        <f>+IF(V812&gt;0,1/V812,999)</f>
        <v>999</v>
      </c>
      <c r="X812" s="65" t="str">
        <f>+IF(N812&lt;&gt;"",IF(INT(N812)&lt;&gt;INT(K812),"OUI",""),"")</f>
        <v/>
      </c>
      <c r="Y812" s="66">
        <f>+IF(F812="OUI",0,C812*K812)</f>
        <v>15.19</v>
      </c>
      <c r="Z812" s="67" t="str">
        <f>+IF(R812="-",IF(OR(F812="OUI",AND(G812="OUI",T812&lt;=$V$1),H812="OUI",I812="OUI",J812="OUI",T812&lt;=$V$1),"OUI",""),"")</f>
        <v/>
      </c>
      <c r="AA812" s="68" t="str">
        <f>+IF(OR(Z812&lt;&gt;"OUI",X812="OUI",R812&lt;&gt;"-"),"OUI","")</f>
        <v>OUI</v>
      </c>
      <c r="AB812" s="69">
        <f>+IF(AA812&lt;&gt;"OUI","-",IF(R812="-",IF(W812&lt;=3,"-",MAX(N812,K812*(1-$T$1))),IF(W812&lt;=3,R812,IF(T812&gt;$V$6,MAX(N812,K812*$T$6),IF(T812&gt;$V$5,MAX(R812,N812,K812*(1-$T$2),K812*(1-$T$5)),IF(T812&gt;$V$4,MAX(R812,N812,K812*(1-$T$2),K812*(1-$T$4)),IF(T812&gt;$V$3,MAX(R812,N812,K812*(1-$T$2),K812*(1-$T$3)),IF(T812&gt;$V$1,MAX(N812,K812*(1-$T$2)),MAX(N812,R812)))))))))</f>
        <v>13.670999999999999</v>
      </c>
      <c r="AC812" s="70">
        <f>+IF(AB812="-","-",IF(ABS(K812-AB812)&lt;0.1,1,-1*(AB812-K812)/K812))</f>
        <v>0.1</v>
      </c>
      <c r="AD812" s="66">
        <f>+IF(AB812&lt;&gt;"-",IF(AB812&lt;K812,(K812-AB812)*C812,AB812*C812),"")</f>
        <v>1.5190000000000001</v>
      </c>
      <c r="AE812" s="68" t="str">
        <f>+IF(AB812&lt;&gt;"-",IF(R812&lt;&gt;"-",IF(Z812&lt;&gt;"OUI","OLD","FAUX"),IF(Z812&lt;&gt;"OUI","NEW","FAUX")),"")</f>
        <v>OLD</v>
      </c>
      <c r="AF812" s="68"/>
      <c r="AG812" s="68"/>
      <c r="AH812" s="53" t="str">
        <f t="shared" si="12"/>
        <v/>
      </c>
    </row>
    <row r="813" spans="1:34" ht="17">
      <c r="A813" s="53" t="s">
        <v>3018</v>
      </c>
      <c r="B813" s="53" t="s">
        <v>3019</v>
      </c>
      <c r="C813" s="54">
        <v>2</v>
      </c>
      <c r="D813" s="55"/>
      <c r="E813" s="55" t="s">
        <v>432</v>
      </c>
      <c r="F813" s="56" t="s">
        <v>49</v>
      </c>
      <c r="G813" s="56" t="s">
        <v>49</v>
      </c>
      <c r="H813" s="56"/>
      <c r="I813" s="56"/>
      <c r="J813" s="56" t="s">
        <v>49</v>
      </c>
      <c r="K813" s="57">
        <v>15.17</v>
      </c>
      <c r="L813" s="58">
        <v>45644</v>
      </c>
      <c r="M813" s="58">
        <v>45657</v>
      </c>
      <c r="N813" s="59"/>
      <c r="O813" s="56"/>
      <c r="P813" s="56"/>
      <c r="Q813" s="56">
        <v>2</v>
      </c>
      <c r="R813" s="60" t="s">
        <v>1139</v>
      </c>
      <c r="S813" s="61">
        <f>O813+P813</f>
        <v>0</v>
      </c>
      <c r="T813" s="62">
        <f>+IF(L813&lt;&gt;"",IF(DAYS360(L813,$A$2)&lt;0,0,IF(AND(MONTH(L813)=MONTH($A$2),YEAR(L813)&lt;YEAR($A$2)),(DAYS360(L813,$A$2)/30)-1,DAYS360(L813,$A$2)/30)),0)</f>
        <v>3.2666666666666666</v>
      </c>
      <c r="U813" s="62">
        <f>+IF(M813&lt;&gt;"",IF(DAYS360(M813,$A$2)&lt;0,0,IF(AND(MONTH(M813)=MONTH($A$2),YEAR(M813)&lt;YEAR($A$2)),(DAYS360(M813,$A$2)/30)-1,DAYS360(M813,$A$2)/30)),0)</f>
        <v>2.8666666666666667</v>
      </c>
      <c r="V813" s="63">
        <f>S813/((C813+Q813)/2)</f>
        <v>0</v>
      </c>
      <c r="W813" s="64">
        <f>+IF(V813&gt;0,1/V813,999)</f>
        <v>999</v>
      </c>
      <c r="X813" s="65" t="str">
        <f>+IF(N813&lt;&gt;"",IF(INT(N813)&lt;&gt;INT(K813),"OUI",""),"")</f>
        <v/>
      </c>
      <c r="Y813" s="66">
        <f>+IF(F813="OUI",0,C813*K813)</f>
        <v>30.34</v>
      </c>
      <c r="Z813" s="67" t="str">
        <f>+IF(R813="-",IF(OR(F813="OUI",AND(G813="OUI",T813&lt;=$V$1),H813="OUI",I813="OUI",J813="OUI",T813&lt;=$V$1),"OUI",""),"")</f>
        <v>OUI</v>
      </c>
      <c r="AA813" s="68" t="str">
        <f>+IF(OR(Z813&lt;&gt;"OUI",X813="OUI",R813&lt;&gt;"-"),"OUI","")</f>
        <v/>
      </c>
      <c r="AB813" s="69" t="str">
        <f>+IF(AA813&lt;&gt;"OUI","-",IF(R813="-",IF(W813&lt;=3,"-",MAX(N813,K813*(1-$T$1))),IF(W813&lt;=3,R813,IF(T813&gt;$V$6,MAX(N813,K813*$T$6),IF(T813&gt;$V$5,MAX(R813,N813,K813*(1-$T$2),K813*(1-$T$5)),IF(T813&gt;$V$4,MAX(R813,N813,K813*(1-$T$2),K813*(1-$T$4)),IF(T813&gt;$V$3,MAX(R813,N813,K813*(1-$T$2),K813*(1-$T$3)),IF(T813&gt;$V$1,MAX(N813,K813*(1-$T$2)),MAX(N813,R813)))))))))</f>
        <v>-</v>
      </c>
      <c r="AC813" s="70" t="str">
        <f>+IF(AB813="-","-",IF(ABS(K813-AB813)&lt;0.1,1,-1*(AB813-K813)/K813))</f>
        <v>-</v>
      </c>
      <c r="AD813" s="66" t="str">
        <f>+IF(AB813&lt;&gt;"-",IF(AB813&lt;K813,(K813-AB813)*C813,AB813*C813),"")</f>
        <v/>
      </c>
      <c r="AE813" s="68" t="str">
        <f>+IF(AB813&lt;&gt;"-",IF(R813&lt;&gt;"-",IF(Z813&lt;&gt;"OUI","OLD","FAUX"),IF(Z813&lt;&gt;"OUI","NEW","FAUX")),"")</f>
        <v/>
      </c>
      <c r="AF813" s="68"/>
      <c r="AG813" s="68"/>
      <c r="AH813" s="53" t="str">
        <f t="shared" si="12"/>
        <v/>
      </c>
    </row>
    <row r="814" spans="1:34" ht="17">
      <c r="A814" s="53" t="s">
        <v>3455</v>
      </c>
      <c r="B814" s="53" t="s">
        <v>3456</v>
      </c>
      <c r="C814" s="54">
        <v>4</v>
      </c>
      <c r="D814" s="55" t="s">
        <v>80</v>
      </c>
      <c r="E814" s="55" t="s">
        <v>81</v>
      </c>
      <c r="F814" s="56"/>
      <c r="G814" s="56"/>
      <c r="H814" s="56"/>
      <c r="I814" s="56"/>
      <c r="J814" s="56" t="s">
        <v>49</v>
      </c>
      <c r="K814" s="57">
        <v>15.156700000000001</v>
      </c>
      <c r="L814" s="58">
        <v>45733</v>
      </c>
      <c r="M814" s="58">
        <v>45733</v>
      </c>
      <c r="N814" s="59"/>
      <c r="O814" s="56">
        <v>6</v>
      </c>
      <c r="P814" s="56"/>
      <c r="Q814" s="56"/>
      <c r="R814" s="60" t="s">
        <v>1139</v>
      </c>
      <c r="S814" s="61">
        <f>O814+P814</f>
        <v>6</v>
      </c>
      <c r="T814" s="62">
        <f>+IF(L814&lt;&gt;"",IF(DAYS360(L814,$A$2)&lt;0,0,IF(AND(MONTH(L814)=MONTH($A$2),YEAR(L814)&lt;YEAR($A$2)),(DAYS360(L814,$A$2)/30)-1,DAYS360(L814,$A$2)/30)),0)</f>
        <v>0.3</v>
      </c>
      <c r="U814" s="62">
        <f>+IF(M814&lt;&gt;"",IF(DAYS360(M814,$A$2)&lt;0,0,IF(AND(MONTH(M814)=MONTH($A$2),YEAR(M814)&lt;YEAR($A$2)),(DAYS360(M814,$A$2)/30)-1,DAYS360(M814,$A$2)/30)),0)</f>
        <v>0.3</v>
      </c>
      <c r="V814" s="63">
        <f>S814/((C814+Q814)/2)</f>
        <v>3</v>
      </c>
      <c r="W814" s="64">
        <f>+IF(V814&gt;0,1/V814,999)</f>
        <v>0.33333333333333331</v>
      </c>
      <c r="X814" s="65" t="str">
        <f>+IF(N814&lt;&gt;"",IF(INT(N814)&lt;&gt;INT(K814),"OUI",""),"")</f>
        <v/>
      </c>
      <c r="Y814" s="66">
        <f>+IF(F814="OUI",0,C814*K814)</f>
        <v>60.626800000000003</v>
      </c>
      <c r="Z814" s="67" t="str">
        <f>+IF(R814="-",IF(OR(F814="OUI",AND(G814="OUI",T814&lt;=$V$1),H814="OUI",I814="OUI",J814="OUI",T814&lt;=$V$1),"OUI",""),"")</f>
        <v>OUI</v>
      </c>
      <c r="AA814" s="68" t="str">
        <f>+IF(OR(Z814&lt;&gt;"OUI",X814="OUI",R814&lt;&gt;"-"),"OUI","")</f>
        <v/>
      </c>
      <c r="AB814" s="69" t="str">
        <f>+IF(AA814&lt;&gt;"OUI","-",IF(R814="-",IF(W814&lt;=3,"-",MAX(N814,K814*(1-$T$1))),IF(W814&lt;=3,R814,IF(T814&gt;$V$6,MAX(N814,K814*$T$6),IF(T814&gt;$V$5,MAX(R814,N814,K814*(1-$T$2),K814*(1-$T$5)),IF(T814&gt;$V$4,MAX(R814,N814,K814*(1-$T$2),K814*(1-$T$4)),IF(T814&gt;$V$3,MAX(R814,N814,K814*(1-$T$2),K814*(1-$T$3)),IF(T814&gt;$V$1,MAX(N814,K814*(1-$T$2)),MAX(N814,R814)))))))))</f>
        <v>-</v>
      </c>
      <c r="AC814" s="70" t="str">
        <f>+IF(AB814="-","-",IF(ABS(K814-AB814)&lt;0.1,1,-1*(AB814-K814)/K814))</f>
        <v>-</v>
      </c>
      <c r="AD814" s="66" t="str">
        <f>+IF(AB814&lt;&gt;"-",IF(AB814&lt;K814,(K814-AB814)*C814,AB814*C814),"")</f>
        <v/>
      </c>
      <c r="AE814" s="68" t="str">
        <f>+IF(AB814&lt;&gt;"-",IF(R814&lt;&gt;"-",IF(Z814&lt;&gt;"OUI","OLD","FAUX"),IF(Z814&lt;&gt;"OUI","NEW","FAUX")),"")</f>
        <v/>
      </c>
      <c r="AF814" s="68"/>
      <c r="AG814" s="68"/>
      <c r="AH814" s="53" t="str">
        <f t="shared" si="12"/>
        <v/>
      </c>
    </row>
    <row r="815" spans="1:34" ht="17">
      <c r="A815" s="53" t="s">
        <v>3106</v>
      </c>
      <c r="B815" s="53" t="s">
        <v>3107</v>
      </c>
      <c r="C815" s="54">
        <v>3</v>
      </c>
      <c r="D815" s="55" t="s">
        <v>834</v>
      </c>
      <c r="E815" s="55"/>
      <c r="F815" s="56" t="s">
        <v>49</v>
      </c>
      <c r="G815" s="56" t="s">
        <v>49</v>
      </c>
      <c r="H815" s="56"/>
      <c r="I815" s="56"/>
      <c r="J815" s="56"/>
      <c r="K815" s="57">
        <v>15.15</v>
      </c>
      <c r="L815" s="58">
        <v>45617</v>
      </c>
      <c r="M815" s="58">
        <v>45698</v>
      </c>
      <c r="N815" s="59"/>
      <c r="O815" s="56">
        <v>2</v>
      </c>
      <c r="P815" s="56"/>
      <c r="Q815" s="56">
        <v>5</v>
      </c>
      <c r="R815" s="60" t="s">
        <v>1139</v>
      </c>
      <c r="S815" s="61">
        <f>O815+P815</f>
        <v>2</v>
      </c>
      <c r="T815" s="62">
        <f>+IF(L815&lt;&gt;"",IF(DAYS360(L815,$A$2)&lt;0,0,IF(AND(MONTH(L815)=MONTH($A$2),YEAR(L815)&lt;YEAR($A$2)),(DAYS360(L815,$A$2)/30)-1,DAYS360(L815,$A$2)/30)),0)</f>
        <v>4.166666666666667</v>
      </c>
      <c r="U815" s="62">
        <f>+IF(M815&lt;&gt;"",IF(DAYS360(M815,$A$2)&lt;0,0,IF(AND(MONTH(M815)=MONTH($A$2),YEAR(M815)&lt;YEAR($A$2)),(DAYS360(M815,$A$2)/30)-1,DAYS360(M815,$A$2)/30)),0)</f>
        <v>1.5333333333333334</v>
      </c>
      <c r="V815" s="63">
        <f>S815/((C815+Q815)/2)</f>
        <v>0.5</v>
      </c>
      <c r="W815" s="64">
        <f>+IF(V815&gt;0,1/V815,999)</f>
        <v>2</v>
      </c>
      <c r="X815" s="65" t="str">
        <f>+IF(N815&lt;&gt;"",IF(INT(N815)&lt;&gt;INT(K815),"OUI",""),"")</f>
        <v/>
      </c>
      <c r="Y815" s="66">
        <f>+IF(F815="OUI",0,C815*K815)</f>
        <v>45.45</v>
      </c>
      <c r="Z815" s="67" t="str">
        <f>+IF(R815="-",IF(OR(F815="OUI",AND(G815="OUI",T815&lt;=$V$1),H815="OUI",I815="OUI",J815="OUI",T815&lt;=$V$1),"OUI",""),"")</f>
        <v>OUI</v>
      </c>
      <c r="AA815" s="68" t="str">
        <f>+IF(OR(Z815&lt;&gt;"OUI",X815="OUI",R815&lt;&gt;"-"),"OUI","")</f>
        <v/>
      </c>
      <c r="AB815" s="69" t="str">
        <f>+IF(AA815&lt;&gt;"OUI","-",IF(R815="-",IF(W815&lt;=3,"-",MAX(N815,K815*(1-$T$1))),IF(W815&lt;=3,R815,IF(T815&gt;$V$6,MAX(N815,K815*$T$6),IF(T815&gt;$V$5,MAX(R815,N815,K815*(1-$T$2),K815*(1-$T$5)),IF(T815&gt;$V$4,MAX(R815,N815,K815*(1-$T$2),K815*(1-$T$4)),IF(T815&gt;$V$3,MAX(R815,N815,K815*(1-$T$2),K815*(1-$T$3)),IF(T815&gt;$V$1,MAX(N815,K815*(1-$T$2)),MAX(N815,R815)))))))))</f>
        <v>-</v>
      </c>
      <c r="AC815" s="70" t="str">
        <f>+IF(AB815="-","-",IF(ABS(K815-AB815)&lt;0.1,1,-1*(AB815-K815)/K815))</f>
        <v>-</v>
      </c>
      <c r="AD815" s="66" t="str">
        <f>+IF(AB815&lt;&gt;"-",IF(AB815&lt;K815,(K815-AB815)*C815,AB815*C815),"")</f>
        <v/>
      </c>
      <c r="AE815" s="68" t="str">
        <f>+IF(AB815&lt;&gt;"-",IF(R815&lt;&gt;"-",IF(Z815&lt;&gt;"OUI","OLD","FAUX"),IF(Z815&lt;&gt;"OUI","NEW","FAUX")),"")</f>
        <v/>
      </c>
      <c r="AF815" s="68"/>
      <c r="AG815" s="68"/>
      <c r="AH815" s="53" t="str">
        <f t="shared" si="12"/>
        <v/>
      </c>
    </row>
    <row r="816" spans="1:34" ht="17">
      <c r="A816" s="53" t="s">
        <v>1662</v>
      </c>
      <c r="B816" s="53" t="s">
        <v>1663</v>
      </c>
      <c r="C816" s="54">
        <v>8</v>
      </c>
      <c r="D816" s="55" t="s">
        <v>834</v>
      </c>
      <c r="E816" s="55"/>
      <c r="F816" s="56" t="s">
        <v>49</v>
      </c>
      <c r="G816" s="56" t="s">
        <v>49</v>
      </c>
      <c r="H816" s="56"/>
      <c r="I816" s="56"/>
      <c r="J816" s="56"/>
      <c r="K816" s="57">
        <v>15.15</v>
      </c>
      <c r="L816" s="58">
        <v>45182</v>
      </c>
      <c r="M816" s="58">
        <v>45457</v>
      </c>
      <c r="N816" s="59"/>
      <c r="O816" s="56"/>
      <c r="P816" s="56"/>
      <c r="Q816" s="56">
        <v>9</v>
      </c>
      <c r="R816" s="60">
        <v>13.635</v>
      </c>
      <c r="S816" s="61">
        <f>O816+P816</f>
        <v>0</v>
      </c>
      <c r="T816" s="62">
        <f>+IF(L816&lt;&gt;"",IF(DAYS360(L816,$A$2)&lt;0,0,IF(AND(MONTH(L816)=MONTH($A$2),YEAR(L816)&lt;YEAR($A$2)),(DAYS360(L816,$A$2)/30)-1,DAYS360(L816,$A$2)/30)),0)</f>
        <v>18.433333333333334</v>
      </c>
      <c r="U816" s="62">
        <f>+IF(M816&lt;&gt;"",IF(DAYS360(M816,$A$2)&lt;0,0,IF(AND(MONTH(M816)=MONTH($A$2),YEAR(M816)&lt;YEAR($A$2)),(DAYS360(M816,$A$2)/30)-1,DAYS360(M816,$A$2)/30)),0)</f>
        <v>9.4</v>
      </c>
      <c r="V816" s="63">
        <f>S816/((C816+Q816)/2)</f>
        <v>0</v>
      </c>
      <c r="W816" s="64">
        <f>+IF(V816&gt;0,1/V816,999)</f>
        <v>999</v>
      </c>
      <c r="X816" s="65" t="str">
        <f>+IF(N816&lt;&gt;"",IF(INT(N816)&lt;&gt;INT(K816),"OUI",""),"")</f>
        <v/>
      </c>
      <c r="Y816" s="66">
        <f>+IF(F816="OUI",0,C816*K816)</f>
        <v>121.2</v>
      </c>
      <c r="Z816" s="67" t="str">
        <f>+IF(R816="-",IF(OR(F816="OUI",AND(G816="OUI",T816&lt;=$V$1),H816="OUI",I816="OUI",J816="OUI",T816&lt;=$V$1),"OUI",""),"")</f>
        <v/>
      </c>
      <c r="AA816" s="68" t="str">
        <f>+IF(OR(Z816&lt;&gt;"OUI",X816="OUI",R816&lt;&gt;"-"),"OUI","")</f>
        <v>OUI</v>
      </c>
      <c r="AB816" s="69">
        <f>+IF(AA816&lt;&gt;"OUI","-",IF(R816="-",IF(W816&lt;=3,"-",MAX(N816,K816*(1-$T$1))),IF(W816&lt;=3,R816,IF(T816&gt;$V$6,MAX(N816,K816*$T$6),IF(T816&gt;$V$5,MAX(R816,N816,K816*(1-$T$2),K816*(1-$T$5)),IF(T816&gt;$V$4,MAX(R816,N816,K816*(1-$T$2),K816*(1-$T$4)),IF(T816&gt;$V$3,MAX(R816,N816,K816*(1-$T$2),K816*(1-$T$3)),IF(T816&gt;$V$1,MAX(N816,K816*(1-$T$2)),MAX(N816,R816)))))))))</f>
        <v>13.635</v>
      </c>
      <c r="AC816" s="70">
        <f>+IF(AB816="-","-",IF(ABS(K816-AB816)&lt;0.1,1,-1*(AB816-K816)/K816))</f>
        <v>0.10000000000000003</v>
      </c>
      <c r="AD816" s="66">
        <f>+IF(AB816&lt;&gt;"-",IF(AB816&lt;K816,(K816-AB816)*C816,AB816*C816),"")</f>
        <v>12.120000000000005</v>
      </c>
      <c r="AE816" s="68" t="str">
        <f>+IF(AB816&lt;&gt;"-",IF(R816&lt;&gt;"-",IF(Z816&lt;&gt;"OUI","OLD","FAUX"),IF(Z816&lt;&gt;"OUI","NEW","FAUX")),"")</f>
        <v>OLD</v>
      </c>
      <c r="AF816" s="68"/>
      <c r="AG816" s="68"/>
      <c r="AH816" s="53" t="str">
        <f t="shared" si="12"/>
        <v/>
      </c>
    </row>
    <row r="817" spans="1:34" ht="17">
      <c r="A817" s="53" t="s">
        <v>1721</v>
      </c>
      <c r="B817" s="53" t="s">
        <v>1722</v>
      </c>
      <c r="C817" s="54">
        <v>6</v>
      </c>
      <c r="D817" s="55" t="s">
        <v>834</v>
      </c>
      <c r="E817" s="55"/>
      <c r="F817" s="56" t="s">
        <v>49</v>
      </c>
      <c r="G817" s="56" t="s">
        <v>49</v>
      </c>
      <c r="H817" s="56"/>
      <c r="I817" s="56"/>
      <c r="J817" s="56"/>
      <c r="K817" s="57">
        <v>15.15</v>
      </c>
      <c r="L817" s="58">
        <v>45182</v>
      </c>
      <c r="M817" s="58"/>
      <c r="N817" s="59"/>
      <c r="O817" s="56"/>
      <c r="P817" s="56"/>
      <c r="Q817" s="56">
        <v>6</v>
      </c>
      <c r="R817" s="60">
        <v>13.635</v>
      </c>
      <c r="S817" s="61">
        <f>O817+P817</f>
        <v>0</v>
      </c>
      <c r="T817" s="62">
        <f>+IF(L817&lt;&gt;"",IF(DAYS360(L817,$A$2)&lt;0,0,IF(AND(MONTH(L817)=MONTH($A$2),YEAR(L817)&lt;YEAR($A$2)),(DAYS360(L817,$A$2)/30)-1,DAYS360(L817,$A$2)/30)),0)</f>
        <v>18.433333333333334</v>
      </c>
      <c r="U817" s="62">
        <f>+IF(M817&lt;&gt;"",IF(DAYS360(M817,$A$2)&lt;0,0,IF(AND(MONTH(M817)=MONTH($A$2),YEAR(M817)&lt;YEAR($A$2)),(DAYS360(M817,$A$2)/30)-1,DAYS360(M817,$A$2)/30)),0)</f>
        <v>0</v>
      </c>
      <c r="V817" s="63">
        <f>S817/((C817+Q817)/2)</f>
        <v>0</v>
      </c>
      <c r="W817" s="64">
        <f>+IF(V817&gt;0,1/V817,999)</f>
        <v>999</v>
      </c>
      <c r="X817" s="65" t="str">
        <f>+IF(N817&lt;&gt;"",IF(INT(N817)&lt;&gt;INT(K817),"OUI",""),"")</f>
        <v/>
      </c>
      <c r="Y817" s="66">
        <f>+IF(F817="OUI",0,C817*K817)</f>
        <v>90.9</v>
      </c>
      <c r="Z817" s="67" t="str">
        <f>+IF(R817="-",IF(OR(F817="OUI",AND(G817="OUI",T817&lt;=$V$1),H817="OUI",I817="OUI",J817="OUI",T817&lt;=$V$1),"OUI",""),"")</f>
        <v/>
      </c>
      <c r="AA817" s="68" t="str">
        <f>+IF(OR(Z817&lt;&gt;"OUI",X817="OUI",R817&lt;&gt;"-"),"OUI","")</f>
        <v>OUI</v>
      </c>
      <c r="AB817" s="69">
        <f>+IF(AA817&lt;&gt;"OUI","-",IF(R817="-",IF(W817&lt;=3,"-",MAX(N817,K817*(1-$T$1))),IF(W817&lt;=3,R817,IF(T817&gt;$V$6,MAX(N817,K817*$T$6),IF(T817&gt;$V$5,MAX(R817,N817,K817*(1-$T$2),K817*(1-$T$5)),IF(T817&gt;$V$4,MAX(R817,N817,K817*(1-$T$2),K817*(1-$T$4)),IF(T817&gt;$V$3,MAX(R817,N817,K817*(1-$T$2),K817*(1-$T$3)),IF(T817&gt;$V$1,MAX(N817,K817*(1-$T$2)),MAX(N817,R817)))))))))</f>
        <v>13.635</v>
      </c>
      <c r="AC817" s="70">
        <f>+IF(AB817="-","-",IF(ABS(K817-AB817)&lt;0.1,1,-1*(AB817-K817)/K817))</f>
        <v>0.10000000000000003</v>
      </c>
      <c r="AD817" s="66">
        <f>+IF(AB817&lt;&gt;"-",IF(AB817&lt;K817,(K817-AB817)*C817,AB817*C817),"")</f>
        <v>9.0900000000000034</v>
      </c>
      <c r="AE817" s="68" t="str">
        <f>+IF(AB817&lt;&gt;"-",IF(R817&lt;&gt;"-",IF(Z817&lt;&gt;"OUI","OLD","FAUX"),IF(Z817&lt;&gt;"OUI","NEW","FAUX")),"")</f>
        <v>OLD</v>
      </c>
      <c r="AF817" s="68"/>
      <c r="AG817" s="68"/>
      <c r="AH817" s="53" t="str">
        <f t="shared" si="12"/>
        <v/>
      </c>
    </row>
    <row r="818" spans="1:34" ht="17">
      <c r="A818" s="53" t="s">
        <v>2209</v>
      </c>
      <c r="B818" s="53" t="s">
        <v>2210</v>
      </c>
      <c r="C818" s="54">
        <v>3</v>
      </c>
      <c r="D818" s="55" t="s">
        <v>834</v>
      </c>
      <c r="E818" s="55"/>
      <c r="F818" s="56" t="s">
        <v>49</v>
      </c>
      <c r="G818" s="56" t="s">
        <v>49</v>
      </c>
      <c r="H818" s="56"/>
      <c r="I818" s="56"/>
      <c r="J818" s="56"/>
      <c r="K818" s="57">
        <v>15.15</v>
      </c>
      <c r="L818" s="58">
        <v>45182</v>
      </c>
      <c r="M818" s="58">
        <v>45720</v>
      </c>
      <c r="N818" s="59"/>
      <c r="O818" s="56">
        <v>1</v>
      </c>
      <c r="P818" s="56"/>
      <c r="Q818" s="56">
        <v>4</v>
      </c>
      <c r="R818" s="60" t="s">
        <v>1139</v>
      </c>
      <c r="S818" s="61">
        <f>O818+P818</f>
        <v>1</v>
      </c>
      <c r="T818" s="62">
        <f>+IF(L818&lt;&gt;"",IF(DAYS360(L818,$A$2)&lt;0,0,IF(AND(MONTH(L818)=MONTH($A$2),YEAR(L818)&lt;YEAR($A$2)),(DAYS360(L818,$A$2)/30)-1,DAYS360(L818,$A$2)/30)),0)</f>
        <v>18.433333333333334</v>
      </c>
      <c r="U818" s="62">
        <f>+IF(M818&lt;&gt;"",IF(DAYS360(M818,$A$2)&lt;0,0,IF(AND(MONTH(M818)=MONTH($A$2),YEAR(M818)&lt;YEAR($A$2)),(DAYS360(M818,$A$2)/30)-1,DAYS360(M818,$A$2)/30)),0)</f>
        <v>0.73333333333333328</v>
      </c>
      <c r="V818" s="63">
        <f>S818/((C818+Q818)/2)</f>
        <v>0.2857142857142857</v>
      </c>
      <c r="W818" s="64">
        <f>+IF(V818&gt;0,1/V818,999)</f>
        <v>3.5</v>
      </c>
      <c r="X818" s="65" t="str">
        <f>+IF(N818&lt;&gt;"",IF(INT(N818)&lt;&gt;INT(K818),"OUI",""),"")</f>
        <v/>
      </c>
      <c r="Y818" s="66">
        <f>+IF(F818="OUI",0,C818*K818)</f>
        <v>45.45</v>
      </c>
      <c r="Z818" s="67" t="str">
        <f>+IF(R818="-",IF(OR(F818="OUI",AND(G818="OUI",T818&lt;=$V$1),H818="OUI",I818="OUI",J818="OUI",T818&lt;=$V$1),"OUI",""),"")</f>
        <v/>
      </c>
      <c r="AA818" s="68" t="str">
        <f>+IF(OR(Z818&lt;&gt;"OUI",X818="OUI",R818&lt;&gt;"-"),"OUI","")</f>
        <v>OUI</v>
      </c>
      <c r="AB818" s="69">
        <f>+IF(AA818&lt;&gt;"OUI","-",IF(R818="-",IF(W818&lt;=3,"-",MAX(N818,K818*(1-$T$1))),IF(W818&lt;=3,R818,IF(T818&gt;$V$6,MAX(N818,K818*$T$6),IF(T818&gt;$V$5,MAX(R818,N818,K818*(1-$T$2),K818*(1-$T$5)),IF(T818&gt;$V$4,MAX(R818,N818,K818*(1-$T$2),K818*(1-$T$4)),IF(T818&gt;$V$3,MAX(R818,N818,K818*(1-$T$2),K818*(1-$T$3)),IF(T818&gt;$V$1,MAX(N818,K818*(1-$T$2)),MAX(N818,R818)))))))))</f>
        <v>13.635</v>
      </c>
      <c r="AC818" s="70">
        <f>+IF(AB818="-","-",IF(ABS(K818-AB818)&lt;0.1,1,-1*(AB818-K818)/K818))</f>
        <v>0.10000000000000003</v>
      </c>
      <c r="AD818" s="66">
        <f>+IF(AB818&lt;&gt;"-",IF(AB818&lt;K818,(K818-AB818)*C818,AB818*C818),"")</f>
        <v>4.5450000000000017</v>
      </c>
      <c r="AE818" s="68" t="str">
        <f>+IF(AB818&lt;&gt;"-",IF(R818&lt;&gt;"-",IF(Z818&lt;&gt;"OUI","OLD","FAUX"),IF(Z818&lt;&gt;"OUI","NEW","FAUX")),"")</f>
        <v>NEW</v>
      </c>
      <c r="AF818" s="68"/>
      <c r="AG818" s="68"/>
      <c r="AH818" s="53" t="str">
        <f t="shared" si="12"/>
        <v/>
      </c>
    </row>
    <row r="819" spans="1:34" ht="17">
      <c r="A819" s="53" t="s">
        <v>1391</v>
      </c>
      <c r="B819" s="53" t="s">
        <v>1392</v>
      </c>
      <c r="C819" s="54">
        <v>82</v>
      </c>
      <c r="D819" s="55" t="s">
        <v>133</v>
      </c>
      <c r="E819" s="55" t="s">
        <v>74</v>
      </c>
      <c r="F819" s="56" t="s">
        <v>49</v>
      </c>
      <c r="G819" s="56" t="s">
        <v>49</v>
      </c>
      <c r="H819" s="56"/>
      <c r="I819" s="56"/>
      <c r="J819" s="56" t="s">
        <v>49</v>
      </c>
      <c r="K819" s="57">
        <v>15.1404</v>
      </c>
      <c r="L819" s="58">
        <v>44193</v>
      </c>
      <c r="M819" s="58">
        <v>45593</v>
      </c>
      <c r="N819" s="59"/>
      <c r="O819" s="56"/>
      <c r="P819" s="56"/>
      <c r="Q819" s="56">
        <v>82</v>
      </c>
      <c r="R819" s="60">
        <v>13.62636</v>
      </c>
      <c r="S819" s="61">
        <f>O819+P819</f>
        <v>0</v>
      </c>
      <c r="T819" s="62">
        <f>+IF(L819&lt;&gt;"",IF(DAYS360(L819,$A$2)&lt;0,0,IF(AND(MONTH(L819)=MONTH($A$2),YEAR(L819)&lt;YEAR($A$2)),(DAYS360(L819,$A$2)/30)-1,DAYS360(L819,$A$2)/30)),0)</f>
        <v>50.93333333333333</v>
      </c>
      <c r="U819" s="62">
        <f>+IF(M819&lt;&gt;"",IF(DAYS360(M819,$A$2)&lt;0,0,IF(AND(MONTH(M819)=MONTH($A$2),YEAR(M819)&lt;YEAR($A$2)),(DAYS360(M819,$A$2)/30)-1,DAYS360(M819,$A$2)/30)),0)</f>
        <v>4.9333333333333336</v>
      </c>
      <c r="V819" s="63">
        <f>S819/((C819+Q819)/2)</f>
        <v>0</v>
      </c>
      <c r="W819" s="64">
        <f>+IF(V819&gt;0,1/V819,999)</f>
        <v>999</v>
      </c>
      <c r="X819" s="65" t="str">
        <f>+IF(N819&lt;&gt;"",IF(INT(N819)&lt;&gt;INT(K819),"OUI",""),"")</f>
        <v/>
      </c>
      <c r="Y819" s="66">
        <f>+IF(F819="OUI",0,C819*K819)</f>
        <v>1241.5128</v>
      </c>
      <c r="Z819" s="67" t="str">
        <f>+IF(R819="-",IF(OR(F819="OUI",AND(G819="OUI",T819&lt;=$V$1),H819="OUI",I819="OUI",J819="OUI",T819&lt;=$V$1),"OUI",""),"")</f>
        <v/>
      </c>
      <c r="AA819" s="68" t="str">
        <f>+IF(OR(Z819&lt;&gt;"OUI",X819="OUI",R819&lt;&gt;"-"),"OUI","")</f>
        <v>OUI</v>
      </c>
      <c r="AB819" s="69">
        <f>+IF(AA819&lt;&gt;"OUI","-",IF(R819="-",IF(W819&lt;=3,"-",MAX(N819,K819*(1-$T$1))),IF(W819&lt;=3,R819,IF(T819&gt;$V$6,MAX(N819,K819*$T$6),IF(T819&gt;$V$5,MAX(R819,N819,K819*(1-$T$2),K819*(1-$T$5)),IF(T819&gt;$V$4,MAX(R819,N819,K819*(1-$T$2),K819*(1-$T$4)),IF(T819&gt;$V$3,MAX(R819,N819,K819*(1-$T$2),K819*(1-$T$3)),IF(T819&gt;$V$1,MAX(N819,K819*(1-$T$2)),MAX(N819,R819)))))))))</f>
        <v>13.62636</v>
      </c>
      <c r="AC819" s="70">
        <f>+IF(AB819="-","-",IF(ABS(K819-AB819)&lt;0.1,1,-1*(AB819-K819)/K819))</f>
        <v>9.9999999999999978E-2</v>
      </c>
      <c r="AD819" s="66">
        <f>+IF(AB819&lt;&gt;"-",IF(AB819&lt;K819,(K819-AB819)*C819,AB819*C819),"")</f>
        <v>124.15127999999997</v>
      </c>
      <c r="AE819" s="68" t="str">
        <f>+IF(AB819&lt;&gt;"-",IF(R819&lt;&gt;"-",IF(Z819&lt;&gt;"OUI","OLD","FAUX"),IF(Z819&lt;&gt;"OUI","NEW","FAUX")),"")</f>
        <v>OLD</v>
      </c>
      <c r="AF819" s="68"/>
      <c r="AG819" s="68"/>
      <c r="AH819" s="53" t="str">
        <f t="shared" si="12"/>
        <v/>
      </c>
    </row>
    <row r="820" spans="1:34" ht="17">
      <c r="A820" s="53" t="s">
        <v>250</v>
      </c>
      <c r="B820" s="53" t="s">
        <v>251</v>
      </c>
      <c r="C820" s="54">
        <v>2</v>
      </c>
      <c r="D820" s="55" t="s">
        <v>252</v>
      </c>
      <c r="E820" s="55" t="s">
        <v>137</v>
      </c>
      <c r="F820" s="56" t="s">
        <v>49</v>
      </c>
      <c r="G820" s="56" t="s">
        <v>49</v>
      </c>
      <c r="H820" s="56"/>
      <c r="I820" s="56"/>
      <c r="J820" s="56" t="s">
        <v>49</v>
      </c>
      <c r="K820" s="57">
        <v>15</v>
      </c>
      <c r="L820" s="58">
        <v>43728</v>
      </c>
      <c r="M820" s="58">
        <v>45708</v>
      </c>
      <c r="N820" s="59"/>
      <c r="O820" s="56">
        <v>1</v>
      </c>
      <c r="P820" s="56"/>
      <c r="Q820" s="56">
        <v>3</v>
      </c>
      <c r="R820" s="60">
        <v>15</v>
      </c>
      <c r="S820" s="61">
        <f>O820+P820</f>
        <v>1</v>
      </c>
      <c r="T820" s="62">
        <f>+IF(L820&lt;&gt;"",IF(DAYS360(L820,$A$2)&lt;0,0,IF(AND(MONTH(L820)=MONTH($A$2),YEAR(L820)&lt;YEAR($A$2)),(DAYS360(L820,$A$2)/30)-1,DAYS360(L820,$A$2)/30)),0)</f>
        <v>66.2</v>
      </c>
      <c r="U820" s="62">
        <f>+IF(M820&lt;&gt;"",IF(DAYS360(M820,$A$2)&lt;0,0,IF(AND(MONTH(M820)=MONTH($A$2),YEAR(M820)&lt;YEAR($A$2)),(DAYS360(M820,$A$2)/30)-1,DAYS360(M820,$A$2)/30)),0)</f>
        <v>1.2</v>
      </c>
      <c r="V820" s="63">
        <f>S820/((C820+Q820)/2)</f>
        <v>0.4</v>
      </c>
      <c r="W820" s="64">
        <f>+IF(V820&gt;0,1/V820,999)</f>
        <v>2.5</v>
      </c>
      <c r="X820" s="65" t="str">
        <f>+IF(N820&lt;&gt;"",IF(INT(N820)&lt;&gt;INT(K820),"OUI",""),"")</f>
        <v/>
      </c>
      <c r="Y820" s="66">
        <f>+IF(F820="OUI",0,C820*K820)</f>
        <v>30</v>
      </c>
      <c r="Z820" s="67" t="str">
        <f>+IF(R820="-",IF(OR(F820="OUI",AND(G820="OUI",T820&lt;=$V$1),H820="OUI",I820="OUI",J820="OUI",T820&lt;=$V$1),"OUI",""),"")</f>
        <v/>
      </c>
      <c r="AA820" s="68" t="str">
        <f>+IF(OR(Z820&lt;&gt;"OUI",X820="OUI",R820&lt;&gt;"-"),"OUI","")</f>
        <v>OUI</v>
      </c>
      <c r="AB820" s="69">
        <f>+IF(AA820&lt;&gt;"OUI","-",IF(R820="-",IF(W820&lt;=3,"-",MAX(N820,K820*(1-$T$1))),IF(W820&lt;=3,R820,IF(T820&gt;$V$6,MAX(N820,K820*$T$6),IF(T820&gt;$V$5,MAX(R820,N820,K820*(1-$T$2),K820*(1-$T$5)),IF(T820&gt;$V$4,MAX(R820,N820,K820*(1-$T$2),K820*(1-$T$4)),IF(T820&gt;$V$3,MAX(R820,N820,K820*(1-$T$2),K820*(1-$T$3)),IF(T820&gt;$V$1,MAX(N820,K820*(1-$T$2)),MAX(N820,R820)))))))))</f>
        <v>15</v>
      </c>
      <c r="AC820" s="70">
        <f>+IF(AB820="-","-",IF(ABS(K820-AB820)&lt;0.1,1,-1*(AB820-K820)/K820))</f>
        <v>1</v>
      </c>
      <c r="AD820" s="66">
        <f>+IF(AB820&lt;&gt;"-",IF(AB820&lt;K820,(K820-AB820)*C820,AB820*C820),"")</f>
        <v>30</v>
      </c>
      <c r="AE820" s="68" t="str">
        <f>+IF(AB820&lt;&gt;"-",IF(R820&lt;&gt;"-",IF(Z820&lt;&gt;"OUI","OLD","FAUX"),IF(Z820&lt;&gt;"OUI","NEW","FAUX")),"")</f>
        <v>OLD</v>
      </c>
      <c r="AF820" s="68"/>
      <c r="AG820" s="68"/>
      <c r="AH820" s="53" t="str">
        <f t="shared" si="12"/>
        <v/>
      </c>
    </row>
    <row r="821" spans="1:34" ht="17">
      <c r="A821" s="53" t="s">
        <v>1876</v>
      </c>
      <c r="B821" s="53" t="s">
        <v>1877</v>
      </c>
      <c r="C821" s="54">
        <v>2</v>
      </c>
      <c r="D821" s="55" t="s">
        <v>80</v>
      </c>
      <c r="E821" s="55"/>
      <c r="F821" s="56" t="s">
        <v>49</v>
      </c>
      <c r="G821" s="56" t="s">
        <v>49</v>
      </c>
      <c r="H821" s="56"/>
      <c r="I821" s="56"/>
      <c r="J821" s="56"/>
      <c r="K821" s="57">
        <v>15</v>
      </c>
      <c r="L821" s="58">
        <v>44643</v>
      </c>
      <c r="M821" s="58"/>
      <c r="N821" s="59"/>
      <c r="O821" s="56"/>
      <c r="P821" s="56"/>
      <c r="Q821" s="56">
        <v>2</v>
      </c>
      <c r="R821" s="60">
        <v>13.5</v>
      </c>
      <c r="S821" s="61">
        <f>O821+P821</f>
        <v>0</v>
      </c>
      <c r="T821" s="62">
        <f>+IF(L821&lt;&gt;"",IF(DAYS360(L821,$A$2)&lt;0,0,IF(AND(MONTH(L821)=MONTH($A$2),YEAR(L821)&lt;YEAR($A$2)),(DAYS360(L821,$A$2)/30)-1,DAYS360(L821,$A$2)/30)),0)</f>
        <v>35.1</v>
      </c>
      <c r="U821" s="62">
        <f>+IF(M821&lt;&gt;"",IF(DAYS360(M821,$A$2)&lt;0,0,IF(AND(MONTH(M821)=MONTH($A$2),YEAR(M821)&lt;YEAR($A$2)),(DAYS360(M821,$A$2)/30)-1,DAYS360(M821,$A$2)/30)),0)</f>
        <v>0</v>
      </c>
      <c r="V821" s="63">
        <f>S821/((C821+Q821)/2)</f>
        <v>0</v>
      </c>
      <c r="W821" s="64">
        <f>+IF(V821&gt;0,1/V821,999)</f>
        <v>999</v>
      </c>
      <c r="X821" s="65" t="str">
        <f>+IF(N821&lt;&gt;"",IF(INT(N821)&lt;&gt;INT(K821),"OUI",""),"")</f>
        <v/>
      </c>
      <c r="Y821" s="66">
        <f>+IF(F821="OUI",0,C821*K821)</f>
        <v>30</v>
      </c>
      <c r="Z821" s="67" t="str">
        <f>+IF(R821="-",IF(OR(F821="OUI",AND(G821="OUI",T821&lt;=$V$1),H821="OUI",I821="OUI",J821="OUI",T821&lt;=$V$1),"OUI",""),"")</f>
        <v/>
      </c>
      <c r="AA821" s="68" t="str">
        <f>+IF(OR(Z821&lt;&gt;"OUI",X821="OUI",R821&lt;&gt;"-"),"OUI","")</f>
        <v>OUI</v>
      </c>
      <c r="AB821" s="69">
        <f>+IF(AA821&lt;&gt;"OUI","-",IF(R821="-",IF(W821&lt;=3,"-",MAX(N821,K821*(1-$T$1))),IF(W821&lt;=3,R821,IF(T821&gt;$V$6,MAX(N821,K821*$T$6),IF(T821&gt;$V$5,MAX(R821,N821,K821*(1-$T$2),K821*(1-$T$5)),IF(T821&gt;$V$4,MAX(R821,N821,K821*(1-$T$2),K821*(1-$T$4)),IF(T821&gt;$V$3,MAX(R821,N821,K821*(1-$T$2),K821*(1-$T$3)),IF(T821&gt;$V$1,MAX(N821,K821*(1-$T$2)),MAX(N821,R821)))))))))</f>
        <v>13.5</v>
      </c>
      <c r="AC821" s="70">
        <f>+IF(AB821="-","-",IF(ABS(K821-AB821)&lt;0.1,1,-1*(AB821-K821)/K821))</f>
        <v>0.1</v>
      </c>
      <c r="AD821" s="66">
        <f>+IF(AB821&lt;&gt;"-",IF(AB821&lt;K821,(K821-AB821)*C821,AB821*C821),"")</f>
        <v>3</v>
      </c>
      <c r="AE821" s="68" t="str">
        <f>+IF(AB821&lt;&gt;"-",IF(R821&lt;&gt;"-",IF(Z821&lt;&gt;"OUI","OLD","FAUX"),IF(Z821&lt;&gt;"OUI","NEW","FAUX")),"")</f>
        <v>OLD</v>
      </c>
      <c r="AF821" s="68"/>
      <c r="AG821" s="68"/>
      <c r="AH821" s="53" t="str">
        <f t="shared" si="12"/>
        <v/>
      </c>
    </row>
    <row r="822" spans="1:34" ht="17">
      <c r="A822" s="53" t="s">
        <v>3503</v>
      </c>
      <c r="B822" s="53" t="s">
        <v>3504</v>
      </c>
      <c r="C822" s="54">
        <v>1</v>
      </c>
      <c r="D822" s="55" t="s">
        <v>80</v>
      </c>
      <c r="E822" s="55"/>
      <c r="F822" s="56"/>
      <c r="G822" s="56"/>
      <c r="H822" s="56"/>
      <c r="I822" s="56"/>
      <c r="J822" s="56"/>
      <c r="K822" s="57">
        <v>14.9275</v>
      </c>
      <c r="L822" s="58">
        <v>45695</v>
      </c>
      <c r="M822" s="58">
        <v>45733</v>
      </c>
      <c r="N822" s="59"/>
      <c r="O822" s="56">
        <v>16</v>
      </c>
      <c r="P822" s="56"/>
      <c r="Q822" s="56"/>
      <c r="R822" s="60" t="s">
        <v>1139</v>
      </c>
      <c r="S822" s="61">
        <f>O822+P822</f>
        <v>16</v>
      </c>
      <c r="T822" s="62">
        <f>+IF(L822&lt;&gt;"",IF(DAYS360(L822,$A$2)&lt;0,0,IF(AND(MONTH(L822)=MONTH($A$2),YEAR(L822)&lt;YEAR($A$2)),(DAYS360(L822,$A$2)/30)-1,DAYS360(L822,$A$2)/30)),0)</f>
        <v>1.6333333333333333</v>
      </c>
      <c r="U822" s="62">
        <f>+IF(M822&lt;&gt;"",IF(DAYS360(M822,$A$2)&lt;0,0,IF(AND(MONTH(M822)=MONTH($A$2),YEAR(M822)&lt;YEAR($A$2)),(DAYS360(M822,$A$2)/30)-1,DAYS360(M822,$A$2)/30)),0)</f>
        <v>0.3</v>
      </c>
      <c r="V822" s="63">
        <f>S822/((C822+Q822)/2)</f>
        <v>32</v>
      </c>
      <c r="W822" s="64">
        <f>+IF(V822&gt;0,1/V822,999)</f>
        <v>3.125E-2</v>
      </c>
      <c r="X822" s="65" t="str">
        <f>+IF(N822&lt;&gt;"",IF(INT(N822)&lt;&gt;INT(K822),"OUI",""),"")</f>
        <v/>
      </c>
      <c r="Y822" s="66">
        <f>+IF(F822="OUI",0,C822*K822)</f>
        <v>14.9275</v>
      </c>
      <c r="Z822" s="67" t="str">
        <f>+IF(R822="-",IF(OR(F822="OUI",AND(G822="OUI",T822&lt;=$V$1),H822="OUI",I822="OUI",J822="OUI",T822&lt;=$V$1),"OUI",""),"")</f>
        <v>OUI</v>
      </c>
      <c r="AA822" s="68" t="str">
        <f>+IF(OR(Z822&lt;&gt;"OUI",X822="OUI",R822&lt;&gt;"-"),"OUI","")</f>
        <v/>
      </c>
      <c r="AB822" s="69" t="str">
        <f>+IF(AA822&lt;&gt;"OUI","-",IF(R822="-",IF(W822&lt;=3,"-",MAX(N822,K822*(1-$T$1))),IF(W822&lt;=3,R822,IF(T822&gt;$V$6,MAX(N822,K822*$T$6),IF(T822&gt;$V$5,MAX(R822,N822,K822*(1-$T$2),K822*(1-$T$5)),IF(T822&gt;$V$4,MAX(R822,N822,K822*(1-$T$2),K822*(1-$T$4)),IF(T822&gt;$V$3,MAX(R822,N822,K822*(1-$T$2),K822*(1-$T$3)),IF(T822&gt;$V$1,MAX(N822,K822*(1-$T$2)),MAX(N822,R822)))))))))</f>
        <v>-</v>
      </c>
      <c r="AC822" s="70" t="str">
        <f>+IF(AB822="-","-",IF(ABS(K822-AB822)&lt;0.1,1,-1*(AB822-K822)/K822))</f>
        <v>-</v>
      </c>
      <c r="AD822" s="66" t="str">
        <f>+IF(AB822&lt;&gt;"-",IF(AB822&lt;K822,(K822-AB822)*C822,AB822*C822),"")</f>
        <v/>
      </c>
      <c r="AE822" s="68" t="str">
        <f>+IF(AB822&lt;&gt;"-",IF(R822&lt;&gt;"-",IF(Z822&lt;&gt;"OUI","OLD","FAUX"),IF(Z822&lt;&gt;"OUI","NEW","FAUX")),"")</f>
        <v/>
      </c>
      <c r="AF822" s="68"/>
      <c r="AG822" s="68"/>
      <c r="AH822" s="53" t="str">
        <f t="shared" si="12"/>
        <v/>
      </c>
    </row>
    <row r="823" spans="1:34" ht="17">
      <c r="A823" s="53" t="s">
        <v>2331</v>
      </c>
      <c r="B823" s="53" t="s">
        <v>2332</v>
      </c>
      <c r="C823" s="54">
        <v>3</v>
      </c>
      <c r="D823" s="55" t="s">
        <v>791</v>
      </c>
      <c r="E823" s="55" t="s">
        <v>2015</v>
      </c>
      <c r="F823" s="56" t="s">
        <v>49</v>
      </c>
      <c r="G823" s="56" t="s">
        <v>49</v>
      </c>
      <c r="H823" s="56"/>
      <c r="I823" s="56"/>
      <c r="J823" s="56" t="s">
        <v>49</v>
      </c>
      <c r="K823" s="57">
        <v>14.9</v>
      </c>
      <c r="L823" s="58">
        <v>45637</v>
      </c>
      <c r="M823" s="58">
        <v>45713</v>
      </c>
      <c r="N823" s="59"/>
      <c r="O823" s="56">
        <v>3</v>
      </c>
      <c r="P823" s="56"/>
      <c r="Q823" s="56">
        <v>5</v>
      </c>
      <c r="R823" s="60" t="s">
        <v>1139</v>
      </c>
      <c r="S823" s="61">
        <f>O823+P823</f>
        <v>3</v>
      </c>
      <c r="T823" s="62">
        <f>+IF(L823&lt;&gt;"",IF(DAYS360(L823,$A$2)&lt;0,0,IF(AND(MONTH(L823)=MONTH($A$2),YEAR(L823)&lt;YEAR($A$2)),(DAYS360(L823,$A$2)/30)-1,DAYS360(L823,$A$2)/30)),0)</f>
        <v>3.5</v>
      </c>
      <c r="U823" s="62">
        <f>+IF(M823&lt;&gt;"",IF(DAYS360(M823,$A$2)&lt;0,0,IF(AND(MONTH(M823)=MONTH($A$2),YEAR(M823)&lt;YEAR($A$2)),(DAYS360(M823,$A$2)/30)-1,DAYS360(M823,$A$2)/30)),0)</f>
        <v>1.0333333333333334</v>
      </c>
      <c r="V823" s="63">
        <f>S823/((C823+Q823)/2)</f>
        <v>0.75</v>
      </c>
      <c r="W823" s="64">
        <f>+IF(V823&gt;0,1/V823,999)</f>
        <v>1.3333333333333333</v>
      </c>
      <c r="X823" s="65" t="str">
        <f>+IF(N823&lt;&gt;"",IF(INT(N823)&lt;&gt;INT(K823),"OUI",""),"")</f>
        <v/>
      </c>
      <c r="Y823" s="66">
        <f>+IF(F823="OUI",0,C823*K823)</f>
        <v>44.7</v>
      </c>
      <c r="Z823" s="67" t="str">
        <f>+IF(R823="-",IF(OR(F823="OUI",AND(G823="OUI",T823&lt;=$V$1),H823="OUI",I823="OUI",J823="OUI",T823&lt;=$V$1),"OUI",""),"")</f>
        <v>OUI</v>
      </c>
      <c r="AA823" s="68" t="str">
        <f>+IF(OR(Z823&lt;&gt;"OUI",X823="OUI",R823&lt;&gt;"-"),"OUI","")</f>
        <v/>
      </c>
      <c r="AB823" s="69" t="str">
        <f>+IF(AA823&lt;&gt;"OUI","-",IF(R823="-",IF(W823&lt;=3,"-",MAX(N823,K823*(1-$T$1))),IF(W823&lt;=3,R823,IF(T823&gt;$V$6,MAX(N823,K823*$T$6),IF(T823&gt;$V$5,MAX(R823,N823,K823*(1-$T$2),K823*(1-$T$5)),IF(T823&gt;$V$4,MAX(R823,N823,K823*(1-$T$2),K823*(1-$T$4)),IF(T823&gt;$V$3,MAX(R823,N823,K823*(1-$T$2),K823*(1-$T$3)),IF(T823&gt;$V$1,MAX(N823,K823*(1-$T$2)),MAX(N823,R823)))))))))</f>
        <v>-</v>
      </c>
      <c r="AC823" s="70" t="str">
        <f>+IF(AB823="-","-",IF(ABS(K823-AB823)&lt;0.1,1,-1*(AB823-K823)/K823))</f>
        <v>-</v>
      </c>
      <c r="AD823" s="66" t="str">
        <f>+IF(AB823&lt;&gt;"-",IF(AB823&lt;K823,(K823-AB823)*C823,AB823*C823),"")</f>
        <v/>
      </c>
      <c r="AE823" s="68" t="str">
        <f>+IF(AB823&lt;&gt;"-",IF(R823&lt;&gt;"-",IF(Z823&lt;&gt;"OUI","OLD","FAUX"),IF(Z823&lt;&gt;"OUI","NEW","FAUX")),"")</f>
        <v/>
      </c>
      <c r="AF823" s="68"/>
      <c r="AG823" s="68"/>
      <c r="AH823" s="53" t="str">
        <f t="shared" si="12"/>
        <v/>
      </c>
    </row>
    <row r="824" spans="1:34" ht="17">
      <c r="A824" s="53" t="s">
        <v>3313</v>
      </c>
      <c r="B824" s="53" t="s">
        <v>3314</v>
      </c>
      <c r="C824" s="54">
        <v>19</v>
      </c>
      <c r="D824" s="55" t="s">
        <v>80</v>
      </c>
      <c r="E824" s="55" t="s">
        <v>97</v>
      </c>
      <c r="F824" s="56" t="s">
        <v>49</v>
      </c>
      <c r="G824" s="56" t="s">
        <v>49</v>
      </c>
      <c r="H824" s="56"/>
      <c r="I824" s="56"/>
      <c r="J824" s="56" t="s">
        <v>98</v>
      </c>
      <c r="K824" s="57">
        <v>14.8126</v>
      </c>
      <c r="L824" s="58">
        <v>44797</v>
      </c>
      <c r="M824" s="58">
        <v>44795</v>
      </c>
      <c r="N824" s="59"/>
      <c r="O824" s="56"/>
      <c r="P824" s="56"/>
      <c r="Q824" s="56">
        <v>19</v>
      </c>
      <c r="R824" s="60" t="s">
        <v>1139</v>
      </c>
      <c r="S824" s="61">
        <f>O824+P824</f>
        <v>0</v>
      </c>
      <c r="T824" s="62">
        <f>+IF(L824&lt;&gt;"",IF(DAYS360(L824,$A$2)&lt;0,0,IF(AND(MONTH(L824)=MONTH($A$2),YEAR(L824)&lt;YEAR($A$2)),(DAYS360(L824,$A$2)/30)-1,DAYS360(L824,$A$2)/30)),0)</f>
        <v>31.066666666666666</v>
      </c>
      <c r="U824" s="62">
        <f>+IF(M824&lt;&gt;"",IF(DAYS360(M824,$A$2)&lt;0,0,IF(AND(MONTH(M824)=MONTH($A$2),YEAR(M824)&lt;YEAR($A$2)),(DAYS360(M824,$A$2)/30)-1,DAYS360(M824,$A$2)/30)),0)</f>
        <v>31.133333333333333</v>
      </c>
      <c r="V824" s="63">
        <f>S824/((C824+Q824)/2)</f>
        <v>0</v>
      </c>
      <c r="W824" s="64">
        <f>+IF(V824&gt;0,1/V824,999)</f>
        <v>999</v>
      </c>
      <c r="X824" s="65" t="str">
        <f>+IF(N824&lt;&gt;"",IF(INT(N824)&lt;&gt;INT(K824),"OUI",""),"")</f>
        <v/>
      </c>
      <c r="Y824" s="66">
        <f>+IF(F824="OUI",0,C824*K824)</f>
        <v>281.43939999999998</v>
      </c>
      <c r="Z824" s="67" t="str">
        <f>+IF(R824="-",IF(OR(F824="OUI",AND(G824="OUI",T824&lt;=$V$1),H824="OUI",I824="OUI",J824="OUI",T824&lt;=$V$1),"OUI",""),"")</f>
        <v>OUI</v>
      </c>
      <c r="AA824" s="68" t="str">
        <f>+IF(OR(Z824&lt;&gt;"OUI",X824="OUI",R824&lt;&gt;"-"),"OUI","")</f>
        <v/>
      </c>
      <c r="AB824" s="69" t="str">
        <f>+IF(AA824&lt;&gt;"OUI","-",IF(R824="-",IF(W824&lt;=3,"-",MAX(N824,K824*(1-$T$1))),IF(W824&lt;=3,R824,IF(T824&gt;$V$6,MAX(N824,K824*$T$6),IF(T824&gt;$V$5,MAX(R824,N824,K824*(1-$T$2),K824*(1-$T$5)),IF(T824&gt;$V$4,MAX(R824,N824,K824*(1-$T$2),K824*(1-$T$4)),IF(T824&gt;$V$3,MAX(R824,N824,K824*(1-$T$2),K824*(1-$T$3)),IF(T824&gt;$V$1,MAX(N824,K824*(1-$T$2)),MAX(N824,R824)))))))))</f>
        <v>-</v>
      </c>
      <c r="AC824" s="70" t="str">
        <f>+IF(AB824="-","-",IF(ABS(K824-AB824)&lt;0.1,1,-1*(AB824-K824)/K824))</f>
        <v>-</v>
      </c>
      <c r="AD824" s="66" t="str">
        <f>+IF(AB824&lt;&gt;"-",IF(AB824&lt;K824,(K824-AB824)*C824,AB824*C824),"")</f>
        <v/>
      </c>
      <c r="AE824" s="68" t="str">
        <f>+IF(AB824&lt;&gt;"-",IF(R824&lt;&gt;"-",IF(Z824&lt;&gt;"OUI","OLD","FAUX"),IF(Z824&lt;&gt;"OUI","NEW","FAUX")),"")</f>
        <v/>
      </c>
      <c r="AF824" s="68"/>
      <c r="AG824" s="68"/>
      <c r="AH824" s="53" t="str">
        <f t="shared" si="12"/>
        <v/>
      </c>
    </row>
    <row r="825" spans="1:34" ht="17">
      <c r="A825" s="53" t="s">
        <v>2554</v>
      </c>
      <c r="B825" s="53" t="s">
        <v>2555</v>
      </c>
      <c r="C825" s="54">
        <v>2</v>
      </c>
      <c r="D825" s="55" t="s">
        <v>614</v>
      </c>
      <c r="E825" s="55" t="s">
        <v>2015</v>
      </c>
      <c r="F825" s="56" t="s">
        <v>49</v>
      </c>
      <c r="G825" s="56" t="s">
        <v>49</v>
      </c>
      <c r="H825" s="56"/>
      <c r="I825" s="56"/>
      <c r="J825" s="56" t="s">
        <v>49</v>
      </c>
      <c r="K825" s="57">
        <v>14.8</v>
      </c>
      <c r="L825" s="58">
        <v>45422</v>
      </c>
      <c r="M825" s="58">
        <v>45523</v>
      </c>
      <c r="N825" s="59"/>
      <c r="O825" s="56"/>
      <c r="P825" s="56"/>
      <c r="Q825" s="56">
        <v>2</v>
      </c>
      <c r="R825" s="60" t="s">
        <v>1139</v>
      </c>
      <c r="S825" s="61">
        <f>O825+P825</f>
        <v>0</v>
      </c>
      <c r="T825" s="62">
        <f>+IF(L825&lt;&gt;"",IF(DAYS360(L825,$A$2)&lt;0,0,IF(AND(MONTH(L825)=MONTH($A$2),YEAR(L825)&lt;YEAR($A$2)),(DAYS360(L825,$A$2)/30)-1,DAYS360(L825,$A$2)/30)),0)</f>
        <v>10.533333333333333</v>
      </c>
      <c r="U825" s="62">
        <f>+IF(M825&lt;&gt;"",IF(DAYS360(M825,$A$2)&lt;0,0,IF(AND(MONTH(M825)=MONTH($A$2),YEAR(M825)&lt;YEAR($A$2)),(DAYS360(M825,$A$2)/30)-1,DAYS360(M825,$A$2)/30)),0)</f>
        <v>7.2333333333333334</v>
      </c>
      <c r="V825" s="63">
        <f>S825/((C825+Q825)/2)</f>
        <v>0</v>
      </c>
      <c r="W825" s="64">
        <f>+IF(V825&gt;0,1/V825,999)</f>
        <v>999</v>
      </c>
      <c r="X825" s="65" t="str">
        <f>+IF(N825&lt;&gt;"",IF(INT(N825)&lt;&gt;INT(K825),"OUI",""),"")</f>
        <v/>
      </c>
      <c r="Y825" s="66">
        <f>+IF(F825="OUI",0,C825*K825)</f>
        <v>29.6</v>
      </c>
      <c r="Z825" s="67" t="str">
        <f>+IF(R825="-",IF(OR(F825="OUI",AND(G825="OUI",T825&lt;=$V$1),H825="OUI",I825="OUI",J825="OUI",T825&lt;=$V$1),"OUI",""),"")</f>
        <v>OUI</v>
      </c>
      <c r="AA825" s="68" t="str">
        <f>+IF(OR(Z825&lt;&gt;"OUI",X825="OUI",R825&lt;&gt;"-"),"OUI","")</f>
        <v/>
      </c>
      <c r="AB825" s="69" t="str">
        <f>+IF(AA825&lt;&gt;"OUI","-",IF(R825="-",IF(W825&lt;=3,"-",MAX(N825,K825*(1-$T$1))),IF(W825&lt;=3,R825,IF(T825&gt;$V$6,MAX(N825,K825*$T$6),IF(T825&gt;$V$5,MAX(R825,N825,K825*(1-$T$2),K825*(1-$T$5)),IF(T825&gt;$V$4,MAX(R825,N825,K825*(1-$T$2),K825*(1-$T$4)),IF(T825&gt;$V$3,MAX(R825,N825,K825*(1-$T$2),K825*(1-$T$3)),IF(T825&gt;$V$1,MAX(N825,K825*(1-$T$2)),MAX(N825,R825)))))))))</f>
        <v>-</v>
      </c>
      <c r="AC825" s="70" t="str">
        <f>+IF(AB825="-","-",IF(ABS(K825-AB825)&lt;0.1,1,-1*(AB825-K825)/K825))</f>
        <v>-</v>
      </c>
      <c r="AD825" s="66" t="str">
        <f>+IF(AB825&lt;&gt;"-",IF(AB825&lt;K825,(K825-AB825)*C825,AB825*C825),"")</f>
        <v/>
      </c>
      <c r="AE825" s="68" t="str">
        <f>+IF(AB825&lt;&gt;"-",IF(R825&lt;&gt;"-",IF(Z825&lt;&gt;"OUI","OLD","FAUX"),IF(Z825&lt;&gt;"OUI","NEW","FAUX")),"")</f>
        <v/>
      </c>
      <c r="AF825" s="68"/>
      <c r="AG825" s="68"/>
      <c r="AH825" s="53" t="str">
        <f t="shared" si="12"/>
        <v/>
      </c>
    </row>
    <row r="826" spans="1:34" ht="17">
      <c r="A826" s="53" t="s">
        <v>3481</v>
      </c>
      <c r="B826" s="53" t="s">
        <v>3482</v>
      </c>
      <c r="C826" s="54">
        <v>2</v>
      </c>
      <c r="D826" s="55" t="s">
        <v>80</v>
      </c>
      <c r="E826" s="55" t="s">
        <v>81</v>
      </c>
      <c r="F826" s="56" t="s">
        <v>49</v>
      </c>
      <c r="G826" s="56" t="s">
        <v>49</v>
      </c>
      <c r="H826" s="56"/>
      <c r="I826" s="56"/>
      <c r="J826" s="56" t="s">
        <v>49</v>
      </c>
      <c r="K826" s="57">
        <v>14.725099999999999</v>
      </c>
      <c r="L826" s="58">
        <v>45495</v>
      </c>
      <c r="M826" s="58">
        <v>45723</v>
      </c>
      <c r="N826" s="59"/>
      <c r="O826" s="56">
        <v>4</v>
      </c>
      <c r="P826" s="56"/>
      <c r="Q826" s="56">
        <v>6</v>
      </c>
      <c r="R826" s="60" t="s">
        <v>1139</v>
      </c>
      <c r="S826" s="61">
        <f>O826+P826</f>
        <v>4</v>
      </c>
      <c r="T826" s="62">
        <f>+IF(L826&lt;&gt;"",IF(DAYS360(L826,$A$2)&lt;0,0,IF(AND(MONTH(L826)=MONTH($A$2),YEAR(L826)&lt;YEAR($A$2)),(DAYS360(L826,$A$2)/30)-1,DAYS360(L826,$A$2)/30)),0)</f>
        <v>8.1333333333333329</v>
      </c>
      <c r="U826" s="62">
        <f>+IF(M826&lt;&gt;"",IF(DAYS360(M826,$A$2)&lt;0,0,IF(AND(MONTH(M826)=MONTH($A$2),YEAR(M826)&lt;YEAR($A$2)),(DAYS360(M826,$A$2)/30)-1,DAYS360(M826,$A$2)/30)),0)</f>
        <v>0.6333333333333333</v>
      </c>
      <c r="V826" s="63">
        <f>S826/((C826+Q826)/2)</f>
        <v>1</v>
      </c>
      <c r="W826" s="64">
        <f>+IF(V826&gt;0,1/V826,999)</f>
        <v>1</v>
      </c>
      <c r="X826" s="65" t="str">
        <f>+IF(N826&lt;&gt;"",IF(INT(N826)&lt;&gt;INT(K826),"OUI",""),"")</f>
        <v/>
      </c>
      <c r="Y826" s="66">
        <f>+IF(F826="OUI",0,C826*K826)</f>
        <v>29.450199999999999</v>
      </c>
      <c r="Z826" s="67" t="str">
        <f>+IF(R826="-",IF(OR(F826="OUI",AND(G826="OUI",T826&lt;=$V$1),H826="OUI",I826="OUI",J826="OUI",T826&lt;=$V$1),"OUI",""),"")</f>
        <v>OUI</v>
      </c>
      <c r="AA826" s="68" t="str">
        <f>+IF(OR(Z826&lt;&gt;"OUI",X826="OUI",R826&lt;&gt;"-"),"OUI","")</f>
        <v/>
      </c>
      <c r="AB826" s="69" t="str">
        <f>+IF(AA826&lt;&gt;"OUI","-",IF(R826="-",IF(W826&lt;=3,"-",MAX(N826,K826*(1-$T$1))),IF(W826&lt;=3,R826,IF(T826&gt;$V$6,MAX(N826,K826*$T$6),IF(T826&gt;$V$5,MAX(R826,N826,K826*(1-$T$2),K826*(1-$T$5)),IF(T826&gt;$V$4,MAX(R826,N826,K826*(1-$T$2),K826*(1-$T$4)),IF(T826&gt;$V$3,MAX(R826,N826,K826*(1-$T$2),K826*(1-$T$3)),IF(T826&gt;$V$1,MAX(N826,K826*(1-$T$2)),MAX(N826,R826)))))))))</f>
        <v>-</v>
      </c>
      <c r="AC826" s="70" t="str">
        <f>+IF(AB826="-","-",IF(ABS(K826-AB826)&lt;0.1,1,-1*(AB826-K826)/K826))</f>
        <v>-</v>
      </c>
      <c r="AD826" s="66" t="str">
        <f>+IF(AB826&lt;&gt;"-",IF(AB826&lt;K826,(K826-AB826)*C826,AB826*C826),"")</f>
        <v/>
      </c>
      <c r="AE826" s="68" t="str">
        <f>+IF(AB826&lt;&gt;"-",IF(R826&lt;&gt;"-",IF(Z826&lt;&gt;"OUI","OLD","FAUX"),IF(Z826&lt;&gt;"OUI","NEW","FAUX")),"")</f>
        <v/>
      </c>
      <c r="AF826" s="68"/>
      <c r="AG826" s="68"/>
      <c r="AH826" s="53" t="str">
        <f t="shared" si="12"/>
        <v/>
      </c>
    </row>
    <row r="827" spans="1:34" ht="17">
      <c r="A827" s="53" t="s">
        <v>3459</v>
      </c>
      <c r="B827" s="53" t="s">
        <v>3460</v>
      </c>
      <c r="C827" s="54">
        <v>7</v>
      </c>
      <c r="D827" s="55" t="s">
        <v>80</v>
      </c>
      <c r="E827" s="55" t="s">
        <v>81</v>
      </c>
      <c r="F827" s="56" t="s">
        <v>49</v>
      </c>
      <c r="G827" s="56" t="s">
        <v>49</v>
      </c>
      <c r="H827" s="56"/>
      <c r="I827" s="56"/>
      <c r="J827" s="56" t="s">
        <v>49</v>
      </c>
      <c r="K827" s="57">
        <v>14.725099999999999</v>
      </c>
      <c r="L827" s="58">
        <v>45495</v>
      </c>
      <c r="M827" s="58">
        <v>45701</v>
      </c>
      <c r="N827" s="59"/>
      <c r="O827" s="56">
        <v>1</v>
      </c>
      <c r="P827" s="56"/>
      <c r="Q827" s="56">
        <v>8</v>
      </c>
      <c r="R827" s="60" t="s">
        <v>1139</v>
      </c>
      <c r="S827" s="61">
        <f>O827+P827</f>
        <v>1</v>
      </c>
      <c r="T827" s="62">
        <f>+IF(L827&lt;&gt;"",IF(DAYS360(L827,$A$2)&lt;0,0,IF(AND(MONTH(L827)=MONTH($A$2),YEAR(L827)&lt;YEAR($A$2)),(DAYS360(L827,$A$2)/30)-1,DAYS360(L827,$A$2)/30)),0)</f>
        <v>8.1333333333333329</v>
      </c>
      <c r="U827" s="62">
        <f>+IF(M827&lt;&gt;"",IF(DAYS360(M827,$A$2)&lt;0,0,IF(AND(MONTH(M827)=MONTH($A$2),YEAR(M827)&lt;YEAR($A$2)),(DAYS360(M827,$A$2)/30)-1,DAYS360(M827,$A$2)/30)),0)</f>
        <v>1.4333333333333333</v>
      </c>
      <c r="V827" s="63">
        <f>S827/((C827+Q827)/2)</f>
        <v>0.13333333333333333</v>
      </c>
      <c r="W827" s="64">
        <f>+IF(V827&gt;0,1/V827,999)</f>
        <v>7.5</v>
      </c>
      <c r="X827" s="65" t="str">
        <f>+IF(N827&lt;&gt;"",IF(INT(N827)&lt;&gt;INT(K827),"OUI",""),"")</f>
        <v/>
      </c>
      <c r="Y827" s="66">
        <f>+IF(F827="OUI",0,C827*K827)</f>
        <v>103.0757</v>
      </c>
      <c r="Z827" s="67" t="str">
        <f>+IF(R827="-",IF(OR(F827="OUI",AND(G827="OUI",T827&lt;=$V$1),H827="OUI",I827="OUI",J827="OUI",T827&lt;=$V$1),"OUI",""),"")</f>
        <v>OUI</v>
      </c>
      <c r="AA827" s="68" t="str">
        <f>+IF(OR(Z827&lt;&gt;"OUI",X827="OUI",R827&lt;&gt;"-"),"OUI","")</f>
        <v/>
      </c>
      <c r="AB827" s="69" t="str">
        <f>+IF(AA827&lt;&gt;"OUI","-",IF(R827="-",IF(W827&lt;=3,"-",MAX(N827,K827*(1-$T$1))),IF(W827&lt;=3,R827,IF(T827&gt;$V$6,MAX(N827,K827*$T$6),IF(T827&gt;$V$5,MAX(R827,N827,K827*(1-$T$2),K827*(1-$T$5)),IF(T827&gt;$V$4,MAX(R827,N827,K827*(1-$T$2),K827*(1-$T$4)),IF(T827&gt;$V$3,MAX(R827,N827,K827*(1-$T$2),K827*(1-$T$3)),IF(T827&gt;$V$1,MAX(N827,K827*(1-$T$2)),MAX(N827,R827)))))))))</f>
        <v>-</v>
      </c>
      <c r="AC827" s="70" t="str">
        <f>+IF(AB827="-","-",IF(ABS(K827-AB827)&lt;0.1,1,-1*(AB827-K827)/K827))</f>
        <v>-</v>
      </c>
      <c r="AD827" s="66" t="str">
        <f>+IF(AB827&lt;&gt;"-",IF(AB827&lt;K827,(K827-AB827)*C827,AB827*C827),"")</f>
        <v/>
      </c>
      <c r="AE827" s="68" t="str">
        <f>+IF(AB827&lt;&gt;"-",IF(R827&lt;&gt;"-",IF(Z827&lt;&gt;"OUI","OLD","FAUX"),IF(Z827&lt;&gt;"OUI","NEW","FAUX")),"")</f>
        <v/>
      </c>
      <c r="AF827" s="68"/>
      <c r="AG827" s="68"/>
      <c r="AH827" s="53" t="str">
        <f t="shared" si="12"/>
        <v/>
      </c>
    </row>
    <row r="828" spans="1:34" ht="17">
      <c r="A828" s="53" t="s">
        <v>2373</v>
      </c>
      <c r="B828" s="53" t="s">
        <v>2374</v>
      </c>
      <c r="C828" s="54">
        <v>2</v>
      </c>
      <c r="D828" s="55" t="s">
        <v>116</v>
      </c>
      <c r="E828" s="55" t="s">
        <v>666</v>
      </c>
      <c r="F828" s="56" t="s">
        <v>49</v>
      </c>
      <c r="G828" s="56" t="s">
        <v>49</v>
      </c>
      <c r="H828" s="56"/>
      <c r="I828" s="56"/>
      <c r="J828" s="56" t="s">
        <v>49</v>
      </c>
      <c r="K828" s="57">
        <v>14.71</v>
      </c>
      <c r="L828" s="58">
        <v>45503</v>
      </c>
      <c r="M828" s="58">
        <v>45702</v>
      </c>
      <c r="N828" s="59"/>
      <c r="O828" s="56">
        <v>3</v>
      </c>
      <c r="P828" s="56"/>
      <c r="Q828" s="56">
        <v>4</v>
      </c>
      <c r="R828" s="60" t="s">
        <v>1139</v>
      </c>
      <c r="S828" s="61">
        <f>O828+P828</f>
        <v>3</v>
      </c>
      <c r="T828" s="62">
        <f>+IF(L828&lt;&gt;"",IF(DAYS360(L828,$A$2)&lt;0,0,IF(AND(MONTH(L828)=MONTH($A$2),YEAR(L828)&lt;YEAR($A$2)),(DAYS360(L828,$A$2)/30)-1,DAYS360(L828,$A$2)/30)),0)</f>
        <v>7.8666666666666663</v>
      </c>
      <c r="U828" s="62">
        <f>+IF(M828&lt;&gt;"",IF(DAYS360(M828,$A$2)&lt;0,0,IF(AND(MONTH(M828)=MONTH($A$2),YEAR(M828)&lt;YEAR($A$2)),(DAYS360(M828,$A$2)/30)-1,DAYS360(M828,$A$2)/30)),0)</f>
        <v>1.4</v>
      </c>
      <c r="V828" s="63">
        <f>S828/((C828+Q828)/2)</f>
        <v>1</v>
      </c>
      <c r="W828" s="64">
        <f>+IF(V828&gt;0,1/V828,999)</f>
        <v>1</v>
      </c>
      <c r="X828" s="65" t="str">
        <f>+IF(N828&lt;&gt;"",IF(INT(N828)&lt;&gt;INT(K828),"OUI",""),"")</f>
        <v/>
      </c>
      <c r="Y828" s="66">
        <f>+IF(F828="OUI",0,C828*K828)</f>
        <v>29.42</v>
      </c>
      <c r="Z828" s="67" t="str">
        <f>+IF(R828="-",IF(OR(F828="OUI",AND(G828="OUI",T828&lt;=$V$1),H828="OUI",I828="OUI",J828="OUI",T828&lt;=$V$1),"OUI",""),"")</f>
        <v>OUI</v>
      </c>
      <c r="AA828" s="68" t="str">
        <f>+IF(OR(Z828&lt;&gt;"OUI",X828="OUI",R828&lt;&gt;"-"),"OUI","")</f>
        <v/>
      </c>
      <c r="AB828" s="69" t="str">
        <f>+IF(AA828&lt;&gt;"OUI","-",IF(R828="-",IF(W828&lt;=3,"-",MAX(N828,K828*(1-$T$1))),IF(W828&lt;=3,R828,IF(T828&gt;$V$6,MAX(N828,K828*$T$6),IF(T828&gt;$V$5,MAX(R828,N828,K828*(1-$T$2),K828*(1-$T$5)),IF(T828&gt;$V$4,MAX(R828,N828,K828*(1-$T$2),K828*(1-$T$4)),IF(T828&gt;$V$3,MAX(R828,N828,K828*(1-$T$2),K828*(1-$T$3)),IF(T828&gt;$V$1,MAX(N828,K828*(1-$T$2)),MAX(N828,R828)))))))))</f>
        <v>-</v>
      </c>
      <c r="AC828" s="70" t="str">
        <f>+IF(AB828="-","-",IF(ABS(K828-AB828)&lt;0.1,1,-1*(AB828-K828)/K828))</f>
        <v>-</v>
      </c>
      <c r="AD828" s="66" t="str">
        <f>+IF(AB828&lt;&gt;"-",IF(AB828&lt;K828,(K828-AB828)*C828,AB828*C828),"")</f>
        <v/>
      </c>
      <c r="AE828" s="68" t="str">
        <f>+IF(AB828&lt;&gt;"-",IF(R828&lt;&gt;"-",IF(Z828&lt;&gt;"OUI","OLD","FAUX"),IF(Z828&lt;&gt;"OUI","NEW","FAUX")),"")</f>
        <v/>
      </c>
      <c r="AF828" s="68"/>
      <c r="AG828" s="68"/>
      <c r="AH828" s="53" t="str">
        <f t="shared" si="12"/>
        <v/>
      </c>
    </row>
    <row r="829" spans="1:34" ht="17">
      <c r="A829" s="53" t="s">
        <v>2371</v>
      </c>
      <c r="B829" s="53" t="s">
        <v>2372</v>
      </c>
      <c r="C829" s="54">
        <v>2</v>
      </c>
      <c r="D829" s="55" t="s">
        <v>116</v>
      </c>
      <c r="E829" s="55" t="s">
        <v>666</v>
      </c>
      <c r="F829" s="56" t="s">
        <v>49</v>
      </c>
      <c r="G829" s="56" t="s">
        <v>49</v>
      </c>
      <c r="H829" s="56"/>
      <c r="I829" s="56"/>
      <c r="J829" s="56" t="s">
        <v>49</v>
      </c>
      <c r="K829" s="57">
        <v>14.7</v>
      </c>
      <c r="L829" s="58">
        <v>45635</v>
      </c>
      <c r="M829" s="58">
        <v>45635</v>
      </c>
      <c r="N829" s="59"/>
      <c r="O829" s="56"/>
      <c r="P829" s="56"/>
      <c r="Q829" s="56">
        <v>2</v>
      </c>
      <c r="R829" s="60" t="s">
        <v>1139</v>
      </c>
      <c r="S829" s="61">
        <f>O829+P829</f>
        <v>0</v>
      </c>
      <c r="T829" s="62">
        <f>+IF(L829&lt;&gt;"",IF(DAYS360(L829,$A$2)&lt;0,0,IF(AND(MONTH(L829)=MONTH($A$2),YEAR(L829)&lt;YEAR($A$2)),(DAYS360(L829,$A$2)/30)-1,DAYS360(L829,$A$2)/30)),0)</f>
        <v>3.5666666666666669</v>
      </c>
      <c r="U829" s="62">
        <f>+IF(M829&lt;&gt;"",IF(DAYS360(M829,$A$2)&lt;0,0,IF(AND(MONTH(M829)=MONTH($A$2),YEAR(M829)&lt;YEAR($A$2)),(DAYS360(M829,$A$2)/30)-1,DAYS360(M829,$A$2)/30)),0)</f>
        <v>3.5666666666666669</v>
      </c>
      <c r="V829" s="63">
        <f>S829/((C829+Q829)/2)</f>
        <v>0</v>
      </c>
      <c r="W829" s="64">
        <f>+IF(V829&gt;0,1/V829,999)</f>
        <v>999</v>
      </c>
      <c r="X829" s="65" t="str">
        <f>+IF(N829&lt;&gt;"",IF(INT(N829)&lt;&gt;INT(K829),"OUI",""),"")</f>
        <v/>
      </c>
      <c r="Y829" s="66">
        <f>+IF(F829="OUI",0,C829*K829)</f>
        <v>29.4</v>
      </c>
      <c r="Z829" s="67" t="str">
        <f>+IF(R829="-",IF(OR(F829="OUI",AND(G829="OUI",T829&lt;=$V$1),H829="OUI",I829="OUI",J829="OUI",T829&lt;=$V$1),"OUI",""),"")</f>
        <v>OUI</v>
      </c>
      <c r="AA829" s="68" t="str">
        <f>+IF(OR(Z829&lt;&gt;"OUI",X829="OUI",R829&lt;&gt;"-"),"OUI","")</f>
        <v/>
      </c>
      <c r="AB829" s="69" t="str">
        <f>+IF(AA829&lt;&gt;"OUI","-",IF(R829="-",IF(W829&lt;=3,"-",MAX(N829,K829*(1-$T$1))),IF(W829&lt;=3,R829,IF(T829&gt;$V$6,MAX(N829,K829*$T$6),IF(T829&gt;$V$5,MAX(R829,N829,K829*(1-$T$2),K829*(1-$T$5)),IF(T829&gt;$V$4,MAX(R829,N829,K829*(1-$T$2),K829*(1-$T$4)),IF(T829&gt;$V$3,MAX(R829,N829,K829*(1-$T$2),K829*(1-$T$3)),IF(T829&gt;$V$1,MAX(N829,K829*(1-$T$2)),MAX(N829,R829)))))))))</f>
        <v>-</v>
      </c>
      <c r="AC829" s="70" t="str">
        <f>+IF(AB829="-","-",IF(ABS(K829-AB829)&lt;0.1,1,-1*(AB829-K829)/K829))</f>
        <v>-</v>
      </c>
      <c r="AD829" s="66" t="str">
        <f>+IF(AB829&lt;&gt;"-",IF(AB829&lt;K829,(K829-AB829)*C829,AB829*C829),"")</f>
        <v/>
      </c>
      <c r="AE829" s="68" t="str">
        <f>+IF(AB829&lt;&gt;"-",IF(R829&lt;&gt;"-",IF(Z829&lt;&gt;"OUI","OLD","FAUX"),IF(Z829&lt;&gt;"OUI","NEW","FAUX")),"")</f>
        <v/>
      </c>
      <c r="AF829" s="68"/>
      <c r="AG829" s="68"/>
      <c r="AH829" s="53" t="str">
        <f t="shared" si="12"/>
        <v/>
      </c>
    </row>
    <row r="830" spans="1:34" ht="17">
      <c r="A830" s="53" t="s">
        <v>800</v>
      </c>
      <c r="B830" s="53" t="s">
        <v>801</v>
      </c>
      <c r="C830" s="54">
        <v>21</v>
      </c>
      <c r="D830" s="55" t="s">
        <v>468</v>
      </c>
      <c r="E830" s="55"/>
      <c r="F830" s="56" t="s">
        <v>49</v>
      </c>
      <c r="G830" s="56" t="s">
        <v>49</v>
      </c>
      <c r="H830" s="56"/>
      <c r="I830" s="56"/>
      <c r="J830" s="56"/>
      <c r="K830" s="57">
        <v>14.608000000000001</v>
      </c>
      <c r="L830" s="58">
        <v>44581</v>
      </c>
      <c r="M830" s="58">
        <v>45674</v>
      </c>
      <c r="N830" s="59"/>
      <c r="O830" s="56">
        <v>2</v>
      </c>
      <c r="P830" s="56"/>
      <c r="Q830" s="56">
        <v>24</v>
      </c>
      <c r="R830" s="60">
        <v>13.147200000000002</v>
      </c>
      <c r="S830" s="61">
        <f>O830+P830</f>
        <v>2</v>
      </c>
      <c r="T830" s="62">
        <f>+IF(L830&lt;&gt;"",IF(DAYS360(L830,$A$2)&lt;0,0,IF(AND(MONTH(L830)=MONTH($A$2),YEAR(L830)&lt;YEAR($A$2)),(DAYS360(L830,$A$2)/30)-1,DAYS360(L830,$A$2)/30)),0)</f>
        <v>38.200000000000003</v>
      </c>
      <c r="U830" s="62">
        <f>+IF(M830&lt;&gt;"",IF(DAYS360(M830,$A$2)&lt;0,0,IF(AND(MONTH(M830)=MONTH($A$2),YEAR(M830)&lt;YEAR($A$2)),(DAYS360(M830,$A$2)/30)-1,DAYS360(M830,$A$2)/30)),0)</f>
        <v>2.2999999999999998</v>
      </c>
      <c r="V830" s="63">
        <f>S830/((C830+Q830)/2)</f>
        <v>8.8888888888888892E-2</v>
      </c>
      <c r="W830" s="64">
        <f>+IF(V830&gt;0,1/V830,999)</f>
        <v>11.25</v>
      </c>
      <c r="X830" s="65" t="str">
        <f>+IF(N830&lt;&gt;"",IF(INT(N830)&lt;&gt;INT(K830),"OUI",""),"")</f>
        <v/>
      </c>
      <c r="Y830" s="66">
        <f>+IF(F830="OUI",0,C830*K830)</f>
        <v>306.76800000000003</v>
      </c>
      <c r="Z830" s="67" t="str">
        <f>+IF(R830="-",IF(OR(F830="OUI",AND(G830="OUI",T830&lt;=$V$1),H830="OUI",I830="OUI",J830="OUI",T830&lt;=$V$1),"OUI",""),"")</f>
        <v/>
      </c>
      <c r="AA830" s="68" t="str">
        <f>+IF(OR(Z830&lt;&gt;"OUI",X830="OUI",R830&lt;&gt;"-"),"OUI","")</f>
        <v>OUI</v>
      </c>
      <c r="AB830" s="69">
        <f>+IF(AA830&lt;&gt;"OUI","-",IF(R830="-",IF(W830&lt;=3,"-",MAX(N830,K830*(1-$T$1))),IF(W830&lt;=3,R830,IF(T830&gt;$V$6,MAX(N830,K830*$T$6),IF(T830&gt;$V$5,MAX(R830,N830,K830*(1-$T$2),K830*(1-$T$5)),IF(T830&gt;$V$4,MAX(R830,N830,K830*(1-$T$2),K830*(1-$T$4)),IF(T830&gt;$V$3,MAX(R830,N830,K830*(1-$T$2),K830*(1-$T$3)),IF(T830&gt;$V$1,MAX(N830,K830*(1-$T$2)),MAX(N830,R830)))))))))</f>
        <v>13.147200000000002</v>
      </c>
      <c r="AC830" s="70">
        <f>+IF(AB830="-","-",IF(ABS(K830-AB830)&lt;0.1,1,-1*(AB830-K830)/K830))</f>
        <v>9.9999999999999922E-2</v>
      </c>
      <c r="AD830" s="66">
        <f>+IF(AB830&lt;&gt;"-",IF(AB830&lt;K830,(K830-AB830)*C830,AB830*C830),"")</f>
        <v>30.676799999999979</v>
      </c>
      <c r="AE830" s="68" t="str">
        <f>+IF(AB830&lt;&gt;"-",IF(R830&lt;&gt;"-",IF(Z830&lt;&gt;"OUI","OLD","FAUX"),IF(Z830&lt;&gt;"OUI","NEW","FAUX")),"")</f>
        <v>OLD</v>
      </c>
      <c r="AF830" s="68"/>
      <c r="AG830" s="68"/>
      <c r="AH830" s="53" t="str">
        <f t="shared" si="12"/>
        <v/>
      </c>
    </row>
    <row r="831" spans="1:34" ht="17">
      <c r="A831" s="53" t="s">
        <v>1213</v>
      </c>
      <c r="B831" s="53" t="s">
        <v>1214</v>
      </c>
      <c r="C831" s="54">
        <v>15</v>
      </c>
      <c r="D831" s="55" t="s">
        <v>468</v>
      </c>
      <c r="E831" s="55"/>
      <c r="F831" s="56" t="s">
        <v>49</v>
      </c>
      <c r="G831" s="56" t="s">
        <v>49</v>
      </c>
      <c r="H831" s="56"/>
      <c r="I831" s="56"/>
      <c r="J831" s="56"/>
      <c r="K831" s="57">
        <v>14.608000000000001</v>
      </c>
      <c r="L831" s="58">
        <v>44581</v>
      </c>
      <c r="M831" s="58">
        <v>45708</v>
      </c>
      <c r="N831" s="59"/>
      <c r="O831" s="56">
        <v>2</v>
      </c>
      <c r="P831" s="56"/>
      <c r="Q831" s="56">
        <v>18</v>
      </c>
      <c r="R831" s="60" t="s">
        <v>1139</v>
      </c>
      <c r="S831" s="61">
        <f>O831+P831</f>
        <v>2</v>
      </c>
      <c r="T831" s="62">
        <f>+IF(L831&lt;&gt;"",IF(DAYS360(L831,$A$2)&lt;0,0,IF(AND(MONTH(L831)=MONTH($A$2),YEAR(L831)&lt;YEAR($A$2)),(DAYS360(L831,$A$2)/30)-1,DAYS360(L831,$A$2)/30)),0)</f>
        <v>38.200000000000003</v>
      </c>
      <c r="U831" s="62">
        <f>+IF(M831&lt;&gt;"",IF(DAYS360(M831,$A$2)&lt;0,0,IF(AND(MONTH(M831)=MONTH($A$2),YEAR(M831)&lt;YEAR($A$2)),(DAYS360(M831,$A$2)/30)-1,DAYS360(M831,$A$2)/30)),0)</f>
        <v>1.2</v>
      </c>
      <c r="V831" s="63">
        <f>S831/((C831+Q831)/2)</f>
        <v>0.12121212121212122</v>
      </c>
      <c r="W831" s="64">
        <f>+IF(V831&gt;0,1/V831,999)</f>
        <v>8.25</v>
      </c>
      <c r="X831" s="65" t="str">
        <f>+IF(N831&lt;&gt;"",IF(INT(N831)&lt;&gt;INT(K831),"OUI",""),"")</f>
        <v/>
      </c>
      <c r="Y831" s="66">
        <f>+IF(F831="OUI",0,C831*K831)</f>
        <v>219.12</v>
      </c>
      <c r="Z831" s="67" t="str">
        <f>+IF(R831="-",IF(OR(F831="OUI",AND(G831="OUI",T831&lt;=$V$1),H831="OUI",I831="OUI",J831="OUI",T831&lt;=$V$1),"OUI",""),"")</f>
        <v/>
      </c>
      <c r="AA831" s="68" t="str">
        <f>+IF(OR(Z831&lt;&gt;"OUI",X831="OUI",R831&lt;&gt;"-"),"OUI","")</f>
        <v>OUI</v>
      </c>
      <c r="AB831" s="69">
        <f>+IF(AA831&lt;&gt;"OUI","-",IF(R831="-",IF(W831&lt;=3,"-",MAX(N831,K831*(1-$T$1))),IF(W831&lt;=3,R831,IF(T831&gt;$V$6,MAX(N831,K831*$T$6),IF(T831&gt;$V$5,MAX(R831,N831,K831*(1-$T$2),K831*(1-$T$5)),IF(T831&gt;$V$4,MAX(R831,N831,K831*(1-$T$2),K831*(1-$T$4)),IF(T831&gt;$V$3,MAX(R831,N831,K831*(1-$T$2),K831*(1-$T$3)),IF(T831&gt;$V$1,MAX(N831,K831*(1-$T$2)),MAX(N831,R831)))))))))</f>
        <v>13.147200000000002</v>
      </c>
      <c r="AC831" s="70">
        <f>+IF(AB831="-","-",IF(ABS(K831-AB831)&lt;0.1,1,-1*(AB831-K831)/K831))</f>
        <v>9.9999999999999922E-2</v>
      </c>
      <c r="AD831" s="66">
        <f>+IF(AB831&lt;&gt;"-",IF(AB831&lt;K831,(K831-AB831)*C831,AB831*C831),"")</f>
        <v>21.911999999999985</v>
      </c>
      <c r="AE831" s="68" t="str">
        <f>+IF(AB831&lt;&gt;"-",IF(R831&lt;&gt;"-",IF(Z831&lt;&gt;"OUI","OLD","FAUX"),IF(Z831&lt;&gt;"OUI","NEW","FAUX")),"")</f>
        <v>NEW</v>
      </c>
      <c r="AF831" s="68"/>
      <c r="AG831" s="68"/>
      <c r="AH831" s="53" t="str">
        <f t="shared" si="12"/>
        <v/>
      </c>
    </row>
    <row r="832" spans="1:34" ht="17">
      <c r="A832" s="53" t="s">
        <v>1241</v>
      </c>
      <c r="B832" s="53" t="s">
        <v>1242</v>
      </c>
      <c r="C832" s="54">
        <v>10</v>
      </c>
      <c r="D832" s="55" t="s">
        <v>468</v>
      </c>
      <c r="E832" s="55"/>
      <c r="F832" s="56" t="s">
        <v>49</v>
      </c>
      <c r="G832" s="56" t="s">
        <v>49</v>
      </c>
      <c r="H832" s="56"/>
      <c r="I832" s="56"/>
      <c r="J832" s="56"/>
      <c r="K832" s="57">
        <v>14.608000000000001</v>
      </c>
      <c r="L832" s="58">
        <v>44581</v>
      </c>
      <c r="M832" s="58">
        <v>45679</v>
      </c>
      <c r="N832" s="59"/>
      <c r="O832" s="56">
        <v>2</v>
      </c>
      <c r="P832" s="56"/>
      <c r="Q832" s="56">
        <v>12</v>
      </c>
      <c r="R832" s="60" t="s">
        <v>1139</v>
      </c>
      <c r="S832" s="61">
        <f>O832+P832</f>
        <v>2</v>
      </c>
      <c r="T832" s="62">
        <f>+IF(L832&lt;&gt;"",IF(DAYS360(L832,$A$2)&lt;0,0,IF(AND(MONTH(L832)=MONTH($A$2),YEAR(L832)&lt;YEAR($A$2)),(DAYS360(L832,$A$2)/30)-1,DAYS360(L832,$A$2)/30)),0)</f>
        <v>38.200000000000003</v>
      </c>
      <c r="U832" s="62">
        <f>+IF(M832&lt;&gt;"",IF(DAYS360(M832,$A$2)&lt;0,0,IF(AND(MONTH(M832)=MONTH($A$2),YEAR(M832)&lt;YEAR($A$2)),(DAYS360(M832,$A$2)/30)-1,DAYS360(M832,$A$2)/30)),0)</f>
        <v>2.1333333333333333</v>
      </c>
      <c r="V832" s="63">
        <f>S832/((C832+Q832)/2)</f>
        <v>0.18181818181818182</v>
      </c>
      <c r="W832" s="64">
        <f>+IF(V832&gt;0,1/V832,999)</f>
        <v>5.5</v>
      </c>
      <c r="X832" s="65" t="str">
        <f>+IF(N832&lt;&gt;"",IF(INT(N832)&lt;&gt;INT(K832),"OUI",""),"")</f>
        <v/>
      </c>
      <c r="Y832" s="66">
        <f>+IF(F832="OUI",0,C832*K832)</f>
        <v>146.08000000000001</v>
      </c>
      <c r="Z832" s="67" t="str">
        <f>+IF(R832="-",IF(OR(F832="OUI",AND(G832="OUI",T832&lt;=$V$1),H832="OUI",I832="OUI",J832="OUI",T832&lt;=$V$1),"OUI",""),"")</f>
        <v/>
      </c>
      <c r="AA832" s="68" t="str">
        <f>+IF(OR(Z832&lt;&gt;"OUI",X832="OUI",R832&lt;&gt;"-"),"OUI","")</f>
        <v>OUI</v>
      </c>
      <c r="AB832" s="69">
        <f>+IF(AA832&lt;&gt;"OUI","-",IF(R832="-",IF(W832&lt;=3,"-",MAX(N832,K832*(1-$T$1))),IF(W832&lt;=3,R832,IF(T832&gt;$V$6,MAX(N832,K832*$T$6),IF(T832&gt;$V$5,MAX(R832,N832,K832*(1-$T$2),K832*(1-$T$5)),IF(T832&gt;$V$4,MAX(R832,N832,K832*(1-$T$2),K832*(1-$T$4)),IF(T832&gt;$V$3,MAX(R832,N832,K832*(1-$T$2),K832*(1-$T$3)),IF(T832&gt;$V$1,MAX(N832,K832*(1-$T$2)),MAX(N832,R832)))))))))</f>
        <v>13.147200000000002</v>
      </c>
      <c r="AC832" s="70">
        <f>+IF(AB832="-","-",IF(ABS(K832-AB832)&lt;0.1,1,-1*(AB832-K832)/K832))</f>
        <v>9.9999999999999922E-2</v>
      </c>
      <c r="AD832" s="66">
        <f>+IF(AB832&lt;&gt;"-",IF(AB832&lt;K832,(K832-AB832)*C832,AB832*C832),"")</f>
        <v>14.60799999999999</v>
      </c>
      <c r="AE832" s="68" t="str">
        <f>+IF(AB832&lt;&gt;"-",IF(R832&lt;&gt;"-",IF(Z832&lt;&gt;"OUI","OLD","FAUX"),IF(Z832&lt;&gt;"OUI","NEW","FAUX")),"")</f>
        <v>NEW</v>
      </c>
      <c r="AF832" s="68"/>
      <c r="AG832" s="68"/>
      <c r="AH832" s="53" t="str">
        <f t="shared" si="12"/>
        <v/>
      </c>
    </row>
    <row r="833" spans="1:34" ht="17">
      <c r="A833" s="53" t="s">
        <v>142</v>
      </c>
      <c r="B833" s="53" t="s">
        <v>143</v>
      </c>
      <c r="C833" s="54">
        <v>12</v>
      </c>
      <c r="D833" s="55" t="s">
        <v>122</v>
      </c>
      <c r="E833" s="55" t="s">
        <v>85</v>
      </c>
      <c r="F833" s="56" t="s">
        <v>49</v>
      </c>
      <c r="G833" s="56" t="s">
        <v>49</v>
      </c>
      <c r="H833" s="56"/>
      <c r="I833" s="56"/>
      <c r="J833" s="56" t="s">
        <v>49</v>
      </c>
      <c r="K833" s="57">
        <v>14.58</v>
      </c>
      <c r="L833" s="58">
        <v>43614</v>
      </c>
      <c r="M833" s="58">
        <v>45616</v>
      </c>
      <c r="N833" s="59"/>
      <c r="O833" s="56"/>
      <c r="P833" s="56"/>
      <c r="Q833" s="56">
        <v>12</v>
      </c>
      <c r="R833" s="60">
        <v>14.58</v>
      </c>
      <c r="S833" s="61">
        <f>O833+P833</f>
        <v>0</v>
      </c>
      <c r="T833" s="62">
        <f>+IF(L833&lt;&gt;"",IF(DAYS360(L833,$A$2)&lt;0,0,IF(AND(MONTH(L833)=MONTH($A$2),YEAR(L833)&lt;YEAR($A$2)),(DAYS360(L833,$A$2)/30)-1,DAYS360(L833,$A$2)/30)),0)</f>
        <v>69.900000000000006</v>
      </c>
      <c r="U833" s="62">
        <f>+IF(M833&lt;&gt;"",IF(DAYS360(M833,$A$2)&lt;0,0,IF(AND(MONTH(M833)=MONTH($A$2),YEAR(M833)&lt;YEAR($A$2)),(DAYS360(M833,$A$2)/30)-1,DAYS360(M833,$A$2)/30)),0)</f>
        <v>4.2</v>
      </c>
      <c r="V833" s="63">
        <f>S833/((C833+Q833)/2)</f>
        <v>0</v>
      </c>
      <c r="W833" s="64">
        <f>+IF(V833&gt;0,1/V833,999)</f>
        <v>999</v>
      </c>
      <c r="X833" s="65" t="str">
        <f>+IF(N833&lt;&gt;"",IF(INT(N833)&lt;&gt;INT(K833),"OUI",""),"")</f>
        <v/>
      </c>
      <c r="Y833" s="66">
        <f>+IF(F833="OUI",0,C833*K833)</f>
        <v>174.96</v>
      </c>
      <c r="Z833" s="67" t="str">
        <f>+IF(R833="-",IF(OR(F833="OUI",AND(G833="OUI",T833&lt;=$V$1),H833="OUI",I833="OUI",J833="OUI",T833&lt;=$V$1),"OUI",""),"")</f>
        <v/>
      </c>
      <c r="AA833" s="68" t="str">
        <f>+IF(OR(Z833&lt;&gt;"OUI",X833="OUI",R833&lt;&gt;"-"),"OUI","")</f>
        <v>OUI</v>
      </c>
      <c r="AB833" s="69">
        <f>+IF(AA833&lt;&gt;"OUI","-",IF(R833="-",IF(W833&lt;=3,"-",MAX(N833,K833*(1-$T$1))),IF(W833&lt;=3,R833,IF(T833&gt;$V$6,MAX(N833,K833*$T$6),IF(T833&gt;$V$5,MAX(R833,N833,K833*(1-$T$2),K833*(1-$T$5)),IF(T833&gt;$V$4,MAX(R833,N833,K833*(1-$T$2),K833*(1-$T$4)),IF(T833&gt;$V$3,MAX(R833,N833,K833*(1-$T$2),K833*(1-$T$3)),IF(T833&gt;$V$1,MAX(N833,K833*(1-$T$2)),MAX(N833,R833)))))))))</f>
        <v>14.58</v>
      </c>
      <c r="AC833" s="70">
        <f>+IF(AB833="-","-",IF(ABS(K833-AB833)&lt;0.1,1,-1*(AB833-K833)/K833))</f>
        <v>1</v>
      </c>
      <c r="AD833" s="66">
        <f>+IF(AB833&lt;&gt;"-",IF(AB833&lt;K833,(K833-AB833)*C833,AB833*C833),"")</f>
        <v>174.96</v>
      </c>
      <c r="AE833" s="68" t="str">
        <f>+IF(AB833&lt;&gt;"-",IF(R833&lt;&gt;"-",IF(Z833&lt;&gt;"OUI","OLD","FAUX"),IF(Z833&lt;&gt;"OUI","NEW","FAUX")),"")</f>
        <v>OLD</v>
      </c>
      <c r="AF833" s="68"/>
      <c r="AG833" s="68"/>
      <c r="AH833" s="53" t="str">
        <f t="shared" si="12"/>
        <v/>
      </c>
    </row>
    <row r="834" spans="1:34" ht="17">
      <c r="A834" s="53" t="s">
        <v>832</v>
      </c>
      <c r="B834" s="53" t="s">
        <v>833</v>
      </c>
      <c r="C834" s="54">
        <v>12</v>
      </c>
      <c r="D834" s="55" t="s">
        <v>834</v>
      </c>
      <c r="E834" s="55"/>
      <c r="F834" s="56" t="s">
        <v>49</v>
      </c>
      <c r="G834" s="56" t="s">
        <v>49</v>
      </c>
      <c r="H834" s="56"/>
      <c r="I834" s="56"/>
      <c r="J834" s="56"/>
      <c r="K834" s="57">
        <v>14.56</v>
      </c>
      <c r="L834" s="58">
        <v>44960</v>
      </c>
      <c r="M834" s="58"/>
      <c r="N834" s="59"/>
      <c r="O834" s="56"/>
      <c r="P834" s="56"/>
      <c r="Q834" s="56">
        <v>12</v>
      </c>
      <c r="R834" s="60">
        <v>13.104000000000001</v>
      </c>
      <c r="S834" s="61">
        <f>O834+P834</f>
        <v>0</v>
      </c>
      <c r="T834" s="62">
        <f>+IF(L834&lt;&gt;"",IF(DAYS360(L834,$A$2)&lt;0,0,IF(AND(MONTH(L834)=MONTH($A$2),YEAR(L834)&lt;YEAR($A$2)),(DAYS360(L834,$A$2)/30)-1,DAYS360(L834,$A$2)/30)),0)</f>
        <v>25.766666666666666</v>
      </c>
      <c r="U834" s="62">
        <f>+IF(M834&lt;&gt;"",IF(DAYS360(M834,$A$2)&lt;0,0,IF(AND(MONTH(M834)=MONTH($A$2),YEAR(M834)&lt;YEAR($A$2)),(DAYS360(M834,$A$2)/30)-1,DAYS360(M834,$A$2)/30)),0)</f>
        <v>0</v>
      </c>
      <c r="V834" s="63">
        <f>S834/((C834+Q834)/2)</f>
        <v>0</v>
      </c>
      <c r="W834" s="64">
        <f>+IF(V834&gt;0,1/V834,999)</f>
        <v>999</v>
      </c>
      <c r="X834" s="65" t="str">
        <f>+IF(N834&lt;&gt;"",IF(INT(N834)&lt;&gt;INT(K834),"OUI",""),"")</f>
        <v/>
      </c>
      <c r="Y834" s="66">
        <f>+IF(F834="OUI",0,C834*K834)</f>
        <v>174.72</v>
      </c>
      <c r="Z834" s="67" t="str">
        <f>+IF(R834="-",IF(OR(F834="OUI",AND(G834="OUI",T834&lt;=$V$1),H834="OUI",I834="OUI",J834="OUI",T834&lt;=$V$1),"OUI",""),"")</f>
        <v/>
      </c>
      <c r="AA834" s="68" t="str">
        <f>+IF(OR(Z834&lt;&gt;"OUI",X834="OUI",R834&lt;&gt;"-"),"OUI","")</f>
        <v>OUI</v>
      </c>
      <c r="AB834" s="69">
        <f>+IF(AA834&lt;&gt;"OUI","-",IF(R834="-",IF(W834&lt;=3,"-",MAX(N834,K834*(1-$T$1))),IF(W834&lt;=3,R834,IF(T834&gt;$V$6,MAX(N834,K834*$T$6),IF(T834&gt;$V$5,MAX(R834,N834,K834*(1-$T$2),K834*(1-$T$5)),IF(T834&gt;$V$4,MAX(R834,N834,K834*(1-$T$2),K834*(1-$T$4)),IF(T834&gt;$V$3,MAX(R834,N834,K834*(1-$T$2),K834*(1-$T$3)),IF(T834&gt;$V$1,MAX(N834,K834*(1-$T$2)),MAX(N834,R834)))))))))</f>
        <v>13.104000000000001</v>
      </c>
      <c r="AC834" s="70">
        <f>+IF(AB834="-","-",IF(ABS(K834-AB834)&lt;0.1,1,-1*(AB834-K834)/K834))</f>
        <v>9.9999999999999964E-2</v>
      </c>
      <c r="AD834" s="66">
        <f>+IF(AB834&lt;&gt;"-",IF(AB834&lt;K834,(K834-AB834)*C834,AB834*C834),"")</f>
        <v>17.471999999999994</v>
      </c>
      <c r="AE834" s="68" t="str">
        <f>+IF(AB834&lt;&gt;"-",IF(R834&lt;&gt;"-",IF(Z834&lt;&gt;"OUI","OLD","FAUX"),IF(Z834&lt;&gt;"OUI","NEW","FAUX")),"")</f>
        <v>OLD</v>
      </c>
      <c r="AF834" s="68"/>
      <c r="AG834" s="68"/>
      <c r="AH834" s="53" t="str">
        <f t="shared" si="12"/>
        <v/>
      </c>
    </row>
    <row r="835" spans="1:34" ht="17">
      <c r="A835" s="53" t="s">
        <v>1322</v>
      </c>
      <c r="B835" s="53" t="s">
        <v>1323</v>
      </c>
      <c r="C835" s="54">
        <v>3</v>
      </c>
      <c r="D835" s="55" t="s">
        <v>294</v>
      </c>
      <c r="E835" s="55"/>
      <c r="F835" s="56" t="s">
        <v>49</v>
      </c>
      <c r="G835" s="56" t="s">
        <v>49</v>
      </c>
      <c r="H835" s="56"/>
      <c r="I835" s="56"/>
      <c r="J835" s="56"/>
      <c r="K835" s="57">
        <v>14.53</v>
      </c>
      <c r="L835" s="58">
        <v>45274</v>
      </c>
      <c r="M835" s="58">
        <v>45663</v>
      </c>
      <c r="N835" s="59"/>
      <c r="O835" s="56">
        <v>1</v>
      </c>
      <c r="P835" s="56"/>
      <c r="Q835" s="56">
        <v>4</v>
      </c>
      <c r="R835" s="60" t="s">
        <v>1139</v>
      </c>
      <c r="S835" s="61">
        <f>O835+P835</f>
        <v>1</v>
      </c>
      <c r="T835" s="62">
        <f>+IF(L835&lt;&gt;"",IF(DAYS360(L835,$A$2)&lt;0,0,IF(AND(MONTH(L835)=MONTH($A$2),YEAR(L835)&lt;YEAR($A$2)),(DAYS360(L835,$A$2)/30)-1,DAYS360(L835,$A$2)/30)),0)</f>
        <v>15.4</v>
      </c>
      <c r="U835" s="62">
        <f>+IF(M835&lt;&gt;"",IF(DAYS360(M835,$A$2)&lt;0,0,IF(AND(MONTH(M835)=MONTH($A$2),YEAR(M835)&lt;YEAR($A$2)),(DAYS360(M835,$A$2)/30)-1,DAYS360(M835,$A$2)/30)),0)</f>
        <v>2.6666666666666665</v>
      </c>
      <c r="V835" s="63">
        <f>S835/((C835+Q835)/2)</f>
        <v>0.2857142857142857</v>
      </c>
      <c r="W835" s="64">
        <f>+IF(V835&gt;0,1/V835,999)</f>
        <v>3.5</v>
      </c>
      <c r="X835" s="65" t="str">
        <f>+IF(N835&lt;&gt;"",IF(INT(N835)&lt;&gt;INT(K835),"OUI",""),"")</f>
        <v/>
      </c>
      <c r="Y835" s="66">
        <f>+IF(F835="OUI",0,C835*K835)</f>
        <v>43.589999999999996</v>
      </c>
      <c r="Z835" s="67" t="str">
        <f>+IF(R835="-",IF(OR(F835="OUI",AND(G835="OUI",T835&lt;=$V$1),H835="OUI",I835="OUI",J835="OUI",T835&lt;=$V$1),"OUI",""),"")</f>
        <v/>
      </c>
      <c r="AA835" s="68" t="str">
        <f>+IF(OR(Z835&lt;&gt;"OUI",X835="OUI",R835&lt;&gt;"-"),"OUI","")</f>
        <v>OUI</v>
      </c>
      <c r="AB835" s="69">
        <f>+IF(AA835&lt;&gt;"OUI","-",IF(R835="-",IF(W835&lt;=3,"-",MAX(N835,K835*(1-$T$1))),IF(W835&lt;=3,R835,IF(T835&gt;$V$6,MAX(N835,K835*$T$6),IF(T835&gt;$V$5,MAX(R835,N835,K835*(1-$T$2),K835*(1-$T$5)),IF(T835&gt;$V$4,MAX(R835,N835,K835*(1-$T$2),K835*(1-$T$4)),IF(T835&gt;$V$3,MAX(R835,N835,K835*(1-$T$2),K835*(1-$T$3)),IF(T835&gt;$V$1,MAX(N835,K835*(1-$T$2)),MAX(N835,R835)))))))))</f>
        <v>13.077</v>
      </c>
      <c r="AC835" s="70">
        <f>+IF(AB835="-","-",IF(ABS(K835-AB835)&lt;0.1,1,-1*(AB835-K835)/K835))</f>
        <v>9.9999999999999964E-2</v>
      </c>
      <c r="AD835" s="66">
        <f>+IF(AB835&lt;&gt;"-",IF(AB835&lt;K835,(K835-AB835)*C835,AB835*C835),"")</f>
        <v>4.3589999999999982</v>
      </c>
      <c r="AE835" s="68" t="str">
        <f>+IF(AB835&lt;&gt;"-",IF(R835&lt;&gt;"-",IF(Z835&lt;&gt;"OUI","OLD","FAUX"),IF(Z835&lt;&gt;"OUI","NEW","FAUX")),"")</f>
        <v>NEW</v>
      </c>
      <c r="AF835" s="68"/>
      <c r="AG835" s="68"/>
      <c r="AH835" s="53" t="str">
        <f t="shared" si="12"/>
        <v/>
      </c>
    </row>
    <row r="836" spans="1:34" ht="17">
      <c r="A836" s="53" t="s">
        <v>3266</v>
      </c>
      <c r="B836" s="53" t="s">
        <v>3267</v>
      </c>
      <c r="C836" s="54">
        <v>2</v>
      </c>
      <c r="D836" s="55" t="s">
        <v>791</v>
      </c>
      <c r="E836" s="55"/>
      <c r="F836" s="56" t="s">
        <v>49</v>
      </c>
      <c r="G836" s="56" t="s">
        <v>49</v>
      </c>
      <c r="H836" s="56"/>
      <c r="I836" s="56"/>
      <c r="J836" s="56"/>
      <c r="K836" s="57">
        <v>14.5</v>
      </c>
      <c r="L836" s="58">
        <v>45029</v>
      </c>
      <c r="M836" s="58">
        <v>45677</v>
      </c>
      <c r="N836" s="59"/>
      <c r="O836" s="56">
        <v>1</v>
      </c>
      <c r="P836" s="56"/>
      <c r="Q836" s="56">
        <v>3</v>
      </c>
      <c r="R836" s="60" t="s">
        <v>1139</v>
      </c>
      <c r="S836" s="61">
        <f>O836+P836</f>
        <v>1</v>
      </c>
      <c r="T836" s="62">
        <f>+IF(L836&lt;&gt;"",IF(DAYS360(L836,$A$2)&lt;0,0,IF(AND(MONTH(L836)=MONTH($A$2),YEAR(L836)&lt;YEAR($A$2)),(DAYS360(L836,$A$2)/30)-1,DAYS360(L836,$A$2)/30)),0)</f>
        <v>23.433333333333334</v>
      </c>
      <c r="U836" s="62">
        <f>+IF(M836&lt;&gt;"",IF(DAYS360(M836,$A$2)&lt;0,0,IF(AND(MONTH(M836)=MONTH($A$2),YEAR(M836)&lt;YEAR($A$2)),(DAYS360(M836,$A$2)/30)-1,DAYS360(M836,$A$2)/30)),0)</f>
        <v>2.2000000000000002</v>
      </c>
      <c r="V836" s="63">
        <f>S836/((C836+Q836)/2)</f>
        <v>0.4</v>
      </c>
      <c r="W836" s="64">
        <f>+IF(V836&gt;0,1/V836,999)</f>
        <v>2.5</v>
      </c>
      <c r="X836" s="65" t="str">
        <f>+IF(N836&lt;&gt;"",IF(INT(N836)&lt;&gt;INT(K836),"OUI",""),"")</f>
        <v/>
      </c>
      <c r="Y836" s="66">
        <f>+IF(F836="OUI",0,C836*K836)</f>
        <v>29</v>
      </c>
      <c r="Z836" s="67" t="str">
        <f>+IF(R836="-",IF(OR(F836="OUI",AND(G836="OUI",T836&lt;=$V$1),H836="OUI",I836="OUI",J836="OUI",T836&lt;=$V$1),"OUI",""),"")</f>
        <v/>
      </c>
      <c r="AA836" s="68" t="str">
        <f>+IF(OR(Z836&lt;&gt;"OUI",X836="OUI",R836&lt;&gt;"-"),"OUI","")</f>
        <v>OUI</v>
      </c>
      <c r="AB836" s="69" t="str">
        <f>+IF(AA836&lt;&gt;"OUI","-",IF(R836="-",IF(W836&lt;=3,"-",MAX(N836,K836*(1-$T$1))),IF(W836&lt;=3,R836,IF(T836&gt;$V$6,MAX(N836,K836*$T$6),IF(T836&gt;$V$5,MAX(R836,N836,K836*(1-$T$2),K836*(1-$T$5)),IF(T836&gt;$V$4,MAX(R836,N836,K836*(1-$T$2),K836*(1-$T$4)),IF(T836&gt;$V$3,MAX(R836,N836,K836*(1-$T$2),K836*(1-$T$3)),IF(T836&gt;$V$1,MAX(N836,K836*(1-$T$2)),MAX(N836,R836)))))))))</f>
        <v>-</v>
      </c>
      <c r="AC836" s="70" t="str">
        <f>+IF(AB836="-","-",IF(ABS(K836-AB836)&lt;0.1,1,-1*(AB836-K836)/K836))</f>
        <v>-</v>
      </c>
      <c r="AD836" s="66" t="str">
        <f>+IF(AB836&lt;&gt;"-",IF(AB836&lt;K836,(K836-AB836)*C836,AB836*C836),"")</f>
        <v/>
      </c>
      <c r="AE836" s="68" t="str">
        <f>+IF(AB836&lt;&gt;"-",IF(R836&lt;&gt;"-",IF(Z836&lt;&gt;"OUI","OLD","FAUX"),IF(Z836&lt;&gt;"OUI","NEW","FAUX")),"")</f>
        <v/>
      </c>
      <c r="AF836" s="68"/>
      <c r="AG836" s="68"/>
      <c r="AH836" s="53" t="str">
        <f t="shared" si="12"/>
        <v/>
      </c>
    </row>
    <row r="837" spans="1:34" ht="17">
      <c r="A837" s="53" t="s">
        <v>2359</v>
      </c>
      <c r="B837" s="53" t="s">
        <v>2360</v>
      </c>
      <c r="C837" s="54">
        <v>4</v>
      </c>
      <c r="D837" s="55" t="s">
        <v>1225</v>
      </c>
      <c r="E837" s="55"/>
      <c r="F837" s="56" t="s">
        <v>49</v>
      </c>
      <c r="G837" s="56" t="s">
        <v>49</v>
      </c>
      <c r="H837" s="56"/>
      <c r="I837" s="56"/>
      <c r="J837" s="56"/>
      <c r="K837" s="57">
        <v>14.5</v>
      </c>
      <c r="L837" s="58">
        <v>45376</v>
      </c>
      <c r="M837" s="58">
        <v>45426</v>
      </c>
      <c r="N837" s="59"/>
      <c r="O837" s="56"/>
      <c r="P837" s="56"/>
      <c r="Q837" s="56">
        <v>4</v>
      </c>
      <c r="R837" s="60" t="s">
        <v>1139</v>
      </c>
      <c r="S837" s="61">
        <f>O837+P837</f>
        <v>0</v>
      </c>
      <c r="T837" s="62">
        <f>+IF(L837&lt;&gt;"",IF(DAYS360(L837,$A$2)&lt;0,0,IF(AND(MONTH(L837)=MONTH($A$2),YEAR(L837)&lt;YEAR($A$2)),(DAYS360(L837,$A$2)/30)-1,DAYS360(L837,$A$2)/30)),0)</f>
        <v>11.033333333333333</v>
      </c>
      <c r="U837" s="62">
        <f>+IF(M837&lt;&gt;"",IF(DAYS360(M837,$A$2)&lt;0,0,IF(AND(MONTH(M837)=MONTH($A$2),YEAR(M837)&lt;YEAR($A$2)),(DAYS360(M837,$A$2)/30)-1,DAYS360(M837,$A$2)/30)),0)</f>
        <v>10.4</v>
      </c>
      <c r="V837" s="63">
        <f>S837/((C837+Q837)/2)</f>
        <v>0</v>
      </c>
      <c r="W837" s="64">
        <f>+IF(V837&gt;0,1/V837,999)</f>
        <v>999</v>
      </c>
      <c r="X837" s="65" t="str">
        <f>+IF(N837&lt;&gt;"",IF(INT(N837)&lt;&gt;INT(K837),"OUI",""),"")</f>
        <v/>
      </c>
      <c r="Y837" s="66">
        <f>+IF(F837="OUI",0,C837*K837)</f>
        <v>58</v>
      </c>
      <c r="Z837" s="67" t="str">
        <f>+IF(R837="-",IF(OR(F837="OUI",AND(G837="OUI",T837&lt;=$V$1),H837="OUI",I837="OUI",J837="OUI",T837&lt;=$V$1),"OUI",""),"")</f>
        <v>OUI</v>
      </c>
      <c r="AA837" s="68" t="str">
        <f>+IF(OR(Z837&lt;&gt;"OUI",X837="OUI",R837&lt;&gt;"-"),"OUI","")</f>
        <v/>
      </c>
      <c r="AB837" s="69" t="str">
        <f>+IF(AA837&lt;&gt;"OUI","-",IF(R837="-",IF(W837&lt;=3,"-",MAX(N837,K837*(1-$T$1))),IF(W837&lt;=3,R837,IF(T837&gt;$V$6,MAX(N837,K837*$T$6),IF(T837&gt;$V$5,MAX(R837,N837,K837*(1-$T$2),K837*(1-$T$5)),IF(T837&gt;$V$4,MAX(R837,N837,K837*(1-$T$2),K837*(1-$T$4)),IF(T837&gt;$V$3,MAX(R837,N837,K837*(1-$T$2),K837*(1-$T$3)),IF(T837&gt;$V$1,MAX(N837,K837*(1-$T$2)),MAX(N837,R837)))))))))</f>
        <v>-</v>
      </c>
      <c r="AC837" s="70" t="str">
        <f>+IF(AB837="-","-",IF(ABS(K837-AB837)&lt;0.1,1,-1*(AB837-K837)/K837))</f>
        <v>-</v>
      </c>
      <c r="AD837" s="66" t="str">
        <f>+IF(AB837&lt;&gt;"-",IF(AB837&lt;K837,(K837-AB837)*C837,AB837*C837),"")</f>
        <v/>
      </c>
      <c r="AE837" s="68" t="str">
        <f>+IF(AB837&lt;&gt;"-",IF(R837&lt;&gt;"-",IF(Z837&lt;&gt;"OUI","OLD","FAUX"),IF(Z837&lt;&gt;"OUI","NEW","FAUX")),"")</f>
        <v/>
      </c>
      <c r="AF837" s="68"/>
      <c r="AG837" s="68"/>
      <c r="AH837" s="53" t="str">
        <f t="shared" si="12"/>
        <v/>
      </c>
    </row>
    <row r="838" spans="1:34" ht="17">
      <c r="A838" s="53" t="s">
        <v>2959</v>
      </c>
      <c r="B838" s="53" t="s">
        <v>2960</v>
      </c>
      <c r="C838" s="54">
        <v>6</v>
      </c>
      <c r="D838" s="55" t="s">
        <v>2961</v>
      </c>
      <c r="E838" s="55"/>
      <c r="F838" s="56" t="s">
        <v>49</v>
      </c>
      <c r="G838" s="56" t="s">
        <v>49</v>
      </c>
      <c r="H838" s="56" t="s">
        <v>98</v>
      </c>
      <c r="I838" s="56"/>
      <c r="J838" s="56"/>
      <c r="K838" s="57">
        <v>14.5</v>
      </c>
      <c r="L838" s="58">
        <v>45679</v>
      </c>
      <c r="M838" s="58">
        <v>45722</v>
      </c>
      <c r="N838" s="59"/>
      <c r="O838" s="56">
        <v>18</v>
      </c>
      <c r="P838" s="56">
        <v>12</v>
      </c>
      <c r="Q838" s="56">
        <v>6</v>
      </c>
      <c r="R838" s="60" t="s">
        <v>1139</v>
      </c>
      <c r="S838" s="61">
        <f>O838+P838</f>
        <v>30</v>
      </c>
      <c r="T838" s="62">
        <f>+IF(L838&lt;&gt;"",IF(DAYS360(L838,$A$2)&lt;0,0,IF(AND(MONTH(L838)=MONTH($A$2),YEAR(L838)&lt;YEAR($A$2)),(DAYS360(L838,$A$2)/30)-1,DAYS360(L838,$A$2)/30)),0)</f>
        <v>2.1333333333333333</v>
      </c>
      <c r="U838" s="62">
        <f>+IF(M838&lt;&gt;"",IF(DAYS360(M838,$A$2)&lt;0,0,IF(AND(MONTH(M838)=MONTH($A$2),YEAR(M838)&lt;YEAR($A$2)),(DAYS360(M838,$A$2)/30)-1,DAYS360(M838,$A$2)/30)),0)</f>
        <v>0.66666666666666663</v>
      </c>
      <c r="V838" s="63">
        <f>S838/((C838+Q838)/2)</f>
        <v>5</v>
      </c>
      <c r="W838" s="64">
        <f>+IF(V838&gt;0,1/V838,999)</f>
        <v>0.2</v>
      </c>
      <c r="X838" s="65" t="str">
        <f>+IF(N838&lt;&gt;"",IF(INT(N838)&lt;&gt;INT(K838),"OUI",""),"")</f>
        <v/>
      </c>
      <c r="Y838" s="66">
        <f>+IF(F838="OUI",0,C838*K838)</f>
        <v>87</v>
      </c>
      <c r="Z838" s="67" t="str">
        <f>+IF(R838="-",IF(OR(F838="OUI",AND(G838="OUI",T838&lt;=$V$1),H838="OUI",I838="OUI",J838="OUI",T838&lt;=$V$1),"OUI",""),"")</f>
        <v>OUI</v>
      </c>
      <c r="AA838" s="68" t="str">
        <f>+IF(OR(Z838&lt;&gt;"OUI",X838="OUI",R838&lt;&gt;"-"),"OUI","")</f>
        <v/>
      </c>
      <c r="AB838" s="69" t="str">
        <f>+IF(AA838&lt;&gt;"OUI","-",IF(R838="-",IF(W838&lt;=3,"-",MAX(N838,K838*(1-$T$1))),IF(W838&lt;=3,R838,IF(T838&gt;$V$6,MAX(N838,K838*$T$6),IF(T838&gt;$V$5,MAX(R838,N838,K838*(1-$T$2),K838*(1-$T$5)),IF(T838&gt;$V$4,MAX(R838,N838,K838*(1-$T$2),K838*(1-$T$4)),IF(T838&gt;$V$3,MAX(R838,N838,K838*(1-$T$2),K838*(1-$T$3)),IF(T838&gt;$V$1,MAX(N838,K838*(1-$T$2)),MAX(N838,R838)))))))))</f>
        <v>-</v>
      </c>
      <c r="AC838" s="70" t="str">
        <f>+IF(AB838="-","-",IF(ABS(K838-AB838)&lt;0.1,1,-1*(AB838-K838)/K838))</f>
        <v>-</v>
      </c>
      <c r="AD838" s="66" t="str">
        <f>+IF(AB838&lt;&gt;"-",IF(AB838&lt;K838,(K838-AB838)*C838,AB838*C838),"")</f>
        <v/>
      </c>
      <c r="AE838" s="68" t="str">
        <f>+IF(AB838&lt;&gt;"-",IF(R838&lt;&gt;"-",IF(Z838&lt;&gt;"OUI","OLD","FAUX"),IF(Z838&lt;&gt;"OUI","NEW","FAUX")),"")</f>
        <v/>
      </c>
      <c r="AF838" s="68"/>
      <c r="AG838" s="68"/>
      <c r="AH838" s="53" t="str">
        <f t="shared" si="12"/>
        <v/>
      </c>
    </row>
    <row r="839" spans="1:34" ht="17">
      <c r="A839" s="53" t="s">
        <v>1150</v>
      </c>
      <c r="B839" s="53" t="s">
        <v>1151</v>
      </c>
      <c r="C839" s="54">
        <v>61</v>
      </c>
      <c r="D839" s="55" t="s">
        <v>791</v>
      </c>
      <c r="E839" s="55"/>
      <c r="F839" s="56" t="s">
        <v>49</v>
      </c>
      <c r="G839" s="56" t="s">
        <v>49</v>
      </c>
      <c r="H839" s="56"/>
      <c r="I839" s="56"/>
      <c r="J839" s="56"/>
      <c r="K839" s="57">
        <v>14.5</v>
      </c>
      <c r="L839" s="58">
        <v>45005</v>
      </c>
      <c r="M839" s="58">
        <v>45712</v>
      </c>
      <c r="N839" s="59"/>
      <c r="O839" s="56">
        <v>12</v>
      </c>
      <c r="P839" s="56"/>
      <c r="Q839" s="56">
        <v>74</v>
      </c>
      <c r="R839" s="60" t="s">
        <v>1139</v>
      </c>
      <c r="S839" s="61">
        <f>O839+P839</f>
        <v>12</v>
      </c>
      <c r="T839" s="62">
        <f>+IF(L839&lt;&gt;"",IF(DAYS360(L839,$A$2)&lt;0,0,IF(AND(MONTH(L839)=MONTH($A$2),YEAR(L839)&lt;YEAR($A$2)),(DAYS360(L839,$A$2)/30)-1,DAYS360(L839,$A$2)/30)),0)</f>
        <v>23.2</v>
      </c>
      <c r="U839" s="62">
        <f>+IF(M839&lt;&gt;"",IF(DAYS360(M839,$A$2)&lt;0,0,IF(AND(MONTH(M839)=MONTH($A$2),YEAR(M839)&lt;YEAR($A$2)),(DAYS360(M839,$A$2)/30)-1,DAYS360(M839,$A$2)/30)),0)</f>
        <v>1.0666666666666667</v>
      </c>
      <c r="V839" s="63">
        <f>S839/((C839+Q839)/2)</f>
        <v>0.17777777777777778</v>
      </c>
      <c r="W839" s="64">
        <f>+IF(V839&gt;0,1/V839,999)</f>
        <v>5.625</v>
      </c>
      <c r="X839" s="65" t="str">
        <f>+IF(N839&lt;&gt;"",IF(INT(N839)&lt;&gt;INT(K839),"OUI",""),"")</f>
        <v/>
      </c>
      <c r="Y839" s="66">
        <f>+IF(F839="OUI",0,C839*K839)</f>
        <v>884.5</v>
      </c>
      <c r="Z839" s="67" t="str">
        <f>+IF(R839="-",IF(OR(F839="OUI",AND(G839="OUI",T839&lt;=$V$1),H839="OUI",I839="OUI",J839="OUI",T839&lt;=$V$1),"OUI",""),"")</f>
        <v/>
      </c>
      <c r="AA839" s="68" t="str">
        <f>+IF(OR(Z839&lt;&gt;"OUI",X839="OUI",R839&lt;&gt;"-"),"OUI","")</f>
        <v>OUI</v>
      </c>
      <c r="AB839" s="69">
        <f>+IF(AA839&lt;&gt;"OUI","-",IF(R839="-",IF(W839&lt;=3,"-",MAX(N839,K839*(1-$T$1))),IF(W839&lt;=3,R839,IF(T839&gt;$V$6,MAX(N839,K839*$T$6),IF(T839&gt;$V$5,MAX(R839,N839,K839*(1-$T$2),K839*(1-$T$5)),IF(T839&gt;$V$4,MAX(R839,N839,K839*(1-$T$2),K839*(1-$T$4)),IF(T839&gt;$V$3,MAX(R839,N839,K839*(1-$T$2),K839*(1-$T$3)),IF(T839&gt;$V$1,MAX(N839,K839*(1-$T$2)),MAX(N839,R839)))))))))</f>
        <v>13.05</v>
      </c>
      <c r="AC839" s="70">
        <f>+IF(AB839="-","-",IF(ABS(K839-AB839)&lt;0.1,1,-1*(AB839-K839)/K839))</f>
        <v>9.999999999999995E-2</v>
      </c>
      <c r="AD839" s="66">
        <f>+IF(AB839&lt;&gt;"-",IF(AB839&lt;K839,(K839-AB839)*C839,AB839*C839),"")</f>
        <v>88.44999999999996</v>
      </c>
      <c r="AE839" s="68" t="str">
        <f>+IF(AB839&lt;&gt;"-",IF(R839&lt;&gt;"-",IF(Z839&lt;&gt;"OUI","OLD","FAUX"),IF(Z839&lt;&gt;"OUI","NEW","FAUX")),"")</f>
        <v>NEW</v>
      </c>
      <c r="AF839" s="68"/>
      <c r="AG839" s="68"/>
      <c r="AH839" s="53" t="str">
        <f t="shared" si="12"/>
        <v/>
      </c>
    </row>
    <row r="840" spans="1:34" ht="17">
      <c r="A840" s="53" t="s">
        <v>1270</v>
      </c>
      <c r="B840" s="53" t="s">
        <v>1271</v>
      </c>
      <c r="C840" s="54">
        <v>7</v>
      </c>
      <c r="D840" s="55" t="s">
        <v>791</v>
      </c>
      <c r="E840" s="55"/>
      <c r="F840" s="56" t="s">
        <v>49</v>
      </c>
      <c r="G840" s="56" t="s">
        <v>49</v>
      </c>
      <c r="H840" s="56"/>
      <c r="I840" s="56"/>
      <c r="J840" s="56"/>
      <c r="K840" s="57">
        <v>14.5</v>
      </c>
      <c r="L840" s="58">
        <v>45029</v>
      </c>
      <c r="M840" s="58">
        <v>45631</v>
      </c>
      <c r="N840" s="59"/>
      <c r="O840" s="56"/>
      <c r="P840" s="56"/>
      <c r="Q840" s="56">
        <v>7</v>
      </c>
      <c r="R840" s="60" t="s">
        <v>1139</v>
      </c>
      <c r="S840" s="61">
        <f>O840+P840</f>
        <v>0</v>
      </c>
      <c r="T840" s="62">
        <f>+IF(L840&lt;&gt;"",IF(DAYS360(L840,$A$2)&lt;0,0,IF(AND(MONTH(L840)=MONTH($A$2),YEAR(L840)&lt;YEAR($A$2)),(DAYS360(L840,$A$2)/30)-1,DAYS360(L840,$A$2)/30)),0)</f>
        <v>23.433333333333334</v>
      </c>
      <c r="U840" s="62">
        <f>+IF(M840&lt;&gt;"",IF(DAYS360(M840,$A$2)&lt;0,0,IF(AND(MONTH(M840)=MONTH($A$2),YEAR(M840)&lt;YEAR($A$2)),(DAYS360(M840,$A$2)/30)-1,DAYS360(M840,$A$2)/30)),0)</f>
        <v>3.7</v>
      </c>
      <c r="V840" s="63">
        <f>S840/((C840+Q840)/2)</f>
        <v>0</v>
      </c>
      <c r="W840" s="64">
        <f>+IF(V840&gt;0,1/V840,999)</f>
        <v>999</v>
      </c>
      <c r="X840" s="65" t="str">
        <f>+IF(N840&lt;&gt;"",IF(INT(N840)&lt;&gt;INT(K840),"OUI",""),"")</f>
        <v/>
      </c>
      <c r="Y840" s="66">
        <f>+IF(F840="OUI",0,C840*K840)</f>
        <v>101.5</v>
      </c>
      <c r="Z840" s="67" t="str">
        <f>+IF(R840="-",IF(OR(F840="OUI",AND(G840="OUI",T840&lt;=$V$1),H840="OUI",I840="OUI",J840="OUI",T840&lt;=$V$1),"OUI",""),"")</f>
        <v/>
      </c>
      <c r="AA840" s="68" t="str">
        <f>+IF(OR(Z840&lt;&gt;"OUI",X840="OUI",R840&lt;&gt;"-"),"OUI","")</f>
        <v>OUI</v>
      </c>
      <c r="AB840" s="69">
        <f>+IF(AA840&lt;&gt;"OUI","-",IF(R840="-",IF(W840&lt;=3,"-",MAX(N840,K840*(1-$T$1))),IF(W840&lt;=3,R840,IF(T840&gt;$V$6,MAX(N840,K840*$T$6),IF(T840&gt;$V$5,MAX(R840,N840,K840*(1-$T$2),K840*(1-$T$5)),IF(T840&gt;$V$4,MAX(R840,N840,K840*(1-$T$2),K840*(1-$T$4)),IF(T840&gt;$V$3,MAX(R840,N840,K840*(1-$T$2),K840*(1-$T$3)),IF(T840&gt;$V$1,MAX(N840,K840*(1-$T$2)),MAX(N840,R840)))))))))</f>
        <v>13.05</v>
      </c>
      <c r="AC840" s="70">
        <f>+IF(AB840="-","-",IF(ABS(K840-AB840)&lt;0.1,1,-1*(AB840-K840)/K840))</f>
        <v>9.999999999999995E-2</v>
      </c>
      <c r="AD840" s="66">
        <f>+IF(AB840&lt;&gt;"-",IF(AB840&lt;K840,(K840-AB840)*C840,AB840*C840),"")</f>
        <v>10.149999999999995</v>
      </c>
      <c r="AE840" s="68" t="str">
        <f>+IF(AB840&lt;&gt;"-",IF(R840&lt;&gt;"-",IF(Z840&lt;&gt;"OUI","OLD","FAUX"),IF(Z840&lt;&gt;"OUI","NEW","FAUX")),"")</f>
        <v>NEW</v>
      </c>
      <c r="AF840" s="68"/>
      <c r="AG840" s="68"/>
      <c r="AH840" s="53" t="str">
        <f t="shared" si="12"/>
        <v/>
      </c>
    </row>
    <row r="841" spans="1:34" ht="17">
      <c r="A841" s="53" t="s">
        <v>2281</v>
      </c>
      <c r="B841" s="53" t="s">
        <v>2282</v>
      </c>
      <c r="C841" s="54">
        <v>2</v>
      </c>
      <c r="D841" s="55" t="s">
        <v>2283</v>
      </c>
      <c r="E841" s="55" t="s">
        <v>85</v>
      </c>
      <c r="F841" s="56" t="s">
        <v>49</v>
      </c>
      <c r="G841" s="56" t="s">
        <v>49</v>
      </c>
      <c r="H841" s="56"/>
      <c r="I841" s="56"/>
      <c r="J841" s="56" t="s">
        <v>49</v>
      </c>
      <c r="K841" s="57">
        <v>14.5</v>
      </c>
      <c r="L841" s="58">
        <v>43796</v>
      </c>
      <c r="M841" s="58">
        <v>45665</v>
      </c>
      <c r="N841" s="59"/>
      <c r="O841" s="56">
        <v>1</v>
      </c>
      <c r="P841" s="56"/>
      <c r="Q841" s="56">
        <v>3</v>
      </c>
      <c r="R841" s="60">
        <v>10.149999999999999</v>
      </c>
      <c r="S841" s="61">
        <f>O841+P841</f>
        <v>1</v>
      </c>
      <c r="T841" s="62">
        <f>+IF(L841&lt;&gt;"",IF(DAYS360(L841,$A$2)&lt;0,0,IF(AND(MONTH(L841)=MONTH($A$2),YEAR(L841)&lt;YEAR($A$2)),(DAYS360(L841,$A$2)/30)-1,DAYS360(L841,$A$2)/30)),0)</f>
        <v>63.966666666666669</v>
      </c>
      <c r="U841" s="62">
        <f>+IF(M841&lt;&gt;"",IF(DAYS360(M841,$A$2)&lt;0,0,IF(AND(MONTH(M841)=MONTH($A$2),YEAR(M841)&lt;YEAR($A$2)),(DAYS360(M841,$A$2)/30)-1,DAYS360(M841,$A$2)/30)),0)</f>
        <v>2.6</v>
      </c>
      <c r="V841" s="63">
        <f>S841/((C841+Q841)/2)</f>
        <v>0.4</v>
      </c>
      <c r="W841" s="64">
        <f>+IF(V841&gt;0,1/V841,999)</f>
        <v>2.5</v>
      </c>
      <c r="X841" s="65" t="str">
        <f>+IF(N841&lt;&gt;"",IF(INT(N841)&lt;&gt;INT(K841),"OUI",""),"")</f>
        <v/>
      </c>
      <c r="Y841" s="66">
        <f>+IF(F841="OUI",0,C841*K841)</f>
        <v>29</v>
      </c>
      <c r="Z841" s="67" t="str">
        <f>+IF(R841="-",IF(OR(F841="OUI",AND(G841="OUI",T841&lt;=$V$1),H841="OUI",I841="OUI",J841="OUI",T841&lt;=$V$1),"OUI",""),"")</f>
        <v/>
      </c>
      <c r="AA841" s="68" t="str">
        <f>+IF(OR(Z841&lt;&gt;"OUI",X841="OUI",R841&lt;&gt;"-"),"OUI","")</f>
        <v>OUI</v>
      </c>
      <c r="AB841" s="69">
        <f>+IF(AA841&lt;&gt;"OUI","-",IF(R841="-",IF(W841&lt;=3,"-",MAX(N841,K841*(1-$T$1))),IF(W841&lt;=3,R841,IF(T841&gt;$V$6,MAX(N841,K841*$T$6),IF(T841&gt;$V$5,MAX(R841,N841,K841*(1-$T$2),K841*(1-$T$5)),IF(T841&gt;$V$4,MAX(R841,N841,K841*(1-$T$2),K841*(1-$T$4)),IF(T841&gt;$V$3,MAX(R841,N841,K841*(1-$T$2),K841*(1-$T$3)),IF(T841&gt;$V$1,MAX(N841,K841*(1-$T$2)),MAX(N841,R841)))))))))</f>
        <v>10.149999999999999</v>
      </c>
      <c r="AC841" s="70">
        <f>+IF(AB841="-","-",IF(ABS(K841-AB841)&lt;0.1,1,-1*(AB841-K841)/K841))</f>
        <v>0.3000000000000001</v>
      </c>
      <c r="AD841" s="66">
        <f>+IF(AB841&lt;&gt;"-",IF(AB841&lt;K841,(K841-AB841)*C841,AB841*C841),"")</f>
        <v>8.7000000000000028</v>
      </c>
      <c r="AE841" s="68" t="str">
        <f>+IF(AB841&lt;&gt;"-",IF(R841&lt;&gt;"-",IF(Z841&lt;&gt;"OUI","OLD","FAUX"),IF(Z841&lt;&gt;"OUI","NEW","FAUX")),"")</f>
        <v>OLD</v>
      </c>
      <c r="AF841" s="68"/>
      <c r="AG841" s="68"/>
      <c r="AH841" s="53" t="str">
        <f t="shared" si="12"/>
        <v/>
      </c>
    </row>
    <row r="842" spans="1:34" ht="17">
      <c r="A842" s="53" t="s">
        <v>931</v>
      </c>
      <c r="B842" s="53" t="s">
        <v>932</v>
      </c>
      <c r="C842" s="54">
        <v>5</v>
      </c>
      <c r="D842" s="55" t="s">
        <v>791</v>
      </c>
      <c r="E842" s="55"/>
      <c r="F842" s="56" t="s">
        <v>49</v>
      </c>
      <c r="G842" s="56" t="s">
        <v>49</v>
      </c>
      <c r="H842" s="56"/>
      <c r="I842" s="56"/>
      <c r="J842" s="56"/>
      <c r="K842" s="57">
        <v>14.5</v>
      </c>
      <c r="L842" s="58">
        <v>45089</v>
      </c>
      <c r="M842" s="58">
        <v>45687</v>
      </c>
      <c r="N842" s="59"/>
      <c r="O842" s="56">
        <v>1</v>
      </c>
      <c r="P842" s="56"/>
      <c r="Q842" s="56">
        <v>8</v>
      </c>
      <c r="R842" s="60">
        <v>13.05</v>
      </c>
      <c r="S842" s="61">
        <f>O842+P842</f>
        <v>1</v>
      </c>
      <c r="T842" s="62">
        <f>+IF(L842&lt;&gt;"",IF(DAYS360(L842,$A$2)&lt;0,0,IF(AND(MONTH(L842)=MONTH($A$2),YEAR(L842)&lt;YEAR($A$2)),(DAYS360(L842,$A$2)/30)-1,DAYS360(L842,$A$2)/30)),0)</f>
        <v>21.466666666666665</v>
      </c>
      <c r="U842" s="62">
        <f>+IF(M842&lt;&gt;"",IF(DAYS360(M842,$A$2)&lt;0,0,IF(AND(MONTH(M842)=MONTH($A$2),YEAR(M842)&lt;YEAR($A$2)),(DAYS360(M842,$A$2)/30)-1,DAYS360(M842,$A$2)/30)),0)</f>
        <v>1.8666666666666667</v>
      </c>
      <c r="V842" s="63">
        <f>S842/((C842+Q842)/2)</f>
        <v>0.15384615384615385</v>
      </c>
      <c r="W842" s="64">
        <f>+IF(V842&gt;0,1/V842,999)</f>
        <v>6.5</v>
      </c>
      <c r="X842" s="65" t="str">
        <f>+IF(N842&lt;&gt;"",IF(INT(N842)&lt;&gt;INT(K842),"OUI",""),"")</f>
        <v/>
      </c>
      <c r="Y842" s="66">
        <f>+IF(F842="OUI",0,C842*K842)</f>
        <v>72.5</v>
      </c>
      <c r="Z842" s="67" t="str">
        <f>+IF(R842="-",IF(OR(F842="OUI",AND(G842="OUI",T842&lt;=$V$1),H842="OUI",I842="OUI",J842="OUI",T842&lt;=$V$1),"OUI",""),"")</f>
        <v/>
      </c>
      <c r="AA842" s="68" t="str">
        <f>+IF(OR(Z842&lt;&gt;"OUI",X842="OUI",R842&lt;&gt;"-"),"OUI","")</f>
        <v>OUI</v>
      </c>
      <c r="AB842" s="69">
        <f>+IF(AA842&lt;&gt;"OUI","-",IF(R842="-",IF(W842&lt;=3,"-",MAX(N842,K842*(1-$T$1))),IF(W842&lt;=3,R842,IF(T842&gt;$V$6,MAX(N842,K842*$T$6),IF(T842&gt;$V$5,MAX(R842,N842,K842*(1-$T$2),K842*(1-$T$5)),IF(T842&gt;$V$4,MAX(R842,N842,K842*(1-$T$2),K842*(1-$T$4)),IF(T842&gt;$V$3,MAX(R842,N842,K842*(1-$T$2),K842*(1-$T$3)),IF(T842&gt;$V$1,MAX(N842,K842*(1-$T$2)),MAX(N842,R842)))))))))</f>
        <v>13.05</v>
      </c>
      <c r="AC842" s="70">
        <f>+IF(AB842="-","-",IF(ABS(K842-AB842)&lt;0.1,1,-1*(AB842-K842)/K842))</f>
        <v>9.999999999999995E-2</v>
      </c>
      <c r="AD842" s="66">
        <f>+IF(AB842&lt;&gt;"-",IF(AB842&lt;K842,(K842-AB842)*C842,AB842*C842),"")</f>
        <v>7.2499999999999964</v>
      </c>
      <c r="AE842" s="68" t="str">
        <f>+IF(AB842&lt;&gt;"-",IF(R842&lt;&gt;"-",IF(Z842&lt;&gt;"OUI","OLD","FAUX"),IF(Z842&lt;&gt;"OUI","NEW","FAUX")),"")</f>
        <v>OLD</v>
      </c>
      <c r="AF842" s="68"/>
      <c r="AG842" s="68"/>
      <c r="AH842" s="53" t="str">
        <f t="shared" si="12"/>
        <v/>
      </c>
    </row>
    <row r="843" spans="1:34" ht="17">
      <c r="A843" s="53" t="s">
        <v>1338</v>
      </c>
      <c r="B843" s="53" t="s">
        <v>1339</v>
      </c>
      <c r="C843" s="54">
        <v>2</v>
      </c>
      <c r="D843" s="55" t="s">
        <v>791</v>
      </c>
      <c r="E843" s="55"/>
      <c r="F843" s="56" t="s">
        <v>49</v>
      </c>
      <c r="G843" s="56" t="s">
        <v>49</v>
      </c>
      <c r="H843" s="56"/>
      <c r="I843" s="56"/>
      <c r="J843" s="56"/>
      <c r="K843" s="57">
        <v>14.5</v>
      </c>
      <c r="L843" s="58">
        <v>45048</v>
      </c>
      <c r="M843" s="58">
        <v>45632</v>
      </c>
      <c r="N843" s="59"/>
      <c r="O843" s="56"/>
      <c r="P843" s="56"/>
      <c r="Q843" s="56">
        <v>3</v>
      </c>
      <c r="R843" s="60" t="s">
        <v>1139</v>
      </c>
      <c r="S843" s="61">
        <f>O843+P843</f>
        <v>0</v>
      </c>
      <c r="T843" s="62">
        <f>+IF(L843&lt;&gt;"",IF(DAYS360(L843,$A$2)&lt;0,0,IF(AND(MONTH(L843)=MONTH($A$2),YEAR(L843)&lt;YEAR($A$2)),(DAYS360(L843,$A$2)/30)-1,DAYS360(L843,$A$2)/30)),0)</f>
        <v>22.8</v>
      </c>
      <c r="U843" s="62">
        <f>+IF(M843&lt;&gt;"",IF(DAYS360(M843,$A$2)&lt;0,0,IF(AND(MONTH(M843)=MONTH($A$2),YEAR(M843)&lt;YEAR($A$2)),(DAYS360(M843,$A$2)/30)-1,DAYS360(M843,$A$2)/30)),0)</f>
        <v>3.6666666666666665</v>
      </c>
      <c r="V843" s="63">
        <f>S843/((C843+Q843)/2)</f>
        <v>0</v>
      </c>
      <c r="W843" s="64">
        <f>+IF(V843&gt;0,1/V843,999)</f>
        <v>999</v>
      </c>
      <c r="X843" s="65" t="str">
        <f>+IF(N843&lt;&gt;"",IF(INT(N843)&lt;&gt;INT(K843),"OUI",""),"")</f>
        <v/>
      </c>
      <c r="Y843" s="66">
        <f>+IF(F843="OUI",0,C843*K843)</f>
        <v>29</v>
      </c>
      <c r="Z843" s="67" t="str">
        <f>+IF(R843="-",IF(OR(F843="OUI",AND(G843="OUI",T843&lt;=$V$1),H843="OUI",I843="OUI",J843="OUI",T843&lt;=$V$1),"OUI",""),"")</f>
        <v/>
      </c>
      <c r="AA843" s="68" t="str">
        <f>+IF(OR(Z843&lt;&gt;"OUI",X843="OUI",R843&lt;&gt;"-"),"OUI","")</f>
        <v>OUI</v>
      </c>
      <c r="AB843" s="69">
        <f>+IF(AA843&lt;&gt;"OUI","-",IF(R843="-",IF(W843&lt;=3,"-",MAX(N843,K843*(1-$T$1))),IF(W843&lt;=3,R843,IF(T843&gt;$V$6,MAX(N843,K843*$T$6),IF(T843&gt;$V$5,MAX(R843,N843,K843*(1-$T$2),K843*(1-$T$5)),IF(T843&gt;$V$4,MAX(R843,N843,K843*(1-$T$2),K843*(1-$T$4)),IF(T843&gt;$V$3,MAX(R843,N843,K843*(1-$T$2),K843*(1-$T$3)),IF(T843&gt;$V$1,MAX(N843,K843*(1-$T$2)),MAX(N843,R843)))))))))</f>
        <v>13.05</v>
      </c>
      <c r="AC843" s="70">
        <f>+IF(AB843="-","-",IF(ABS(K843-AB843)&lt;0.1,1,-1*(AB843-K843)/K843))</f>
        <v>9.999999999999995E-2</v>
      </c>
      <c r="AD843" s="66">
        <f>+IF(AB843&lt;&gt;"-",IF(AB843&lt;K843,(K843-AB843)*C843,AB843*C843),"")</f>
        <v>2.8999999999999986</v>
      </c>
      <c r="AE843" s="68" t="str">
        <f>+IF(AB843&lt;&gt;"-",IF(R843&lt;&gt;"-",IF(Z843&lt;&gt;"OUI","OLD","FAUX"),IF(Z843&lt;&gt;"OUI","NEW","FAUX")),"")</f>
        <v>NEW</v>
      </c>
      <c r="AF843" s="68"/>
      <c r="AG843" s="68"/>
      <c r="AH843" s="53" t="str">
        <f t="shared" si="12"/>
        <v/>
      </c>
    </row>
    <row r="844" spans="1:34" ht="17">
      <c r="A844" s="53" t="s">
        <v>2197</v>
      </c>
      <c r="B844" s="53" t="s">
        <v>2198</v>
      </c>
      <c r="C844" s="54">
        <v>4</v>
      </c>
      <c r="D844" s="55" t="s">
        <v>116</v>
      </c>
      <c r="E844" s="55" t="s">
        <v>666</v>
      </c>
      <c r="F844" s="56" t="s">
        <v>49</v>
      </c>
      <c r="G844" s="56" t="s">
        <v>49</v>
      </c>
      <c r="H844" s="56"/>
      <c r="I844" s="56"/>
      <c r="J844" s="56" t="s">
        <v>49</v>
      </c>
      <c r="K844" s="57">
        <v>14.46</v>
      </c>
      <c r="L844" s="58">
        <v>45264</v>
      </c>
      <c r="M844" s="58">
        <v>45623</v>
      </c>
      <c r="N844" s="59"/>
      <c r="O844" s="56"/>
      <c r="P844" s="56"/>
      <c r="Q844" s="56">
        <v>4</v>
      </c>
      <c r="R844" s="60" t="s">
        <v>1139</v>
      </c>
      <c r="S844" s="61">
        <f>O844+P844</f>
        <v>0</v>
      </c>
      <c r="T844" s="62">
        <f>+IF(L844&lt;&gt;"",IF(DAYS360(L844,$A$2)&lt;0,0,IF(AND(MONTH(L844)=MONTH($A$2),YEAR(L844)&lt;YEAR($A$2)),(DAYS360(L844,$A$2)/30)-1,DAYS360(L844,$A$2)/30)),0)</f>
        <v>15.733333333333333</v>
      </c>
      <c r="U844" s="62">
        <f>+IF(M844&lt;&gt;"",IF(DAYS360(M844,$A$2)&lt;0,0,IF(AND(MONTH(M844)=MONTH($A$2),YEAR(M844)&lt;YEAR($A$2)),(DAYS360(M844,$A$2)/30)-1,DAYS360(M844,$A$2)/30)),0)</f>
        <v>3.9666666666666668</v>
      </c>
      <c r="V844" s="63">
        <f>S844/((C844+Q844)/2)</f>
        <v>0</v>
      </c>
      <c r="W844" s="64">
        <f>+IF(V844&gt;0,1/V844,999)</f>
        <v>999</v>
      </c>
      <c r="X844" s="65" t="str">
        <f>+IF(N844&lt;&gt;"",IF(INT(N844)&lt;&gt;INT(K844),"OUI",""),"")</f>
        <v/>
      </c>
      <c r="Y844" s="66">
        <f>+IF(F844="OUI",0,C844*K844)</f>
        <v>57.84</v>
      </c>
      <c r="Z844" s="67" t="str">
        <f>+IF(R844="-",IF(OR(F844="OUI",AND(G844="OUI",T844&lt;=$V$1),H844="OUI",I844="OUI",J844="OUI",T844&lt;=$V$1),"OUI",""),"")</f>
        <v/>
      </c>
      <c r="AA844" s="68" t="str">
        <f>+IF(OR(Z844&lt;&gt;"OUI",X844="OUI",R844&lt;&gt;"-"),"OUI","")</f>
        <v>OUI</v>
      </c>
      <c r="AB844" s="69">
        <f>+IF(AA844&lt;&gt;"OUI","-",IF(R844="-",IF(W844&lt;=3,"-",MAX(N844,K844*(1-$T$1))),IF(W844&lt;=3,R844,IF(T844&gt;$V$6,MAX(N844,K844*$T$6),IF(T844&gt;$V$5,MAX(R844,N844,K844*(1-$T$2),K844*(1-$T$5)),IF(T844&gt;$V$4,MAX(R844,N844,K844*(1-$T$2),K844*(1-$T$4)),IF(T844&gt;$V$3,MAX(R844,N844,K844*(1-$T$2),K844*(1-$T$3)),IF(T844&gt;$V$1,MAX(N844,K844*(1-$T$2)),MAX(N844,R844)))))))))</f>
        <v>13.014000000000001</v>
      </c>
      <c r="AC844" s="70">
        <f>+IF(AB844="-","-",IF(ABS(K844-AB844)&lt;0.1,1,-1*(AB844-K844)/K844))</f>
        <v>9.9999999999999978E-2</v>
      </c>
      <c r="AD844" s="66">
        <f>+IF(AB844&lt;&gt;"-",IF(AB844&lt;K844,(K844-AB844)*C844,AB844*C844),"")</f>
        <v>5.7839999999999989</v>
      </c>
      <c r="AE844" s="68" t="str">
        <f>+IF(AB844&lt;&gt;"-",IF(R844&lt;&gt;"-",IF(Z844&lt;&gt;"OUI","OLD","FAUX"),IF(Z844&lt;&gt;"OUI","NEW","FAUX")),"")</f>
        <v>NEW</v>
      </c>
      <c r="AF844" s="68"/>
      <c r="AG844" s="68"/>
      <c r="AH844" s="53" t="str">
        <f t="shared" si="12"/>
        <v/>
      </c>
    </row>
    <row r="845" spans="1:34" ht="17">
      <c r="A845" s="53" t="s">
        <v>3539</v>
      </c>
      <c r="B845" s="53" t="s">
        <v>3540</v>
      </c>
      <c r="C845" s="54">
        <v>4</v>
      </c>
      <c r="D845" s="55" t="s">
        <v>80</v>
      </c>
      <c r="E845" s="55"/>
      <c r="F845" s="56" t="s">
        <v>49</v>
      </c>
      <c r="G845" s="56" t="s">
        <v>49</v>
      </c>
      <c r="H845" s="56"/>
      <c r="I845" s="56"/>
      <c r="J845" s="56"/>
      <c r="K845" s="57">
        <v>14.438800000000001</v>
      </c>
      <c r="L845" s="58">
        <v>45618</v>
      </c>
      <c r="M845" s="58">
        <v>45642</v>
      </c>
      <c r="N845" s="59"/>
      <c r="O845" s="56"/>
      <c r="P845" s="56"/>
      <c r="Q845" s="56">
        <v>4</v>
      </c>
      <c r="R845" s="60" t="s">
        <v>1139</v>
      </c>
      <c r="S845" s="61">
        <f>O845+P845</f>
        <v>0</v>
      </c>
      <c r="T845" s="62">
        <f>+IF(L845&lt;&gt;"",IF(DAYS360(L845,$A$2)&lt;0,0,IF(AND(MONTH(L845)=MONTH($A$2),YEAR(L845)&lt;YEAR($A$2)),(DAYS360(L845,$A$2)/30)-1,DAYS360(L845,$A$2)/30)),0)</f>
        <v>4.1333333333333337</v>
      </c>
      <c r="U845" s="62">
        <f>+IF(M845&lt;&gt;"",IF(DAYS360(M845,$A$2)&lt;0,0,IF(AND(MONTH(M845)=MONTH($A$2),YEAR(M845)&lt;YEAR($A$2)),(DAYS360(M845,$A$2)/30)-1,DAYS360(M845,$A$2)/30)),0)</f>
        <v>3.3333333333333335</v>
      </c>
      <c r="V845" s="63">
        <f>S845/((C845+Q845)/2)</f>
        <v>0</v>
      </c>
      <c r="W845" s="64">
        <f>+IF(V845&gt;0,1/V845,999)</f>
        <v>999</v>
      </c>
      <c r="X845" s="65" t="str">
        <f>+IF(N845&lt;&gt;"",IF(INT(N845)&lt;&gt;INT(K845),"OUI",""),"")</f>
        <v/>
      </c>
      <c r="Y845" s="66">
        <f>+IF(F845="OUI",0,C845*K845)</f>
        <v>57.755200000000002</v>
      </c>
      <c r="Z845" s="67" t="str">
        <f>+IF(R845="-",IF(OR(F845="OUI",AND(G845="OUI",T845&lt;=$V$1),H845="OUI",I845="OUI",J845="OUI",T845&lt;=$V$1),"OUI",""),"")</f>
        <v>OUI</v>
      </c>
      <c r="AA845" s="68" t="str">
        <f>+IF(OR(Z845&lt;&gt;"OUI",X845="OUI",R845&lt;&gt;"-"),"OUI","")</f>
        <v/>
      </c>
      <c r="AB845" s="69" t="str">
        <f>+IF(AA845&lt;&gt;"OUI","-",IF(R845="-",IF(W845&lt;=3,"-",MAX(N845,K845*(1-$T$1))),IF(W845&lt;=3,R845,IF(T845&gt;$V$6,MAX(N845,K845*$T$6),IF(T845&gt;$V$5,MAX(R845,N845,K845*(1-$T$2),K845*(1-$T$5)),IF(T845&gt;$V$4,MAX(R845,N845,K845*(1-$T$2),K845*(1-$T$4)),IF(T845&gt;$V$3,MAX(R845,N845,K845*(1-$T$2),K845*(1-$T$3)),IF(T845&gt;$V$1,MAX(N845,K845*(1-$T$2)),MAX(N845,R845)))))))))</f>
        <v>-</v>
      </c>
      <c r="AC845" s="70" t="str">
        <f>+IF(AB845="-","-",IF(ABS(K845-AB845)&lt;0.1,1,-1*(AB845-K845)/K845))</f>
        <v>-</v>
      </c>
      <c r="AD845" s="66" t="str">
        <f>+IF(AB845&lt;&gt;"-",IF(AB845&lt;K845,(K845-AB845)*C845,AB845*C845),"")</f>
        <v/>
      </c>
      <c r="AE845" s="68" t="str">
        <f>+IF(AB845&lt;&gt;"-",IF(R845&lt;&gt;"-",IF(Z845&lt;&gt;"OUI","OLD","FAUX"),IF(Z845&lt;&gt;"OUI","NEW","FAUX")),"")</f>
        <v/>
      </c>
      <c r="AF845" s="68"/>
      <c r="AG845" s="68"/>
      <c r="AH845" s="53" t="str">
        <f t="shared" si="12"/>
        <v/>
      </c>
    </row>
    <row r="846" spans="1:34" ht="17">
      <c r="A846" s="53" t="s">
        <v>867</v>
      </c>
      <c r="B846" s="53" t="s">
        <v>868</v>
      </c>
      <c r="C846" s="54">
        <v>9</v>
      </c>
      <c r="D846" s="55" t="s">
        <v>219</v>
      </c>
      <c r="E846" s="55" t="s">
        <v>74</v>
      </c>
      <c r="F846" s="56" t="s">
        <v>49</v>
      </c>
      <c r="G846" s="56" t="s">
        <v>49</v>
      </c>
      <c r="H846" s="56"/>
      <c r="I846" s="56"/>
      <c r="J846" s="56" t="s">
        <v>49</v>
      </c>
      <c r="K846" s="57">
        <v>14.408099999999999</v>
      </c>
      <c r="L846" s="58">
        <v>44839</v>
      </c>
      <c r="M846" s="58">
        <v>45544</v>
      </c>
      <c r="N846" s="59"/>
      <c r="O846" s="56"/>
      <c r="P846" s="56"/>
      <c r="Q846" s="56">
        <v>9</v>
      </c>
      <c r="R846" s="60">
        <v>12.96729</v>
      </c>
      <c r="S846" s="61">
        <f>O846+P846</f>
        <v>0</v>
      </c>
      <c r="T846" s="62">
        <f>+IF(L846&lt;&gt;"",IF(DAYS360(L846,$A$2)&lt;0,0,IF(AND(MONTH(L846)=MONTH($A$2),YEAR(L846)&lt;YEAR($A$2)),(DAYS360(L846,$A$2)/30)-1,DAYS360(L846,$A$2)/30)),0)</f>
        <v>29.7</v>
      </c>
      <c r="U846" s="62">
        <f>+IF(M846&lt;&gt;"",IF(DAYS360(M846,$A$2)&lt;0,0,IF(AND(MONTH(M846)=MONTH($A$2),YEAR(M846)&lt;YEAR($A$2)),(DAYS360(M846,$A$2)/30)-1,DAYS360(M846,$A$2)/30)),0)</f>
        <v>6.5666666666666664</v>
      </c>
      <c r="V846" s="63">
        <f>S846/((C846+Q846)/2)</f>
        <v>0</v>
      </c>
      <c r="W846" s="64">
        <f>+IF(V846&gt;0,1/V846,999)</f>
        <v>999</v>
      </c>
      <c r="X846" s="65" t="str">
        <f>+IF(N846&lt;&gt;"",IF(INT(N846)&lt;&gt;INT(K846),"OUI",""),"")</f>
        <v/>
      </c>
      <c r="Y846" s="66">
        <f>+IF(F846="OUI",0,C846*K846)</f>
        <v>129.6729</v>
      </c>
      <c r="Z846" s="67" t="str">
        <f>+IF(R846="-",IF(OR(F846="OUI",AND(G846="OUI",T846&lt;=$V$1),H846="OUI",I846="OUI",J846="OUI",T846&lt;=$V$1),"OUI",""),"")</f>
        <v/>
      </c>
      <c r="AA846" s="68" t="str">
        <f>+IF(OR(Z846&lt;&gt;"OUI",X846="OUI",R846&lt;&gt;"-"),"OUI","")</f>
        <v>OUI</v>
      </c>
      <c r="AB846" s="69">
        <f>+IF(AA846&lt;&gt;"OUI","-",IF(R846="-",IF(W846&lt;=3,"-",MAX(N846,K846*(1-$T$1))),IF(W846&lt;=3,R846,IF(T846&gt;$V$6,MAX(N846,K846*$T$6),IF(T846&gt;$V$5,MAX(R846,N846,K846*(1-$T$2),K846*(1-$T$5)),IF(T846&gt;$V$4,MAX(R846,N846,K846*(1-$T$2),K846*(1-$T$4)),IF(T846&gt;$V$3,MAX(R846,N846,K846*(1-$T$2),K846*(1-$T$3)),IF(T846&gt;$V$1,MAX(N846,K846*(1-$T$2)),MAX(N846,R846)))))))))</f>
        <v>12.96729</v>
      </c>
      <c r="AC846" s="70">
        <f>+IF(AB846="-","-",IF(ABS(K846-AB846)&lt;0.1,1,-1*(AB846-K846)/K846))</f>
        <v>9.9999999999999936E-2</v>
      </c>
      <c r="AD846" s="66">
        <f>+IF(AB846&lt;&gt;"-",IF(AB846&lt;K846,(K846-AB846)*C846,AB846*C846),"")</f>
        <v>12.967289999999991</v>
      </c>
      <c r="AE846" s="68" t="str">
        <f>+IF(AB846&lt;&gt;"-",IF(R846&lt;&gt;"-",IF(Z846&lt;&gt;"OUI","OLD","FAUX"),IF(Z846&lt;&gt;"OUI","NEW","FAUX")),"")</f>
        <v>OLD</v>
      </c>
      <c r="AF846" s="68"/>
      <c r="AG846" s="68"/>
      <c r="AH846" s="53" t="str">
        <f t="shared" si="12"/>
        <v/>
      </c>
    </row>
    <row r="847" spans="1:34" ht="17">
      <c r="A847" s="53" t="s">
        <v>1792</v>
      </c>
      <c r="B847" s="53" t="s">
        <v>1793</v>
      </c>
      <c r="C847" s="54">
        <v>4</v>
      </c>
      <c r="D847" s="55" t="s">
        <v>294</v>
      </c>
      <c r="E847" s="55"/>
      <c r="F847" s="56" t="s">
        <v>49</v>
      </c>
      <c r="G847" s="56" t="s">
        <v>49</v>
      </c>
      <c r="H847" s="56"/>
      <c r="I847" s="56"/>
      <c r="J847" s="56"/>
      <c r="K847" s="57">
        <v>14.33</v>
      </c>
      <c r="L847" s="58">
        <v>44350</v>
      </c>
      <c r="M847" s="58">
        <v>45656</v>
      </c>
      <c r="N847" s="59"/>
      <c r="O847" s="56"/>
      <c r="P847" s="56"/>
      <c r="Q847" s="56">
        <v>4</v>
      </c>
      <c r="R847" s="60">
        <v>12.897</v>
      </c>
      <c r="S847" s="61">
        <f>O847+P847</f>
        <v>0</v>
      </c>
      <c r="T847" s="62">
        <f>+IF(L847&lt;&gt;"",IF(DAYS360(L847,$A$2)&lt;0,0,IF(AND(MONTH(L847)=MONTH($A$2),YEAR(L847)&lt;YEAR($A$2)),(DAYS360(L847,$A$2)/30)-1,DAYS360(L847,$A$2)/30)),0)</f>
        <v>45.766666666666666</v>
      </c>
      <c r="U847" s="62">
        <f>+IF(M847&lt;&gt;"",IF(DAYS360(M847,$A$2)&lt;0,0,IF(AND(MONTH(M847)=MONTH($A$2),YEAR(M847)&lt;YEAR($A$2)),(DAYS360(M847,$A$2)/30)-1,DAYS360(M847,$A$2)/30)),0)</f>
        <v>2.8666666666666667</v>
      </c>
      <c r="V847" s="63">
        <f>S847/((C847+Q847)/2)</f>
        <v>0</v>
      </c>
      <c r="W847" s="64">
        <f>+IF(V847&gt;0,1/V847,999)</f>
        <v>999</v>
      </c>
      <c r="X847" s="65" t="str">
        <f>+IF(N847&lt;&gt;"",IF(INT(N847)&lt;&gt;INT(K847),"OUI",""),"")</f>
        <v/>
      </c>
      <c r="Y847" s="66">
        <f>+IF(F847="OUI",0,C847*K847)</f>
        <v>57.32</v>
      </c>
      <c r="Z847" s="67" t="str">
        <f>+IF(R847="-",IF(OR(F847="OUI",AND(G847="OUI",T847&lt;=$V$1),H847="OUI",I847="OUI",J847="OUI",T847&lt;=$V$1),"OUI",""),"")</f>
        <v/>
      </c>
      <c r="AA847" s="68" t="str">
        <f>+IF(OR(Z847&lt;&gt;"OUI",X847="OUI",R847&lt;&gt;"-"),"OUI","")</f>
        <v>OUI</v>
      </c>
      <c r="AB847" s="69">
        <f>+IF(AA847&lt;&gt;"OUI","-",IF(R847="-",IF(W847&lt;=3,"-",MAX(N847,K847*(1-$T$1))),IF(W847&lt;=3,R847,IF(T847&gt;$V$6,MAX(N847,K847*$T$6),IF(T847&gt;$V$5,MAX(R847,N847,K847*(1-$T$2),K847*(1-$T$5)),IF(T847&gt;$V$4,MAX(R847,N847,K847*(1-$T$2),K847*(1-$T$4)),IF(T847&gt;$V$3,MAX(R847,N847,K847*(1-$T$2),K847*(1-$T$3)),IF(T847&gt;$V$1,MAX(N847,K847*(1-$T$2)),MAX(N847,R847)))))))))</f>
        <v>12.897</v>
      </c>
      <c r="AC847" s="70">
        <f>+IF(AB847="-","-",IF(ABS(K847-AB847)&lt;0.1,1,-1*(AB847-K847)/K847))</f>
        <v>9.9999999999999992E-2</v>
      </c>
      <c r="AD847" s="66">
        <f>+IF(AB847&lt;&gt;"-",IF(AB847&lt;K847,(K847-AB847)*C847,AB847*C847),"")</f>
        <v>5.7319999999999993</v>
      </c>
      <c r="AE847" s="68" t="str">
        <f>+IF(AB847&lt;&gt;"-",IF(R847&lt;&gt;"-",IF(Z847&lt;&gt;"OUI","OLD","FAUX"),IF(Z847&lt;&gt;"OUI","NEW","FAUX")),"")</f>
        <v>OLD</v>
      </c>
      <c r="AF847" s="68"/>
      <c r="AG847" s="68"/>
      <c r="AH847" s="53" t="str">
        <f t="shared" si="12"/>
        <v/>
      </c>
    </row>
    <row r="848" spans="1:34" ht="17">
      <c r="A848" s="53" t="s">
        <v>75</v>
      </c>
      <c r="B848" s="53" t="s">
        <v>76</v>
      </c>
      <c r="C848" s="54">
        <v>68</v>
      </c>
      <c r="D848" s="55" t="s">
        <v>47</v>
      </c>
      <c r="E848" s="55" t="s">
        <v>77</v>
      </c>
      <c r="F848" s="56" t="s">
        <v>49</v>
      </c>
      <c r="G848" s="56" t="s">
        <v>49</v>
      </c>
      <c r="H848" s="56">
        <v>0</v>
      </c>
      <c r="I848" s="56"/>
      <c r="J848" s="56" t="s">
        <v>49</v>
      </c>
      <c r="K848" s="57">
        <v>14.329000000000001</v>
      </c>
      <c r="L848" s="58">
        <v>43349</v>
      </c>
      <c r="M848" s="58">
        <v>45712</v>
      </c>
      <c r="N848" s="59"/>
      <c r="O848" s="56">
        <v>2</v>
      </c>
      <c r="P848" s="56"/>
      <c r="Q848" s="56">
        <v>74</v>
      </c>
      <c r="R848" s="60">
        <v>14.329000000000001</v>
      </c>
      <c r="S848" s="61">
        <f>O848+P848</f>
        <v>2</v>
      </c>
      <c r="T848" s="62">
        <f>+IF(L848&lt;&gt;"",IF(DAYS360(L848,$A$2)&lt;0,0,IF(AND(MONTH(L848)=MONTH($A$2),YEAR(L848)&lt;YEAR($A$2)),(DAYS360(L848,$A$2)/30)-1,DAYS360(L848,$A$2)/30)),0)</f>
        <v>78.666666666666671</v>
      </c>
      <c r="U848" s="62">
        <f>+IF(M848&lt;&gt;"",IF(DAYS360(M848,$A$2)&lt;0,0,IF(AND(MONTH(M848)=MONTH($A$2),YEAR(M848)&lt;YEAR($A$2)),(DAYS360(M848,$A$2)/30)-1,DAYS360(M848,$A$2)/30)),0)</f>
        <v>1.0666666666666667</v>
      </c>
      <c r="V848" s="63">
        <f>S848/((C848+Q848)/2)</f>
        <v>2.8169014084507043E-2</v>
      </c>
      <c r="W848" s="64">
        <f>+IF(V848&gt;0,1/V848,999)</f>
        <v>35.5</v>
      </c>
      <c r="X848" s="65" t="str">
        <f>+IF(N848&lt;&gt;"",IF(INT(N848)&lt;&gt;INT(K848),"OUI",""),"")</f>
        <v/>
      </c>
      <c r="Y848" s="66">
        <f>+IF(F848="OUI",0,C848*K848)</f>
        <v>974.37200000000007</v>
      </c>
      <c r="Z848" s="67" t="str">
        <f>+IF(R848="-",IF(OR(F848="OUI",AND(G848="OUI",T848&lt;=$V$1),H848="OUI",I848="OUI",J848="OUI",T848&lt;=$V$1),"OUI",""),"")</f>
        <v/>
      </c>
      <c r="AA848" s="68" t="str">
        <f>+IF(OR(Z848&lt;&gt;"OUI",X848="OUI",R848&lt;&gt;"-"),"OUI","")</f>
        <v>OUI</v>
      </c>
      <c r="AB848" s="69">
        <f>+IF(AA848&lt;&gt;"OUI","-",IF(R848="-",IF(W848&lt;=3,"-",MAX(N848,K848*(1-$T$1))),IF(W848&lt;=3,R848,IF(T848&gt;$V$6,MAX(N848,K848*$T$6),IF(T848&gt;$V$5,MAX(R848,N848,K848*(1-$T$2),K848*(1-$T$5)),IF(T848&gt;$V$4,MAX(R848,N848,K848*(1-$T$2),K848*(1-$T$4)),IF(T848&gt;$V$3,MAX(R848,N848,K848*(1-$T$2),K848*(1-$T$3)),IF(T848&gt;$V$1,MAX(N848,K848*(1-$T$2)),MAX(N848,R848)))))))))</f>
        <v>14.329000000000001</v>
      </c>
      <c r="AC848" s="70">
        <f>+IF(AB848="-","-",IF(ABS(K848-AB848)&lt;0.1,1,-1*(AB848-K848)/K848))</f>
        <v>1</v>
      </c>
      <c r="AD848" s="66">
        <f>+IF(AB848&lt;&gt;"-",IF(AB848&lt;K848,(K848-AB848)*C848,AB848*C848),"")</f>
        <v>974.37200000000007</v>
      </c>
      <c r="AE848" s="68" t="str">
        <f>+IF(AB848&lt;&gt;"-",IF(R848&lt;&gt;"-",IF(Z848&lt;&gt;"OUI","OLD","FAUX"),IF(Z848&lt;&gt;"OUI","NEW","FAUX")),"")</f>
        <v>OLD</v>
      </c>
      <c r="AF848" s="68"/>
      <c r="AG848" s="68"/>
      <c r="AH848" s="53" t="str">
        <f t="shared" ref="AH848:AH911" si="13">+IF(AND(OR(R848&lt;&gt;"-",AB848&lt;&gt;"-"),T848&lt;=1),"Ne pas déprécier","")</f>
        <v/>
      </c>
    </row>
    <row r="849" spans="1:34" ht="17">
      <c r="A849" s="53" t="s">
        <v>935</v>
      </c>
      <c r="B849" s="53" t="s">
        <v>936</v>
      </c>
      <c r="C849" s="54">
        <v>5</v>
      </c>
      <c r="D849" s="55" t="s">
        <v>170</v>
      </c>
      <c r="E849" s="55" t="s">
        <v>666</v>
      </c>
      <c r="F849" s="56" t="s">
        <v>49</v>
      </c>
      <c r="G849" s="56" t="s">
        <v>49</v>
      </c>
      <c r="H849" s="56"/>
      <c r="I849" s="56"/>
      <c r="J849" s="56" t="s">
        <v>49</v>
      </c>
      <c r="K849" s="57">
        <v>14.25</v>
      </c>
      <c r="L849" s="58">
        <v>45233</v>
      </c>
      <c r="M849" s="58">
        <v>45203</v>
      </c>
      <c r="N849" s="59"/>
      <c r="O849" s="56"/>
      <c r="P849" s="56"/>
      <c r="Q849" s="56">
        <v>5</v>
      </c>
      <c r="R849" s="60">
        <v>12.825000000000001</v>
      </c>
      <c r="S849" s="61">
        <f>O849+P849</f>
        <v>0</v>
      </c>
      <c r="T849" s="62">
        <f>+IF(L849&lt;&gt;"",IF(DAYS360(L849,$A$2)&lt;0,0,IF(AND(MONTH(L849)=MONTH($A$2),YEAR(L849)&lt;YEAR($A$2)),(DAYS360(L849,$A$2)/30)-1,DAYS360(L849,$A$2)/30)),0)</f>
        <v>16.766666666666666</v>
      </c>
      <c r="U849" s="62">
        <f>+IF(M849&lt;&gt;"",IF(DAYS360(M849,$A$2)&lt;0,0,IF(AND(MONTH(M849)=MONTH($A$2),YEAR(M849)&lt;YEAR($A$2)),(DAYS360(M849,$A$2)/30)-1,DAYS360(M849,$A$2)/30)),0)</f>
        <v>17.733333333333334</v>
      </c>
      <c r="V849" s="63">
        <f>S849/((C849+Q849)/2)</f>
        <v>0</v>
      </c>
      <c r="W849" s="64">
        <f>+IF(V849&gt;0,1/V849,999)</f>
        <v>999</v>
      </c>
      <c r="X849" s="65" t="str">
        <f>+IF(N849&lt;&gt;"",IF(INT(N849)&lt;&gt;INT(K849),"OUI",""),"")</f>
        <v/>
      </c>
      <c r="Y849" s="66">
        <f>+IF(F849="OUI",0,C849*K849)</f>
        <v>71.25</v>
      </c>
      <c r="Z849" s="67" t="str">
        <f>+IF(R849="-",IF(OR(F849="OUI",AND(G849="OUI",T849&lt;=$V$1),H849="OUI",I849="OUI",J849="OUI",T849&lt;=$V$1),"OUI",""),"")</f>
        <v/>
      </c>
      <c r="AA849" s="68" t="str">
        <f>+IF(OR(Z849&lt;&gt;"OUI",X849="OUI",R849&lt;&gt;"-"),"OUI","")</f>
        <v>OUI</v>
      </c>
      <c r="AB849" s="69">
        <f>+IF(AA849&lt;&gt;"OUI","-",IF(R849="-",IF(W849&lt;=3,"-",MAX(N849,K849*(1-$T$1))),IF(W849&lt;=3,R849,IF(T849&gt;$V$6,MAX(N849,K849*$T$6),IF(T849&gt;$V$5,MAX(R849,N849,K849*(1-$T$2),K849*(1-$T$5)),IF(T849&gt;$V$4,MAX(R849,N849,K849*(1-$T$2),K849*(1-$T$4)),IF(T849&gt;$V$3,MAX(R849,N849,K849*(1-$T$2),K849*(1-$T$3)),IF(T849&gt;$V$1,MAX(N849,K849*(1-$T$2)),MAX(N849,R849)))))))))</f>
        <v>12.825000000000001</v>
      </c>
      <c r="AC849" s="70">
        <f>+IF(AB849="-","-",IF(ABS(K849-AB849)&lt;0.1,1,-1*(AB849-K849)/K849))</f>
        <v>9.9999999999999922E-2</v>
      </c>
      <c r="AD849" s="66">
        <f>+IF(AB849&lt;&gt;"-",IF(AB849&lt;K849,(K849-AB849)*C849,AB849*C849),"")</f>
        <v>7.1249999999999947</v>
      </c>
      <c r="AE849" s="68" t="str">
        <f>+IF(AB849&lt;&gt;"-",IF(R849&lt;&gt;"-",IF(Z849&lt;&gt;"OUI","OLD","FAUX"),IF(Z849&lt;&gt;"OUI","NEW","FAUX")),"")</f>
        <v>OLD</v>
      </c>
      <c r="AF849" s="68"/>
      <c r="AG849" s="68"/>
      <c r="AH849" s="53" t="str">
        <f t="shared" si="13"/>
        <v/>
      </c>
    </row>
    <row r="850" spans="1:34" ht="17">
      <c r="A850" s="53" t="s">
        <v>1435</v>
      </c>
      <c r="B850" s="53" t="s">
        <v>1436</v>
      </c>
      <c r="C850" s="54">
        <v>35</v>
      </c>
      <c r="D850" s="55" t="s">
        <v>444</v>
      </c>
      <c r="E850" s="55" t="s">
        <v>445</v>
      </c>
      <c r="F850" s="56" t="s">
        <v>49</v>
      </c>
      <c r="G850" s="56" t="s">
        <v>49</v>
      </c>
      <c r="H850" s="56"/>
      <c r="I850" s="56"/>
      <c r="J850" s="56" t="s">
        <v>49</v>
      </c>
      <c r="K850" s="57">
        <v>14.2469</v>
      </c>
      <c r="L850" s="58">
        <v>44385</v>
      </c>
      <c r="M850" s="58">
        <v>45712</v>
      </c>
      <c r="N850" s="59"/>
      <c r="O850" s="56">
        <v>1</v>
      </c>
      <c r="P850" s="56"/>
      <c r="Q850" s="56">
        <v>39</v>
      </c>
      <c r="R850" s="60">
        <v>12.82221</v>
      </c>
      <c r="S850" s="61">
        <f>O850+P850</f>
        <v>1</v>
      </c>
      <c r="T850" s="62">
        <f>+IF(L850&lt;&gt;"",IF(DAYS360(L850,$A$2)&lt;0,0,IF(AND(MONTH(L850)=MONTH($A$2),YEAR(L850)&lt;YEAR($A$2)),(DAYS360(L850,$A$2)/30)-1,DAYS360(L850,$A$2)/30)),0)</f>
        <v>44.6</v>
      </c>
      <c r="U850" s="62">
        <f>+IF(M850&lt;&gt;"",IF(DAYS360(M850,$A$2)&lt;0,0,IF(AND(MONTH(M850)=MONTH($A$2),YEAR(M850)&lt;YEAR($A$2)),(DAYS360(M850,$A$2)/30)-1,DAYS360(M850,$A$2)/30)),0)</f>
        <v>1.0666666666666667</v>
      </c>
      <c r="V850" s="63">
        <f>S850/((C850+Q850)/2)</f>
        <v>2.7027027027027029E-2</v>
      </c>
      <c r="W850" s="64">
        <f>+IF(V850&gt;0,1/V850,999)</f>
        <v>37</v>
      </c>
      <c r="X850" s="65" t="str">
        <f>+IF(N850&lt;&gt;"",IF(INT(N850)&lt;&gt;INT(K850),"OUI",""),"")</f>
        <v/>
      </c>
      <c r="Y850" s="66">
        <f>+IF(F850="OUI",0,C850*K850)</f>
        <v>498.64150000000001</v>
      </c>
      <c r="Z850" s="67" t="str">
        <f>+IF(R850="-",IF(OR(F850="OUI",AND(G850="OUI",T850&lt;=$V$1),H850="OUI",I850="OUI",J850="OUI",T850&lt;=$V$1),"OUI",""),"")</f>
        <v/>
      </c>
      <c r="AA850" s="68" t="str">
        <f>+IF(OR(Z850&lt;&gt;"OUI",X850="OUI",R850&lt;&gt;"-"),"OUI","")</f>
        <v>OUI</v>
      </c>
      <c r="AB850" s="69">
        <f>+IF(AA850&lt;&gt;"OUI","-",IF(R850="-",IF(W850&lt;=3,"-",MAX(N850,K850*(1-$T$1))),IF(W850&lt;=3,R850,IF(T850&gt;$V$6,MAX(N850,K850*$T$6),IF(T850&gt;$V$5,MAX(R850,N850,K850*(1-$T$2),K850*(1-$T$5)),IF(T850&gt;$V$4,MAX(R850,N850,K850*(1-$T$2),K850*(1-$T$4)),IF(T850&gt;$V$3,MAX(R850,N850,K850*(1-$T$2),K850*(1-$T$3)),IF(T850&gt;$V$1,MAX(N850,K850*(1-$T$2)),MAX(N850,R850)))))))))</f>
        <v>12.82221</v>
      </c>
      <c r="AC850" s="70">
        <f>+IF(AB850="-","-",IF(ABS(K850-AB850)&lt;0.1,1,-1*(AB850-K850)/K850))</f>
        <v>0.1</v>
      </c>
      <c r="AD850" s="66">
        <f>+IF(AB850&lt;&gt;"-",IF(AB850&lt;K850,(K850-AB850)*C850,AB850*C850),"")</f>
        <v>49.864150000000002</v>
      </c>
      <c r="AE850" s="68" t="str">
        <f>+IF(AB850&lt;&gt;"-",IF(R850&lt;&gt;"-",IF(Z850&lt;&gt;"OUI","OLD","FAUX"),IF(Z850&lt;&gt;"OUI","NEW","FAUX")),"")</f>
        <v>OLD</v>
      </c>
      <c r="AF850" s="68"/>
      <c r="AG850" s="68"/>
      <c r="AH850" s="53" t="str">
        <f t="shared" si="13"/>
        <v/>
      </c>
    </row>
    <row r="851" spans="1:34">
      <c r="A851" s="53" t="s">
        <v>1971</v>
      </c>
      <c r="B851" s="53" t="s">
        <v>1972</v>
      </c>
      <c r="C851" s="54">
        <v>1</v>
      </c>
      <c r="D851" s="55"/>
      <c r="E851" s="55"/>
      <c r="F851" s="56" t="s">
        <v>49</v>
      </c>
      <c r="G851" s="56" t="s">
        <v>49</v>
      </c>
      <c r="H851" s="56"/>
      <c r="I851" s="56"/>
      <c r="J851" s="56"/>
      <c r="K851" s="57">
        <v>14.16</v>
      </c>
      <c r="L851" s="58">
        <v>45138</v>
      </c>
      <c r="M851" s="58">
        <v>45141</v>
      </c>
      <c r="N851" s="59"/>
      <c r="O851" s="56"/>
      <c r="P851" s="56"/>
      <c r="Q851" s="56">
        <v>1</v>
      </c>
      <c r="R851" s="60">
        <v>12.744</v>
      </c>
      <c r="S851" s="61">
        <f>O851+P851</f>
        <v>0</v>
      </c>
      <c r="T851" s="62">
        <f>+IF(L851&lt;&gt;"",IF(DAYS360(L851,$A$2)&lt;0,0,IF(AND(MONTH(L851)=MONTH($A$2),YEAR(L851)&lt;YEAR($A$2)),(DAYS360(L851,$A$2)/30)-1,DAYS360(L851,$A$2)/30)),0)</f>
        <v>19.866666666666667</v>
      </c>
      <c r="U851" s="62">
        <f>+IF(M851&lt;&gt;"",IF(DAYS360(M851,$A$2)&lt;0,0,IF(AND(MONTH(M851)=MONTH($A$2),YEAR(M851)&lt;YEAR($A$2)),(DAYS360(M851,$A$2)/30)-1,DAYS360(M851,$A$2)/30)),0)</f>
        <v>19.766666666666666</v>
      </c>
      <c r="V851" s="63">
        <f>S851/((C851+Q851)/2)</f>
        <v>0</v>
      </c>
      <c r="W851" s="64">
        <f>+IF(V851&gt;0,1/V851,999)</f>
        <v>999</v>
      </c>
      <c r="X851" s="65" t="str">
        <f>+IF(N851&lt;&gt;"",IF(INT(N851)&lt;&gt;INT(K851),"OUI",""),"")</f>
        <v/>
      </c>
      <c r="Y851" s="66">
        <f>+IF(F851="OUI",0,C851*K851)</f>
        <v>14.16</v>
      </c>
      <c r="Z851" s="67" t="str">
        <f>+IF(R851="-",IF(OR(F851="OUI",AND(G851="OUI",T851&lt;=$V$1),H851="OUI",I851="OUI",J851="OUI",T851&lt;=$V$1),"OUI",""),"")</f>
        <v/>
      </c>
      <c r="AA851" s="68" t="str">
        <f>+IF(OR(Z851&lt;&gt;"OUI",X851="OUI",R851&lt;&gt;"-"),"OUI","")</f>
        <v>OUI</v>
      </c>
      <c r="AB851" s="69">
        <f>+IF(AA851&lt;&gt;"OUI","-",IF(R851="-",IF(W851&lt;=3,"-",MAX(N851,K851*(1-$T$1))),IF(W851&lt;=3,R851,IF(T851&gt;$V$6,MAX(N851,K851*$T$6),IF(T851&gt;$V$5,MAX(R851,N851,K851*(1-$T$2),K851*(1-$T$5)),IF(T851&gt;$V$4,MAX(R851,N851,K851*(1-$T$2),K851*(1-$T$4)),IF(T851&gt;$V$3,MAX(R851,N851,K851*(1-$T$2),K851*(1-$T$3)),IF(T851&gt;$V$1,MAX(N851,K851*(1-$T$2)),MAX(N851,R851)))))))))</f>
        <v>12.744</v>
      </c>
      <c r="AC851" s="70">
        <f>+IF(AB851="-","-",IF(ABS(K851-AB851)&lt;0.1,1,-1*(AB851-K851)/K851))</f>
        <v>0.10000000000000002</v>
      </c>
      <c r="AD851" s="66">
        <f>+IF(AB851&lt;&gt;"-",IF(AB851&lt;K851,(K851-AB851)*C851,AB851*C851),"")</f>
        <v>1.4160000000000004</v>
      </c>
      <c r="AE851" s="68" t="str">
        <f>+IF(AB851&lt;&gt;"-",IF(R851&lt;&gt;"-",IF(Z851&lt;&gt;"OUI","OLD","FAUX"),IF(Z851&lt;&gt;"OUI","NEW","FAUX")),"")</f>
        <v>OLD</v>
      </c>
      <c r="AF851" s="68"/>
      <c r="AG851" s="68"/>
      <c r="AH851" s="53" t="str">
        <f t="shared" si="13"/>
        <v/>
      </c>
    </row>
    <row r="852" spans="1:34" ht="17">
      <c r="A852" s="53" t="s">
        <v>298</v>
      </c>
      <c r="B852" s="53" t="s">
        <v>299</v>
      </c>
      <c r="C852" s="54">
        <v>1</v>
      </c>
      <c r="D852" s="55" t="s">
        <v>80</v>
      </c>
      <c r="E852" s="55" t="s">
        <v>97</v>
      </c>
      <c r="F852" s="56" t="s">
        <v>49</v>
      </c>
      <c r="G852" s="56" t="s">
        <v>49</v>
      </c>
      <c r="H852" s="56"/>
      <c r="I852" s="56"/>
      <c r="J852" s="56" t="s">
        <v>98</v>
      </c>
      <c r="K852" s="57">
        <v>14.1509</v>
      </c>
      <c r="L852" s="58">
        <v>43371</v>
      </c>
      <c r="M852" s="58">
        <v>43633</v>
      </c>
      <c r="N852" s="59"/>
      <c r="O852" s="56"/>
      <c r="P852" s="56"/>
      <c r="Q852" s="56">
        <v>1</v>
      </c>
      <c r="R852" s="60">
        <v>14.1509</v>
      </c>
      <c r="S852" s="61">
        <f>O852+P852</f>
        <v>0</v>
      </c>
      <c r="T852" s="62">
        <f>+IF(L852&lt;&gt;"",IF(DAYS360(L852,$A$2)&lt;0,0,IF(AND(MONTH(L852)=MONTH($A$2),YEAR(L852)&lt;YEAR($A$2)),(DAYS360(L852,$A$2)/30)-1,DAYS360(L852,$A$2)/30)),0)</f>
        <v>77.933333333333337</v>
      </c>
      <c r="U852" s="62">
        <f>+IF(M852&lt;&gt;"",IF(DAYS360(M852,$A$2)&lt;0,0,IF(AND(MONTH(M852)=MONTH($A$2),YEAR(M852)&lt;YEAR($A$2)),(DAYS360(M852,$A$2)/30)-1,DAYS360(M852,$A$2)/30)),0)</f>
        <v>69.3</v>
      </c>
      <c r="V852" s="63">
        <f>S852/((C852+Q852)/2)</f>
        <v>0</v>
      </c>
      <c r="W852" s="64">
        <f>+IF(V852&gt;0,1/V852,999)</f>
        <v>999</v>
      </c>
      <c r="X852" s="65" t="str">
        <f>+IF(N852&lt;&gt;"",IF(INT(N852)&lt;&gt;INT(K852),"OUI",""),"")</f>
        <v/>
      </c>
      <c r="Y852" s="66">
        <f>+IF(F852="OUI",0,C852*K852)</f>
        <v>14.1509</v>
      </c>
      <c r="Z852" s="67" t="str">
        <f>+IF(R852="-",IF(OR(F852="OUI",AND(G852="OUI",T852&lt;=$V$1),H852="OUI",I852="OUI",J852="OUI",T852&lt;=$V$1),"OUI",""),"")</f>
        <v/>
      </c>
      <c r="AA852" s="68" t="str">
        <f>+IF(OR(Z852&lt;&gt;"OUI",X852="OUI",R852&lt;&gt;"-"),"OUI","")</f>
        <v>OUI</v>
      </c>
      <c r="AB852" s="69">
        <f>+IF(AA852&lt;&gt;"OUI","-",IF(R852="-",IF(W852&lt;=3,"-",MAX(N852,K852*(1-$T$1))),IF(W852&lt;=3,R852,IF(T852&gt;$V$6,MAX(N852,K852*$T$6),IF(T852&gt;$V$5,MAX(R852,N852,K852*(1-$T$2),K852*(1-$T$5)),IF(T852&gt;$V$4,MAX(R852,N852,K852*(1-$T$2),K852*(1-$T$4)),IF(T852&gt;$V$3,MAX(R852,N852,K852*(1-$T$2),K852*(1-$T$3)),IF(T852&gt;$V$1,MAX(N852,K852*(1-$T$2)),MAX(N852,R852)))))))))</f>
        <v>14.1509</v>
      </c>
      <c r="AC852" s="70">
        <f>+IF(AB852="-","-",IF(ABS(K852-AB852)&lt;0.1,1,-1*(AB852-K852)/K852))</f>
        <v>1</v>
      </c>
      <c r="AD852" s="66">
        <f>+IF(AB852&lt;&gt;"-",IF(AB852&lt;K852,(K852-AB852)*C852,AB852*C852),"")</f>
        <v>14.1509</v>
      </c>
      <c r="AE852" s="68" t="str">
        <f>+IF(AB852&lt;&gt;"-",IF(R852&lt;&gt;"-",IF(Z852&lt;&gt;"OUI","OLD","FAUX"),IF(Z852&lt;&gt;"OUI","NEW","FAUX")),"")</f>
        <v>OLD</v>
      </c>
      <c r="AF852" s="68"/>
      <c r="AG852" s="68"/>
      <c r="AH852" s="53" t="str">
        <f t="shared" si="13"/>
        <v/>
      </c>
    </row>
    <row r="853" spans="1:34" ht="17">
      <c r="A853" s="53" t="s">
        <v>3394</v>
      </c>
      <c r="B853" s="53" t="s">
        <v>3395</v>
      </c>
      <c r="C853" s="54">
        <v>2</v>
      </c>
      <c r="D853" s="55" t="s">
        <v>80</v>
      </c>
      <c r="E853" s="55"/>
      <c r="F853" s="56" t="s">
        <v>49</v>
      </c>
      <c r="G853" s="56" t="s">
        <v>49</v>
      </c>
      <c r="H853" s="56"/>
      <c r="I853" s="56"/>
      <c r="J853" s="56"/>
      <c r="K853" s="57">
        <v>14.1</v>
      </c>
      <c r="L853" s="58">
        <v>45504</v>
      </c>
      <c r="M853" s="58">
        <v>45476</v>
      </c>
      <c r="N853" s="59"/>
      <c r="O853" s="56"/>
      <c r="P853" s="56"/>
      <c r="Q853" s="56">
        <v>3</v>
      </c>
      <c r="R853" s="60" t="s">
        <v>1139</v>
      </c>
      <c r="S853" s="61">
        <f>O853+P853</f>
        <v>0</v>
      </c>
      <c r="T853" s="62">
        <f>+IF(L853&lt;&gt;"",IF(DAYS360(L853,$A$2)&lt;0,0,IF(AND(MONTH(L853)=MONTH($A$2),YEAR(L853)&lt;YEAR($A$2)),(DAYS360(L853,$A$2)/30)-1,DAYS360(L853,$A$2)/30)),0)</f>
        <v>7.8666666666666663</v>
      </c>
      <c r="U853" s="62">
        <f>+IF(M853&lt;&gt;"",IF(DAYS360(M853,$A$2)&lt;0,0,IF(AND(MONTH(M853)=MONTH($A$2),YEAR(M853)&lt;YEAR($A$2)),(DAYS360(M853,$A$2)/30)-1,DAYS360(M853,$A$2)/30)),0)</f>
        <v>8.7666666666666675</v>
      </c>
      <c r="V853" s="63">
        <f>S853/((C853+Q853)/2)</f>
        <v>0</v>
      </c>
      <c r="W853" s="64">
        <f>+IF(V853&gt;0,1/V853,999)</f>
        <v>999</v>
      </c>
      <c r="X853" s="65" t="str">
        <f>+IF(N853&lt;&gt;"",IF(INT(N853)&lt;&gt;INT(K853),"OUI",""),"")</f>
        <v/>
      </c>
      <c r="Y853" s="66">
        <f>+IF(F853="OUI",0,C853*K853)</f>
        <v>28.2</v>
      </c>
      <c r="Z853" s="67" t="str">
        <f>+IF(R853="-",IF(OR(F853="OUI",AND(G853="OUI",T853&lt;=$V$1),H853="OUI",I853="OUI",J853="OUI",T853&lt;=$V$1),"OUI",""),"")</f>
        <v>OUI</v>
      </c>
      <c r="AA853" s="68" t="str">
        <f>+IF(OR(Z853&lt;&gt;"OUI",X853="OUI",R853&lt;&gt;"-"),"OUI","")</f>
        <v/>
      </c>
      <c r="AB853" s="69" t="str">
        <f>+IF(AA853&lt;&gt;"OUI","-",IF(R853="-",IF(W853&lt;=3,"-",MAX(N853,K853*(1-$T$1))),IF(W853&lt;=3,R853,IF(T853&gt;$V$6,MAX(N853,K853*$T$6),IF(T853&gt;$V$5,MAX(R853,N853,K853*(1-$T$2),K853*(1-$T$5)),IF(T853&gt;$V$4,MAX(R853,N853,K853*(1-$T$2),K853*(1-$T$4)),IF(T853&gt;$V$3,MAX(R853,N853,K853*(1-$T$2),K853*(1-$T$3)),IF(T853&gt;$V$1,MAX(N853,K853*(1-$T$2)),MAX(N853,R853)))))))))</f>
        <v>-</v>
      </c>
      <c r="AC853" s="70" t="str">
        <f>+IF(AB853="-","-",IF(ABS(K853-AB853)&lt;0.1,1,-1*(AB853-K853)/K853))</f>
        <v>-</v>
      </c>
      <c r="AD853" s="66" t="str">
        <f>+IF(AB853&lt;&gt;"-",IF(AB853&lt;K853,(K853-AB853)*C853,AB853*C853),"")</f>
        <v/>
      </c>
      <c r="AE853" s="68" t="str">
        <f>+IF(AB853&lt;&gt;"-",IF(R853&lt;&gt;"-",IF(Z853&lt;&gt;"OUI","OLD","FAUX"),IF(Z853&lt;&gt;"OUI","NEW","FAUX")),"")</f>
        <v/>
      </c>
      <c r="AF853" s="68"/>
      <c r="AG853" s="68"/>
      <c r="AH853" s="53" t="str">
        <f t="shared" si="13"/>
        <v/>
      </c>
    </row>
    <row r="854" spans="1:34" ht="17">
      <c r="A854" s="53" t="s">
        <v>2737</v>
      </c>
      <c r="B854" s="53" t="s">
        <v>2738</v>
      </c>
      <c r="C854" s="54">
        <v>30</v>
      </c>
      <c r="D854" s="55" t="s">
        <v>68</v>
      </c>
      <c r="E854" s="55"/>
      <c r="F854" s="56" t="s">
        <v>49</v>
      </c>
      <c r="G854" s="56" t="s">
        <v>49</v>
      </c>
      <c r="H854" s="56" t="s">
        <v>98</v>
      </c>
      <c r="I854" s="56"/>
      <c r="J854" s="56"/>
      <c r="K854" s="57">
        <v>14.095000000000001</v>
      </c>
      <c r="L854" s="58">
        <v>45497</v>
      </c>
      <c r="M854" s="58">
        <v>45583</v>
      </c>
      <c r="N854" s="59"/>
      <c r="O854" s="56"/>
      <c r="P854" s="56">
        <v>8</v>
      </c>
      <c r="Q854" s="56">
        <v>38</v>
      </c>
      <c r="R854" s="60" t="s">
        <v>1139</v>
      </c>
      <c r="S854" s="61">
        <f>O854+P854</f>
        <v>8</v>
      </c>
      <c r="T854" s="62">
        <f>+IF(L854&lt;&gt;"",IF(DAYS360(L854,$A$2)&lt;0,0,IF(AND(MONTH(L854)=MONTH($A$2),YEAR(L854)&lt;YEAR($A$2)),(DAYS360(L854,$A$2)/30)-1,DAYS360(L854,$A$2)/30)),0)</f>
        <v>8.0666666666666664</v>
      </c>
      <c r="U854" s="62">
        <f>+IF(M854&lt;&gt;"",IF(DAYS360(M854,$A$2)&lt;0,0,IF(AND(MONTH(M854)=MONTH($A$2),YEAR(M854)&lt;YEAR($A$2)),(DAYS360(M854,$A$2)/30)-1,DAYS360(M854,$A$2)/30)),0)</f>
        <v>5.2666666666666666</v>
      </c>
      <c r="V854" s="63">
        <f>S854/((C854+Q854)/2)</f>
        <v>0.23529411764705882</v>
      </c>
      <c r="W854" s="64">
        <f>+IF(V854&gt;0,1/V854,999)</f>
        <v>4.25</v>
      </c>
      <c r="X854" s="65" t="str">
        <f>+IF(N854&lt;&gt;"",IF(INT(N854)&lt;&gt;INT(K854),"OUI",""),"")</f>
        <v/>
      </c>
      <c r="Y854" s="66">
        <f>+IF(F854="OUI",0,C854*K854)</f>
        <v>422.85</v>
      </c>
      <c r="Z854" s="67" t="str">
        <f>+IF(R854="-",IF(OR(F854="OUI",AND(G854="OUI",T854&lt;=$V$1),H854="OUI",I854="OUI",J854="OUI",T854&lt;=$V$1),"OUI",""),"")</f>
        <v>OUI</v>
      </c>
      <c r="AA854" s="68" t="str">
        <f>+IF(OR(Z854&lt;&gt;"OUI",X854="OUI",R854&lt;&gt;"-"),"OUI","")</f>
        <v/>
      </c>
      <c r="AB854" s="69" t="str">
        <f>+IF(AA854&lt;&gt;"OUI","-",IF(R854="-",IF(W854&lt;=3,"-",MAX(N854,K854*(1-$T$1))),IF(W854&lt;=3,R854,IF(T854&gt;$V$6,MAX(N854,K854*$T$6),IF(T854&gt;$V$5,MAX(R854,N854,K854*(1-$T$2),K854*(1-$T$5)),IF(T854&gt;$V$4,MAX(R854,N854,K854*(1-$T$2),K854*(1-$T$4)),IF(T854&gt;$V$3,MAX(R854,N854,K854*(1-$T$2),K854*(1-$T$3)),IF(T854&gt;$V$1,MAX(N854,K854*(1-$T$2)),MAX(N854,R854)))))))))</f>
        <v>-</v>
      </c>
      <c r="AC854" s="70" t="str">
        <f>+IF(AB854="-","-",IF(ABS(K854-AB854)&lt;0.1,1,-1*(AB854-K854)/K854))</f>
        <v>-</v>
      </c>
      <c r="AD854" s="66" t="str">
        <f>+IF(AB854&lt;&gt;"-",IF(AB854&lt;K854,(K854-AB854)*C854,AB854*C854),"")</f>
        <v/>
      </c>
      <c r="AE854" s="68" t="str">
        <f>+IF(AB854&lt;&gt;"-",IF(R854&lt;&gt;"-",IF(Z854&lt;&gt;"OUI","OLD","FAUX"),IF(Z854&lt;&gt;"OUI","NEW","FAUX")),"")</f>
        <v/>
      </c>
      <c r="AF854" s="68"/>
      <c r="AG854" s="68"/>
      <c r="AH854" s="53" t="str">
        <f t="shared" si="13"/>
        <v/>
      </c>
    </row>
    <row r="855" spans="1:34" ht="17">
      <c r="A855" s="53" t="s">
        <v>3086</v>
      </c>
      <c r="B855" s="53" t="s">
        <v>3087</v>
      </c>
      <c r="C855" s="54">
        <v>2</v>
      </c>
      <c r="D855" s="55" t="s">
        <v>47</v>
      </c>
      <c r="E855" s="55"/>
      <c r="F855" s="56" t="s">
        <v>49</v>
      </c>
      <c r="G855" s="56" t="s">
        <v>49</v>
      </c>
      <c r="H855" s="56"/>
      <c r="I855" s="56"/>
      <c r="J855" s="56"/>
      <c r="K855" s="57">
        <v>14.0647</v>
      </c>
      <c r="L855" s="58">
        <v>44888</v>
      </c>
      <c r="M855" s="58">
        <v>45691</v>
      </c>
      <c r="N855" s="59"/>
      <c r="O855" s="56">
        <v>3</v>
      </c>
      <c r="P855" s="56"/>
      <c r="Q855" s="56">
        <v>4</v>
      </c>
      <c r="R855" s="60" t="s">
        <v>1139</v>
      </c>
      <c r="S855" s="61">
        <f>O855+P855</f>
        <v>3</v>
      </c>
      <c r="T855" s="62">
        <f>+IF(L855&lt;&gt;"",IF(DAYS360(L855,$A$2)&lt;0,0,IF(AND(MONTH(L855)=MONTH($A$2),YEAR(L855)&lt;YEAR($A$2)),(DAYS360(L855,$A$2)/30)-1,DAYS360(L855,$A$2)/30)),0)</f>
        <v>28.1</v>
      </c>
      <c r="U855" s="62">
        <f>+IF(M855&lt;&gt;"",IF(DAYS360(M855,$A$2)&lt;0,0,IF(AND(MONTH(M855)=MONTH($A$2),YEAR(M855)&lt;YEAR($A$2)),(DAYS360(M855,$A$2)/30)-1,DAYS360(M855,$A$2)/30)),0)</f>
        <v>1.7666666666666666</v>
      </c>
      <c r="V855" s="63">
        <f>S855/((C855+Q855)/2)</f>
        <v>1</v>
      </c>
      <c r="W855" s="64">
        <f>+IF(V855&gt;0,1/V855,999)</f>
        <v>1</v>
      </c>
      <c r="X855" s="65" t="str">
        <f>+IF(N855&lt;&gt;"",IF(INT(N855)&lt;&gt;INT(K855),"OUI",""),"")</f>
        <v/>
      </c>
      <c r="Y855" s="66">
        <f>+IF(F855="OUI",0,C855*K855)</f>
        <v>28.1294</v>
      </c>
      <c r="Z855" s="67" t="str">
        <f>+IF(R855="-",IF(OR(F855="OUI",AND(G855="OUI",T855&lt;=$V$1),H855="OUI",I855="OUI",J855="OUI",T855&lt;=$V$1),"OUI",""),"")</f>
        <v/>
      </c>
      <c r="AA855" s="68" t="str">
        <f>+IF(OR(Z855&lt;&gt;"OUI",X855="OUI",R855&lt;&gt;"-"),"OUI","")</f>
        <v>OUI</v>
      </c>
      <c r="AB855" s="69" t="str">
        <f>+IF(AA855&lt;&gt;"OUI","-",IF(R855="-",IF(W855&lt;=3,"-",MAX(N855,K855*(1-$T$1))),IF(W855&lt;=3,R855,IF(T855&gt;$V$6,MAX(N855,K855*$T$6),IF(T855&gt;$V$5,MAX(R855,N855,K855*(1-$T$2),K855*(1-$T$5)),IF(T855&gt;$V$4,MAX(R855,N855,K855*(1-$T$2),K855*(1-$T$4)),IF(T855&gt;$V$3,MAX(R855,N855,K855*(1-$T$2),K855*(1-$T$3)),IF(T855&gt;$V$1,MAX(N855,K855*(1-$T$2)),MAX(N855,R855)))))))))</f>
        <v>-</v>
      </c>
      <c r="AC855" s="70" t="str">
        <f>+IF(AB855="-","-",IF(ABS(K855-AB855)&lt;0.1,1,-1*(AB855-K855)/K855))</f>
        <v>-</v>
      </c>
      <c r="AD855" s="66" t="str">
        <f>+IF(AB855&lt;&gt;"-",IF(AB855&lt;K855,(K855-AB855)*C855,AB855*C855),"")</f>
        <v/>
      </c>
      <c r="AE855" s="68" t="str">
        <f>+IF(AB855&lt;&gt;"-",IF(R855&lt;&gt;"-",IF(Z855&lt;&gt;"OUI","OLD","FAUX"),IF(Z855&lt;&gt;"OUI","NEW","FAUX")),"")</f>
        <v/>
      </c>
      <c r="AF855" s="68"/>
      <c r="AG855" s="68"/>
      <c r="AH855" s="53" t="str">
        <f t="shared" si="13"/>
        <v/>
      </c>
    </row>
    <row r="856" spans="1:34" ht="17">
      <c r="A856" s="53" t="s">
        <v>1513</v>
      </c>
      <c r="B856" s="53" t="s">
        <v>1514</v>
      </c>
      <c r="C856" s="54">
        <v>19</v>
      </c>
      <c r="D856" s="55" t="s">
        <v>47</v>
      </c>
      <c r="E856" s="55"/>
      <c r="F856" s="56" t="s">
        <v>49</v>
      </c>
      <c r="G856" s="56" t="s">
        <v>49</v>
      </c>
      <c r="H856" s="56"/>
      <c r="I856" s="56"/>
      <c r="J856" s="56"/>
      <c r="K856" s="57">
        <v>14.0647</v>
      </c>
      <c r="L856" s="58">
        <v>44888</v>
      </c>
      <c r="M856" s="58">
        <v>45617</v>
      </c>
      <c r="N856" s="59"/>
      <c r="O856" s="56"/>
      <c r="P856" s="56"/>
      <c r="Q856" s="56">
        <v>19</v>
      </c>
      <c r="R856" s="60">
        <v>12.65823</v>
      </c>
      <c r="S856" s="61">
        <f>O856+P856</f>
        <v>0</v>
      </c>
      <c r="T856" s="62">
        <f>+IF(L856&lt;&gt;"",IF(DAYS360(L856,$A$2)&lt;0,0,IF(AND(MONTH(L856)=MONTH($A$2),YEAR(L856)&lt;YEAR($A$2)),(DAYS360(L856,$A$2)/30)-1,DAYS360(L856,$A$2)/30)),0)</f>
        <v>28.1</v>
      </c>
      <c r="U856" s="62">
        <f>+IF(M856&lt;&gt;"",IF(DAYS360(M856,$A$2)&lt;0,0,IF(AND(MONTH(M856)=MONTH($A$2),YEAR(M856)&lt;YEAR($A$2)),(DAYS360(M856,$A$2)/30)-1,DAYS360(M856,$A$2)/30)),0)</f>
        <v>4.166666666666667</v>
      </c>
      <c r="V856" s="63">
        <f>S856/((C856+Q856)/2)</f>
        <v>0</v>
      </c>
      <c r="W856" s="64">
        <f>+IF(V856&gt;0,1/V856,999)</f>
        <v>999</v>
      </c>
      <c r="X856" s="65" t="str">
        <f>+IF(N856&lt;&gt;"",IF(INT(N856)&lt;&gt;INT(K856),"OUI",""),"")</f>
        <v/>
      </c>
      <c r="Y856" s="66">
        <f>+IF(F856="OUI",0,C856*K856)</f>
        <v>267.22930000000002</v>
      </c>
      <c r="Z856" s="67" t="str">
        <f>+IF(R856="-",IF(OR(F856="OUI",AND(G856="OUI",T856&lt;=$V$1),H856="OUI",I856="OUI",J856="OUI",T856&lt;=$V$1),"OUI",""),"")</f>
        <v/>
      </c>
      <c r="AA856" s="68" t="str">
        <f>+IF(OR(Z856&lt;&gt;"OUI",X856="OUI",R856&lt;&gt;"-"),"OUI","")</f>
        <v>OUI</v>
      </c>
      <c r="AB856" s="69">
        <f>+IF(AA856&lt;&gt;"OUI","-",IF(R856="-",IF(W856&lt;=3,"-",MAX(N856,K856*(1-$T$1))),IF(W856&lt;=3,R856,IF(T856&gt;$V$6,MAX(N856,K856*$T$6),IF(T856&gt;$V$5,MAX(R856,N856,K856*(1-$T$2),K856*(1-$T$5)),IF(T856&gt;$V$4,MAX(R856,N856,K856*(1-$T$2),K856*(1-$T$4)),IF(T856&gt;$V$3,MAX(R856,N856,K856*(1-$T$2),K856*(1-$T$3)),IF(T856&gt;$V$1,MAX(N856,K856*(1-$T$2)),MAX(N856,R856)))))))))</f>
        <v>12.65823</v>
      </c>
      <c r="AC856" s="70">
        <f>+IF(AB856="-","-",IF(ABS(K856-AB856)&lt;0.1,1,-1*(AB856-K856)/K856))</f>
        <v>0.10000000000000003</v>
      </c>
      <c r="AD856" s="66">
        <f>+IF(AB856&lt;&gt;"-",IF(AB856&lt;K856,(K856-AB856)*C856,AB856*C856),"")</f>
        <v>26.722930000000012</v>
      </c>
      <c r="AE856" s="68" t="str">
        <f>+IF(AB856&lt;&gt;"-",IF(R856&lt;&gt;"-",IF(Z856&lt;&gt;"OUI","OLD","FAUX"),IF(Z856&lt;&gt;"OUI","NEW","FAUX")),"")</f>
        <v>OLD</v>
      </c>
      <c r="AF856" s="68"/>
      <c r="AG856" s="68"/>
      <c r="AH856" s="53" t="str">
        <f t="shared" si="13"/>
        <v/>
      </c>
    </row>
    <row r="857" spans="1:34" ht="17">
      <c r="A857" s="53" t="s">
        <v>2145</v>
      </c>
      <c r="B857" s="53" t="s">
        <v>2146</v>
      </c>
      <c r="C857" s="54">
        <v>8</v>
      </c>
      <c r="D857" s="55" t="s">
        <v>47</v>
      </c>
      <c r="E857" s="55"/>
      <c r="F857" s="56" t="s">
        <v>49</v>
      </c>
      <c r="G857" s="56" t="s">
        <v>49</v>
      </c>
      <c r="H857" s="56"/>
      <c r="I857" s="56"/>
      <c r="J857" s="56"/>
      <c r="K857" s="57">
        <v>14.0647</v>
      </c>
      <c r="L857" s="58">
        <v>44888</v>
      </c>
      <c r="M857" s="58">
        <v>45657</v>
      </c>
      <c r="N857" s="59"/>
      <c r="O857" s="56"/>
      <c r="P857" s="56"/>
      <c r="Q857" s="56">
        <v>8</v>
      </c>
      <c r="R857" s="60" t="s">
        <v>1139</v>
      </c>
      <c r="S857" s="61">
        <f>O857+P857</f>
        <v>0</v>
      </c>
      <c r="T857" s="62">
        <f>+IF(L857&lt;&gt;"",IF(DAYS360(L857,$A$2)&lt;0,0,IF(AND(MONTH(L857)=MONTH($A$2),YEAR(L857)&lt;YEAR($A$2)),(DAYS360(L857,$A$2)/30)-1,DAYS360(L857,$A$2)/30)),0)</f>
        <v>28.1</v>
      </c>
      <c r="U857" s="62">
        <f>+IF(M857&lt;&gt;"",IF(DAYS360(M857,$A$2)&lt;0,0,IF(AND(MONTH(M857)=MONTH($A$2),YEAR(M857)&lt;YEAR($A$2)),(DAYS360(M857,$A$2)/30)-1,DAYS360(M857,$A$2)/30)),0)</f>
        <v>2.8666666666666667</v>
      </c>
      <c r="V857" s="63">
        <f>S857/((C857+Q857)/2)</f>
        <v>0</v>
      </c>
      <c r="W857" s="64">
        <f>+IF(V857&gt;0,1/V857,999)</f>
        <v>999</v>
      </c>
      <c r="X857" s="65" t="str">
        <f>+IF(N857&lt;&gt;"",IF(INT(N857)&lt;&gt;INT(K857),"OUI",""),"")</f>
        <v/>
      </c>
      <c r="Y857" s="66">
        <f>+IF(F857="OUI",0,C857*K857)</f>
        <v>112.5176</v>
      </c>
      <c r="Z857" s="67" t="str">
        <f>+IF(R857="-",IF(OR(F857="OUI",AND(G857="OUI",T857&lt;=$V$1),H857="OUI",I857="OUI",J857="OUI",T857&lt;=$V$1),"OUI",""),"")</f>
        <v/>
      </c>
      <c r="AA857" s="68" t="str">
        <f>+IF(OR(Z857&lt;&gt;"OUI",X857="OUI",R857&lt;&gt;"-"),"OUI","")</f>
        <v>OUI</v>
      </c>
      <c r="AB857" s="69">
        <f>+IF(AA857&lt;&gt;"OUI","-",IF(R857="-",IF(W857&lt;=3,"-",MAX(N857,K857*(1-$T$1))),IF(W857&lt;=3,R857,IF(T857&gt;$V$6,MAX(N857,K857*$T$6),IF(T857&gt;$V$5,MAX(R857,N857,K857*(1-$T$2),K857*(1-$T$5)),IF(T857&gt;$V$4,MAX(R857,N857,K857*(1-$T$2),K857*(1-$T$4)),IF(T857&gt;$V$3,MAX(R857,N857,K857*(1-$T$2),K857*(1-$T$3)),IF(T857&gt;$V$1,MAX(N857,K857*(1-$T$2)),MAX(N857,R857)))))))))</f>
        <v>12.65823</v>
      </c>
      <c r="AC857" s="70">
        <f>+IF(AB857="-","-",IF(ABS(K857-AB857)&lt;0.1,1,-1*(AB857-K857)/K857))</f>
        <v>0.10000000000000003</v>
      </c>
      <c r="AD857" s="66">
        <f>+IF(AB857&lt;&gt;"-",IF(AB857&lt;K857,(K857-AB857)*C857,AB857*C857),"")</f>
        <v>11.251760000000004</v>
      </c>
      <c r="AE857" s="68" t="str">
        <f>+IF(AB857&lt;&gt;"-",IF(R857&lt;&gt;"-",IF(Z857&lt;&gt;"OUI","OLD","FAUX"),IF(Z857&lt;&gt;"OUI","NEW","FAUX")),"")</f>
        <v>NEW</v>
      </c>
      <c r="AF857" s="68"/>
      <c r="AG857" s="68"/>
      <c r="AH857" s="53" t="str">
        <f t="shared" si="13"/>
        <v/>
      </c>
    </row>
    <row r="858" spans="1:34" ht="17">
      <c r="A858" s="53" t="s">
        <v>2185</v>
      </c>
      <c r="B858" s="53" t="s">
        <v>2186</v>
      </c>
      <c r="C858" s="54">
        <v>5</v>
      </c>
      <c r="D858" s="55" t="s">
        <v>47</v>
      </c>
      <c r="E858" s="55"/>
      <c r="F858" s="56" t="s">
        <v>49</v>
      </c>
      <c r="G858" s="56" t="s">
        <v>49</v>
      </c>
      <c r="H858" s="56"/>
      <c r="I858" s="56"/>
      <c r="J858" s="56"/>
      <c r="K858" s="57">
        <v>14.0647</v>
      </c>
      <c r="L858" s="58">
        <v>44888</v>
      </c>
      <c r="M858" s="58">
        <v>45686</v>
      </c>
      <c r="N858" s="59"/>
      <c r="O858" s="56">
        <v>1</v>
      </c>
      <c r="P858" s="56"/>
      <c r="Q858" s="56">
        <v>5</v>
      </c>
      <c r="R858" s="60" t="s">
        <v>1139</v>
      </c>
      <c r="S858" s="61">
        <f>O858+P858</f>
        <v>1</v>
      </c>
      <c r="T858" s="62">
        <f>+IF(L858&lt;&gt;"",IF(DAYS360(L858,$A$2)&lt;0,0,IF(AND(MONTH(L858)=MONTH($A$2),YEAR(L858)&lt;YEAR($A$2)),(DAYS360(L858,$A$2)/30)-1,DAYS360(L858,$A$2)/30)),0)</f>
        <v>28.1</v>
      </c>
      <c r="U858" s="62">
        <f>+IF(M858&lt;&gt;"",IF(DAYS360(M858,$A$2)&lt;0,0,IF(AND(MONTH(M858)=MONTH($A$2),YEAR(M858)&lt;YEAR($A$2)),(DAYS360(M858,$A$2)/30)-1,DAYS360(M858,$A$2)/30)),0)</f>
        <v>1.9</v>
      </c>
      <c r="V858" s="63">
        <f>S858/((C858+Q858)/2)</f>
        <v>0.2</v>
      </c>
      <c r="W858" s="64">
        <f>+IF(V858&gt;0,1/V858,999)</f>
        <v>5</v>
      </c>
      <c r="X858" s="65" t="str">
        <f>+IF(N858&lt;&gt;"",IF(INT(N858)&lt;&gt;INT(K858),"OUI",""),"")</f>
        <v/>
      </c>
      <c r="Y858" s="66">
        <f>+IF(F858="OUI",0,C858*K858)</f>
        <v>70.323499999999996</v>
      </c>
      <c r="Z858" s="67" t="str">
        <f>+IF(R858="-",IF(OR(F858="OUI",AND(G858="OUI",T858&lt;=$V$1),H858="OUI",I858="OUI",J858="OUI",T858&lt;=$V$1),"OUI",""),"")</f>
        <v/>
      </c>
      <c r="AA858" s="68" t="str">
        <f>+IF(OR(Z858&lt;&gt;"OUI",X858="OUI",R858&lt;&gt;"-"),"OUI","")</f>
        <v>OUI</v>
      </c>
      <c r="AB858" s="69">
        <f>+IF(AA858&lt;&gt;"OUI","-",IF(R858="-",IF(W858&lt;=3,"-",MAX(N858,K858*(1-$T$1))),IF(W858&lt;=3,R858,IF(T858&gt;$V$6,MAX(N858,K858*$T$6),IF(T858&gt;$V$5,MAX(R858,N858,K858*(1-$T$2),K858*(1-$T$5)),IF(T858&gt;$V$4,MAX(R858,N858,K858*(1-$T$2),K858*(1-$T$4)),IF(T858&gt;$V$3,MAX(R858,N858,K858*(1-$T$2),K858*(1-$T$3)),IF(T858&gt;$V$1,MAX(N858,K858*(1-$T$2)),MAX(N858,R858)))))))))</f>
        <v>12.65823</v>
      </c>
      <c r="AC858" s="70">
        <f>+IF(AB858="-","-",IF(ABS(K858-AB858)&lt;0.1,1,-1*(AB858-K858)/K858))</f>
        <v>0.10000000000000003</v>
      </c>
      <c r="AD858" s="66">
        <f>+IF(AB858&lt;&gt;"-",IF(AB858&lt;K858,(K858-AB858)*C858,AB858*C858),"")</f>
        <v>7.0323500000000028</v>
      </c>
      <c r="AE858" s="68" t="str">
        <f>+IF(AB858&lt;&gt;"-",IF(R858&lt;&gt;"-",IF(Z858&lt;&gt;"OUI","OLD","FAUX"),IF(Z858&lt;&gt;"OUI","NEW","FAUX")),"")</f>
        <v>NEW</v>
      </c>
      <c r="AF858" s="68"/>
      <c r="AG858" s="68"/>
      <c r="AH858" s="53" t="str">
        <f t="shared" si="13"/>
        <v/>
      </c>
    </row>
    <row r="859" spans="1:34" ht="17">
      <c r="A859" s="53" t="s">
        <v>1368</v>
      </c>
      <c r="B859" s="53" t="s">
        <v>1369</v>
      </c>
      <c r="C859" s="54">
        <v>219</v>
      </c>
      <c r="D859" s="55" t="s">
        <v>47</v>
      </c>
      <c r="E859" s="55" t="s">
        <v>65</v>
      </c>
      <c r="F859" s="56" t="s">
        <v>49</v>
      </c>
      <c r="G859" s="56" t="s">
        <v>49</v>
      </c>
      <c r="H859" s="56" t="s">
        <v>98</v>
      </c>
      <c r="I859" s="56"/>
      <c r="J859" s="56" t="s">
        <v>49</v>
      </c>
      <c r="K859" s="57">
        <v>14.009499999999999</v>
      </c>
      <c r="L859" s="58">
        <v>43910</v>
      </c>
      <c r="M859" s="58">
        <v>45730</v>
      </c>
      <c r="N859" s="59"/>
      <c r="O859" s="56">
        <v>13</v>
      </c>
      <c r="P859" s="56"/>
      <c r="Q859" s="56">
        <v>234</v>
      </c>
      <c r="R859" s="60">
        <v>12.608549999999999</v>
      </c>
      <c r="S859" s="61">
        <f>O859+P859</f>
        <v>13</v>
      </c>
      <c r="T859" s="62">
        <f>+IF(L859&lt;&gt;"",IF(DAYS360(L859,$A$2)&lt;0,0,IF(AND(MONTH(L859)=MONTH($A$2),YEAR(L859)&lt;YEAR($A$2)),(DAYS360(L859,$A$2)/30)-1,DAYS360(L859,$A$2)/30)),0)</f>
        <v>59.2</v>
      </c>
      <c r="U859" s="62">
        <f>+IF(M859&lt;&gt;"",IF(DAYS360(M859,$A$2)&lt;0,0,IF(AND(MONTH(M859)=MONTH($A$2),YEAR(M859)&lt;YEAR($A$2)),(DAYS360(M859,$A$2)/30)-1,DAYS360(M859,$A$2)/30)),0)</f>
        <v>0.4</v>
      </c>
      <c r="V859" s="63">
        <f>S859/((C859+Q859)/2)</f>
        <v>5.7395143487858721E-2</v>
      </c>
      <c r="W859" s="64">
        <f>+IF(V859&gt;0,1/V859,999)</f>
        <v>17.423076923076923</v>
      </c>
      <c r="X859" s="65" t="str">
        <f>+IF(N859&lt;&gt;"",IF(INT(N859)&lt;&gt;INT(K859),"OUI",""),"")</f>
        <v/>
      </c>
      <c r="Y859" s="66">
        <f>+IF(F859="OUI",0,C859*K859)</f>
        <v>3068.0805</v>
      </c>
      <c r="Z859" s="67" t="str">
        <f>+IF(R859="-",IF(OR(F859="OUI",AND(G859="OUI",T859&lt;=$V$1),H859="OUI",I859="OUI",J859="OUI",T859&lt;=$V$1),"OUI",""),"")</f>
        <v/>
      </c>
      <c r="AA859" s="68" t="str">
        <f>+IF(OR(Z859&lt;&gt;"OUI",X859="OUI",R859&lt;&gt;"-"),"OUI","")</f>
        <v>OUI</v>
      </c>
      <c r="AB859" s="69">
        <f>+IF(AA859&lt;&gt;"OUI","-",IF(R859="-",IF(W859&lt;=3,"-",MAX(N859,K859*(1-$T$1))),IF(W859&lt;=3,R859,IF(T859&gt;$V$6,MAX(N859,K859*$T$6),IF(T859&gt;$V$5,MAX(R859,N859,K859*(1-$T$2),K859*(1-$T$5)),IF(T859&gt;$V$4,MAX(R859,N859,K859*(1-$T$2),K859*(1-$T$4)),IF(T859&gt;$V$3,MAX(R859,N859,K859*(1-$T$2),K859*(1-$T$3)),IF(T859&gt;$V$1,MAX(N859,K859*(1-$T$2)),MAX(N859,R859)))))))))</f>
        <v>12.608549999999999</v>
      </c>
      <c r="AC859" s="70">
        <f>+IF(AB859="-","-",IF(ABS(K859-AB859)&lt;0.1,1,-1*(AB859-K859)/K859))</f>
        <v>0.1</v>
      </c>
      <c r="AD859" s="66">
        <f>+IF(AB859&lt;&gt;"-",IF(AB859&lt;K859,(K859-AB859)*C859,AB859*C859),"")</f>
        <v>306.80804999999998</v>
      </c>
      <c r="AE859" s="68" t="str">
        <f>+IF(AB859&lt;&gt;"-",IF(R859&lt;&gt;"-",IF(Z859&lt;&gt;"OUI","OLD","FAUX"),IF(Z859&lt;&gt;"OUI","NEW","FAUX")),"")</f>
        <v>OLD</v>
      </c>
      <c r="AF859" s="68"/>
      <c r="AG859" s="68"/>
      <c r="AH859" s="53" t="str">
        <f t="shared" si="13"/>
        <v/>
      </c>
    </row>
    <row r="860" spans="1:34" ht="17">
      <c r="A860" s="53" t="s">
        <v>3201</v>
      </c>
      <c r="B860" s="53" t="s">
        <v>3202</v>
      </c>
      <c r="C860" s="54">
        <v>8</v>
      </c>
      <c r="D860" s="55" t="s">
        <v>468</v>
      </c>
      <c r="E860" s="55"/>
      <c r="F860" s="56" t="s">
        <v>49</v>
      </c>
      <c r="G860" s="56" t="s">
        <v>49</v>
      </c>
      <c r="H860" s="56"/>
      <c r="I860" s="56"/>
      <c r="J860" s="56"/>
      <c r="K860" s="57">
        <v>14.0029</v>
      </c>
      <c r="L860" s="58">
        <v>44568</v>
      </c>
      <c r="M860" s="58">
        <v>45729</v>
      </c>
      <c r="N860" s="59"/>
      <c r="O860" s="56">
        <v>6</v>
      </c>
      <c r="P860" s="56"/>
      <c r="Q860" s="56">
        <v>14</v>
      </c>
      <c r="R860" s="60" t="s">
        <v>1139</v>
      </c>
      <c r="S860" s="61">
        <f>O860+P860</f>
        <v>6</v>
      </c>
      <c r="T860" s="62">
        <f>+IF(L860&lt;&gt;"",IF(DAYS360(L860,$A$2)&lt;0,0,IF(AND(MONTH(L860)=MONTH($A$2),YEAR(L860)&lt;YEAR($A$2)),(DAYS360(L860,$A$2)/30)-1,DAYS360(L860,$A$2)/30)),0)</f>
        <v>38.633333333333333</v>
      </c>
      <c r="U860" s="62">
        <f>+IF(M860&lt;&gt;"",IF(DAYS360(M860,$A$2)&lt;0,0,IF(AND(MONTH(M860)=MONTH($A$2),YEAR(M860)&lt;YEAR($A$2)),(DAYS360(M860,$A$2)/30)-1,DAYS360(M860,$A$2)/30)),0)</f>
        <v>0.43333333333333335</v>
      </c>
      <c r="V860" s="63">
        <f>S860/((C860+Q860)/2)</f>
        <v>0.54545454545454541</v>
      </c>
      <c r="W860" s="64">
        <f>+IF(V860&gt;0,1/V860,999)</f>
        <v>1.8333333333333335</v>
      </c>
      <c r="X860" s="65" t="str">
        <f>+IF(N860&lt;&gt;"",IF(INT(N860)&lt;&gt;INT(K860),"OUI",""),"")</f>
        <v/>
      </c>
      <c r="Y860" s="66">
        <f>+IF(F860="OUI",0,C860*K860)</f>
        <v>112.0232</v>
      </c>
      <c r="Z860" s="67" t="str">
        <f>+IF(R860="-",IF(OR(F860="OUI",AND(G860="OUI",T860&lt;=$V$1),H860="OUI",I860="OUI",J860="OUI",T860&lt;=$V$1),"OUI",""),"")</f>
        <v/>
      </c>
      <c r="AA860" s="68" t="str">
        <f>+IF(OR(Z860&lt;&gt;"OUI",X860="OUI",R860&lt;&gt;"-"),"OUI","")</f>
        <v>OUI</v>
      </c>
      <c r="AB860" s="69" t="str">
        <f>+IF(AA860&lt;&gt;"OUI","-",IF(R860="-",IF(W860&lt;=3,"-",MAX(N860,K860*(1-$T$1))),IF(W860&lt;=3,R860,IF(T860&gt;$V$6,MAX(N860,K860*$T$6),IF(T860&gt;$V$5,MAX(R860,N860,K860*(1-$T$2),K860*(1-$T$5)),IF(T860&gt;$V$4,MAX(R860,N860,K860*(1-$T$2),K860*(1-$T$4)),IF(T860&gt;$V$3,MAX(R860,N860,K860*(1-$T$2),K860*(1-$T$3)),IF(T860&gt;$V$1,MAX(N860,K860*(1-$T$2)),MAX(N860,R860)))))))))</f>
        <v>-</v>
      </c>
      <c r="AC860" s="70" t="str">
        <f>+IF(AB860="-","-",IF(ABS(K860-AB860)&lt;0.1,1,-1*(AB860-K860)/K860))</f>
        <v>-</v>
      </c>
      <c r="AD860" s="66" t="str">
        <f>+IF(AB860&lt;&gt;"-",IF(AB860&lt;K860,(K860-AB860)*C860,AB860*C860),"")</f>
        <v/>
      </c>
      <c r="AE860" s="68" t="str">
        <f>+IF(AB860&lt;&gt;"-",IF(R860&lt;&gt;"-",IF(Z860&lt;&gt;"OUI","OLD","FAUX"),IF(Z860&lt;&gt;"OUI","NEW","FAUX")),"")</f>
        <v/>
      </c>
      <c r="AF860" s="68"/>
      <c r="AG860" s="68"/>
      <c r="AH860" s="53" t="str">
        <f t="shared" si="13"/>
        <v/>
      </c>
    </row>
    <row r="861" spans="1:34" ht="17">
      <c r="A861" s="53" t="s">
        <v>2147</v>
      </c>
      <c r="B861" s="53" t="s">
        <v>2148</v>
      </c>
      <c r="C861" s="54">
        <v>8</v>
      </c>
      <c r="D861" s="55" t="s">
        <v>468</v>
      </c>
      <c r="E861" s="55"/>
      <c r="F861" s="56" t="s">
        <v>49</v>
      </c>
      <c r="G861" s="56" t="s">
        <v>49</v>
      </c>
      <c r="H861" s="56"/>
      <c r="I861" s="56"/>
      <c r="J861" s="56"/>
      <c r="K861" s="57">
        <v>14.0029</v>
      </c>
      <c r="L861" s="58">
        <v>44568</v>
      </c>
      <c r="M861" s="58">
        <v>45705</v>
      </c>
      <c r="N861" s="59"/>
      <c r="O861" s="56">
        <v>2</v>
      </c>
      <c r="P861" s="56"/>
      <c r="Q861" s="56">
        <v>10</v>
      </c>
      <c r="R861" s="60" t="s">
        <v>1139</v>
      </c>
      <c r="S861" s="61">
        <f>O861+P861</f>
        <v>2</v>
      </c>
      <c r="T861" s="62">
        <f>+IF(L861&lt;&gt;"",IF(DAYS360(L861,$A$2)&lt;0,0,IF(AND(MONTH(L861)=MONTH($A$2),YEAR(L861)&lt;YEAR($A$2)),(DAYS360(L861,$A$2)/30)-1,DAYS360(L861,$A$2)/30)),0)</f>
        <v>38.633333333333333</v>
      </c>
      <c r="U861" s="62">
        <f>+IF(M861&lt;&gt;"",IF(DAYS360(M861,$A$2)&lt;0,0,IF(AND(MONTH(M861)=MONTH($A$2),YEAR(M861)&lt;YEAR($A$2)),(DAYS360(M861,$A$2)/30)-1,DAYS360(M861,$A$2)/30)),0)</f>
        <v>1.3</v>
      </c>
      <c r="V861" s="63">
        <f>S861/((C861+Q861)/2)</f>
        <v>0.22222222222222221</v>
      </c>
      <c r="W861" s="64">
        <f>+IF(V861&gt;0,1/V861,999)</f>
        <v>4.5</v>
      </c>
      <c r="X861" s="65" t="str">
        <f>+IF(N861&lt;&gt;"",IF(INT(N861)&lt;&gt;INT(K861),"OUI",""),"")</f>
        <v/>
      </c>
      <c r="Y861" s="66">
        <f>+IF(F861="OUI",0,C861*K861)</f>
        <v>112.0232</v>
      </c>
      <c r="Z861" s="67" t="str">
        <f>+IF(R861="-",IF(OR(F861="OUI",AND(G861="OUI",T861&lt;=$V$1),H861="OUI",I861="OUI",J861="OUI",T861&lt;=$V$1),"OUI",""),"")</f>
        <v/>
      </c>
      <c r="AA861" s="68" t="str">
        <f>+IF(OR(Z861&lt;&gt;"OUI",X861="OUI",R861&lt;&gt;"-"),"OUI","")</f>
        <v>OUI</v>
      </c>
      <c r="AB861" s="69">
        <f>+IF(AA861&lt;&gt;"OUI","-",IF(R861="-",IF(W861&lt;=3,"-",MAX(N861,K861*(1-$T$1))),IF(W861&lt;=3,R861,IF(T861&gt;$V$6,MAX(N861,K861*$T$6),IF(T861&gt;$V$5,MAX(R861,N861,K861*(1-$T$2),K861*(1-$T$5)),IF(T861&gt;$V$4,MAX(R861,N861,K861*(1-$T$2),K861*(1-$T$4)),IF(T861&gt;$V$3,MAX(R861,N861,K861*(1-$T$2),K861*(1-$T$3)),IF(T861&gt;$V$1,MAX(N861,K861*(1-$T$2)),MAX(N861,R861)))))))))</f>
        <v>12.60261</v>
      </c>
      <c r="AC861" s="70">
        <f>+IF(AB861="-","-",IF(ABS(K861-AB861)&lt;0.1,1,-1*(AB861-K861)/K861))</f>
        <v>0.1</v>
      </c>
      <c r="AD861" s="66">
        <f>+IF(AB861&lt;&gt;"-",IF(AB861&lt;K861,(K861-AB861)*C861,AB861*C861),"")</f>
        <v>11.20232</v>
      </c>
      <c r="AE861" s="68" t="str">
        <f>+IF(AB861&lt;&gt;"-",IF(R861&lt;&gt;"-",IF(Z861&lt;&gt;"OUI","OLD","FAUX"),IF(Z861&lt;&gt;"OUI","NEW","FAUX")),"")</f>
        <v>NEW</v>
      </c>
      <c r="AF861" s="68"/>
      <c r="AG861" s="68"/>
      <c r="AH861" s="53" t="str">
        <f t="shared" si="13"/>
        <v/>
      </c>
    </row>
    <row r="862" spans="1:34" ht="17">
      <c r="A862" s="53" t="s">
        <v>157</v>
      </c>
      <c r="B862" s="53" t="s">
        <v>158</v>
      </c>
      <c r="C862" s="54">
        <v>8</v>
      </c>
      <c r="D862" s="55" t="s">
        <v>159</v>
      </c>
      <c r="E862" s="55" t="s">
        <v>160</v>
      </c>
      <c r="F862" s="56" t="s">
        <v>49</v>
      </c>
      <c r="G862" s="56" t="s">
        <v>49</v>
      </c>
      <c r="H862" s="56"/>
      <c r="I862" s="56"/>
      <c r="J862" s="56" t="s">
        <v>49</v>
      </c>
      <c r="K862" s="57">
        <v>14</v>
      </c>
      <c r="L862" s="58">
        <v>43844</v>
      </c>
      <c r="M862" s="58">
        <v>44816</v>
      </c>
      <c r="N862" s="59"/>
      <c r="O862" s="56"/>
      <c r="P862" s="56"/>
      <c r="Q862" s="56">
        <v>8</v>
      </c>
      <c r="R862" s="60">
        <v>12.6</v>
      </c>
      <c r="S862" s="61">
        <f>O862+P862</f>
        <v>0</v>
      </c>
      <c r="T862" s="62">
        <f>+IF(L862&lt;&gt;"",IF(DAYS360(L862,$A$2)&lt;0,0,IF(AND(MONTH(L862)=MONTH($A$2),YEAR(L862)&lt;YEAR($A$2)),(DAYS360(L862,$A$2)/30)-1,DAYS360(L862,$A$2)/30)),0)</f>
        <v>62.4</v>
      </c>
      <c r="U862" s="62">
        <f>+IF(M862&lt;&gt;"",IF(DAYS360(M862,$A$2)&lt;0,0,IF(AND(MONTH(M862)=MONTH($A$2),YEAR(M862)&lt;YEAR($A$2)),(DAYS360(M862,$A$2)/30)-1,DAYS360(M862,$A$2)/30)),0)</f>
        <v>30.466666666666665</v>
      </c>
      <c r="V862" s="63">
        <f>S862/((C862+Q862)/2)</f>
        <v>0</v>
      </c>
      <c r="W862" s="64">
        <f>+IF(V862&gt;0,1/V862,999)</f>
        <v>999</v>
      </c>
      <c r="X862" s="65" t="str">
        <f>+IF(N862&lt;&gt;"",IF(INT(N862)&lt;&gt;INT(K862),"OUI",""),"")</f>
        <v/>
      </c>
      <c r="Y862" s="66">
        <f>+IF(F862="OUI",0,C862*K862)</f>
        <v>112</v>
      </c>
      <c r="Z862" s="67" t="str">
        <f>+IF(R862="-",IF(OR(F862="OUI",AND(G862="OUI",T862&lt;=$V$1),H862="OUI",I862="OUI",J862="OUI",T862&lt;=$V$1),"OUI",""),"")</f>
        <v/>
      </c>
      <c r="AA862" s="68" t="str">
        <f>+IF(OR(Z862&lt;&gt;"OUI",X862="OUI",R862&lt;&gt;"-"),"OUI","")</f>
        <v>OUI</v>
      </c>
      <c r="AB862" s="69">
        <f>+IF(AA862&lt;&gt;"OUI","-",IF(R862="-",IF(W862&lt;=3,"-",MAX(N862,K862*(1-$T$1))),IF(W862&lt;=3,R862,IF(T862&gt;$V$6,MAX(N862,K862*$T$6),IF(T862&gt;$V$5,MAX(R862,N862,K862*(1-$T$2),K862*(1-$T$5)),IF(T862&gt;$V$4,MAX(R862,N862,K862*(1-$T$2),K862*(1-$T$4)),IF(T862&gt;$V$3,MAX(R862,N862,K862*(1-$T$2),K862*(1-$T$3)),IF(T862&gt;$V$1,MAX(N862,K862*(1-$T$2)),MAX(N862,R862)))))))))</f>
        <v>14</v>
      </c>
      <c r="AC862" s="70">
        <f>+IF(AB862="-","-",IF(ABS(K862-AB862)&lt;0.1,1,-1*(AB862-K862)/K862))</f>
        <v>1</v>
      </c>
      <c r="AD862" s="66">
        <f>+IF(AB862&lt;&gt;"-",IF(AB862&lt;K862,(K862-AB862)*C862,AB862*C862),"")</f>
        <v>112</v>
      </c>
      <c r="AE862" s="68" t="str">
        <f>+IF(AB862&lt;&gt;"-",IF(R862&lt;&gt;"-",IF(Z862&lt;&gt;"OUI","OLD","FAUX"),IF(Z862&lt;&gt;"OUI","NEW","FAUX")),"")</f>
        <v>OLD</v>
      </c>
      <c r="AF862" s="68"/>
      <c r="AG862" s="68"/>
      <c r="AH862" s="53" t="str">
        <f t="shared" si="13"/>
        <v/>
      </c>
    </row>
    <row r="863" spans="1:34" ht="17">
      <c r="A863" s="53" t="s">
        <v>161</v>
      </c>
      <c r="B863" s="53" t="s">
        <v>162</v>
      </c>
      <c r="C863" s="54">
        <v>8</v>
      </c>
      <c r="D863" s="55" t="s">
        <v>159</v>
      </c>
      <c r="E863" s="55" t="s">
        <v>160</v>
      </c>
      <c r="F863" s="56" t="s">
        <v>49</v>
      </c>
      <c r="G863" s="56" t="s">
        <v>49</v>
      </c>
      <c r="H863" s="56"/>
      <c r="I863" s="56"/>
      <c r="J863" s="56" t="s">
        <v>49</v>
      </c>
      <c r="K863" s="57">
        <v>14</v>
      </c>
      <c r="L863" s="58">
        <v>43844</v>
      </c>
      <c r="M863" s="58">
        <v>44610</v>
      </c>
      <c r="N863" s="59"/>
      <c r="O863" s="56"/>
      <c r="P863" s="56"/>
      <c r="Q863" s="56">
        <v>8</v>
      </c>
      <c r="R863" s="60">
        <v>12.6</v>
      </c>
      <c r="S863" s="61">
        <f>O863+P863</f>
        <v>0</v>
      </c>
      <c r="T863" s="62">
        <f>+IF(L863&lt;&gt;"",IF(DAYS360(L863,$A$2)&lt;0,0,IF(AND(MONTH(L863)=MONTH($A$2),YEAR(L863)&lt;YEAR($A$2)),(DAYS360(L863,$A$2)/30)-1,DAYS360(L863,$A$2)/30)),0)</f>
        <v>62.4</v>
      </c>
      <c r="U863" s="62">
        <f>+IF(M863&lt;&gt;"",IF(DAYS360(M863,$A$2)&lt;0,0,IF(AND(MONTH(M863)=MONTH($A$2),YEAR(M863)&lt;YEAR($A$2)),(DAYS360(M863,$A$2)/30)-1,DAYS360(M863,$A$2)/30)),0)</f>
        <v>37.266666666666666</v>
      </c>
      <c r="V863" s="63">
        <f>S863/((C863+Q863)/2)</f>
        <v>0</v>
      </c>
      <c r="W863" s="64">
        <f>+IF(V863&gt;0,1/V863,999)</f>
        <v>999</v>
      </c>
      <c r="X863" s="65" t="str">
        <f>+IF(N863&lt;&gt;"",IF(INT(N863)&lt;&gt;INT(K863),"OUI",""),"")</f>
        <v/>
      </c>
      <c r="Y863" s="66">
        <f>+IF(F863="OUI",0,C863*K863)</f>
        <v>112</v>
      </c>
      <c r="Z863" s="67" t="str">
        <f>+IF(R863="-",IF(OR(F863="OUI",AND(G863="OUI",T863&lt;=$V$1),H863="OUI",I863="OUI",J863="OUI",T863&lt;=$V$1),"OUI",""),"")</f>
        <v/>
      </c>
      <c r="AA863" s="68" t="str">
        <f>+IF(OR(Z863&lt;&gt;"OUI",X863="OUI",R863&lt;&gt;"-"),"OUI","")</f>
        <v>OUI</v>
      </c>
      <c r="AB863" s="69">
        <f>+IF(AA863&lt;&gt;"OUI","-",IF(R863="-",IF(W863&lt;=3,"-",MAX(N863,K863*(1-$T$1))),IF(W863&lt;=3,R863,IF(T863&gt;$V$6,MAX(N863,K863*$T$6),IF(T863&gt;$V$5,MAX(R863,N863,K863*(1-$T$2),K863*(1-$T$5)),IF(T863&gt;$V$4,MAX(R863,N863,K863*(1-$T$2),K863*(1-$T$4)),IF(T863&gt;$V$3,MAX(R863,N863,K863*(1-$T$2),K863*(1-$T$3)),IF(T863&gt;$V$1,MAX(N863,K863*(1-$T$2)),MAX(N863,R863)))))))))</f>
        <v>14</v>
      </c>
      <c r="AC863" s="70">
        <f>+IF(AB863="-","-",IF(ABS(K863-AB863)&lt;0.1,1,-1*(AB863-K863)/K863))</f>
        <v>1</v>
      </c>
      <c r="AD863" s="66">
        <f>+IF(AB863&lt;&gt;"-",IF(AB863&lt;K863,(K863-AB863)*C863,AB863*C863),"")</f>
        <v>112</v>
      </c>
      <c r="AE863" s="68" t="str">
        <f>+IF(AB863&lt;&gt;"-",IF(R863&lt;&gt;"-",IF(Z863&lt;&gt;"OUI","OLD","FAUX"),IF(Z863&lt;&gt;"OUI","NEW","FAUX")),"")</f>
        <v>OLD</v>
      </c>
      <c r="AF863" s="68"/>
      <c r="AG863" s="68"/>
      <c r="AH863" s="53" t="str">
        <f t="shared" si="13"/>
        <v/>
      </c>
    </row>
    <row r="864" spans="1:34" ht="17">
      <c r="A864" s="53" t="s">
        <v>1474</v>
      </c>
      <c r="B864" s="53" t="s">
        <v>1475</v>
      </c>
      <c r="C864" s="54">
        <v>26</v>
      </c>
      <c r="D864" s="55" t="s">
        <v>80</v>
      </c>
      <c r="E864" s="55" t="s">
        <v>737</v>
      </c>
      <c r="F864" s="56" t="s">
        <v>49</v>
      </c>
      <c r="G864" s="56" t="s">
        <v>49</v>
      </c>
      <c r="H864" s="56"/>
      <c r="I864" s="56"/>
      <c r="J864" s="56" t="s">
        <v>49</v>
      </c>
      <c r="K864" s="57">
        <v>14</v>
      </c>
      <c r="L864" s="58">
        <v>44565</v>
      </c>
      <c r="M864" s="58">
        <v>45394</v>
      </c>
      <c r="N864" s="59"/>
      <c r="O864" s="56"/>
      <c r="P864" s="56"/>
      <c r="Q864" s="56">
        <v>26</v>
      </c>
      <c r="R864" s="60">
        <v>12.6</v>
      </c>
      <c r="S864" s="61">
        <f>O864+P864</f>
        <v>0</v>
      </c>
      <c r="T864" s="62">
        <f>+IF(L864&lt;&gt;"",IF(DAYS360(L864,$A$2)&lt;0,0,IF(AND(MONTH(L864)=MONTH($A$2),YEAR(L864)&lt;YEAR($A$2)),(DAYS360(L864,$A$2)/30)-1,DAYS360(L864,$A$2)/30)),0)</f>
        <v>38.733333333333334</v>
      </c>
      <c r="U864" s="62">
        <f>+IF(M864&lt;&gt;"",IF(DAYS360(M864,$A$2)&lt;0,0,IF(AND(MONTH(M864)=MONTH($A$2),YEAR(M864)&lt;YEAR($A$2)),(DAYS360(M864,$A$2)/30)-1,DAYS360(M864,$A$2)/30)),0)</f>
        <v>11.466666666666667</v>
      </c>
      <c r="V864" s="63">
        <f>S864/((C864+Q864)/2)</f>
        <v>0</v>
      </c>
      <c r="W864" s="64">
        <f>+IF(V864&gt;0,1/V864,999)</f>
        <v>999</v>
      </c>
      <c r="X864" s="65" t="str">
        <f>+IF(N864&lt;&gt;"",IF(INT(N864)&lt;&gt;INT(K864),"OUI",""),"")</f>
        <v/>
      </c>
      <c r="Y864" s="66">
        <f>+IF(F864="OUI",0,C864*K864)</f>
        <v>364</v>
      </c>
      <c r="Z864" s="67" t="str">
        <f>+IF(R864="-",IF(OR(F864="OUI",AND(G864="OUI",T864&lt;=$V$1),H864="OUI",I864="OUI",J864="OUI",T864&lt;=$V$1),"OUI",""),"")</f>
        <v/>
      </c>
      <c r="AA864" s="68" t="str">
        <f>+IF(OR(Z864&lt;&gt;"OUI",X864="OUI",R864&lt;&gt;"-"),"OUI","")</f>
        <v>OUI</v>
      </c>
      <c r="AB864" s="69">
        <f>+IF(AA864&lt;&gt;"OUI","-",IF(R864="-",IF(W864&lt;=3,"-",MAX(N864,K864*(1-$T$1))),IF(W864&lt;=3,R864,IF(T864&gt;$V$6,MAX(N864,K864*$T$6),IF(T864&gt;$V$5,MAX(R864,N864,K864*(1-$T$2),K864*(1-$T$5)),IF(T864&gt;$V$4,MAX(R864,N864,K864*(1-$T$2),K864*(1-$T$4)),IF(T864&gt;$V$3,MAX(R864,N864,K864*(1-$T$2),K864*(1-$T$3)),IF(T864&gt;$V$1,MAX(N864,K864*(1-$T$2)),MAX(N864,R864)))))))))</f>
        <v>12.6</v>
      </c>
      <c r="AC864" s="70">
        <f>+IF(AB864="-","-",IF(ABS(K864-AB864)&lt;0.1,1,-1*(AB864-K864)/K864))</f>
        <v>0.10000000000000002</v>
      </c>
      <c r="AD864" s="66">
        <f>+IF(AB864&lt;&gt;"-",IF(AB864&lt;K864,(K864-AB864)*C864,AB864*C864),"")</f>
        <v>36.400000000000006</v>
      </c>
      <c r="AE864" s="68" t="str">
        <f>+IF(AB864&lt;&gt;"-",IF(R864&lt;&gt;"-",IF(Z864&lt;&gt;"OUI","OLD","FAUX"),IF(Z864&lt;&gt;"OUI","NEW","FAUX")),"")</f>
        <v>OLD</v>
      </c>
      <c r="AF864" s="68"/>
      <c r="AG864" s="68"/>
      <c r="AH864" s="53" t="str">
        <f t="shared" si="13"/>
        <v/>
      </c>
    </row>
    <row r="865" spans="1:34" ht="17">
      <c r="A865" s="53" t="s">
        <v>1642</v>
      </c>
      <c r="B865" s="53" t="s">
        <v>1643</v>
      </c>
      <c r="C865" s="54">
        <v>9</v>
      </c>
      <c r="D865" s="55" t="s">
        <v>834</v>
      </c>
      <c r="E865" s="55"/>
      <c r="F865" s="56" t="s">
        <v>49</v>
      </c>
      <c r="G865" s="56" t="s">
        <v>49</v>
      </c>
      <c r="H865" s="56"/>
      <c r="I865" s="56"/>
      <c r="J865" s="56"/>
      <c r="K865" s="57">
        <v>14</v>
      </c>
      <c r="L865" s="58">
        <v>44823</v>
      </c>
      <c r="M865" s="58">
        <v>45714</v>
      </c>
      <c r="N865" s="59"/>
      <c r="O865" s="56">
        <v>1</v>
      </c>
      <c r="P865" s="56"/>
      <c r="Q865" s="56">
        <v>10</v>
      </c>
      <c r="R865" s="60">
        <v>12.6</v>
      </c>
      <c r="S865" s="61">
        <f>O865+P865</f>
        <v>1</v>
      </c>
      <c r="T865" s="62">
        <f>+IF(L865&lt;&gt;"",IF(DAYS360(L865,$A$2)&lt;0,0,IF(AND(MONTH(L865)=MONTH($A$2),YEAR(L865)&lt;YEAR($A$2)),(DAYS360(L865,$A$2)/30)-1,DAYS360(L865,$A$2)/30)),0)</f>
        <v>30.233333333333334</v>
      </c>
      <c r="U865" s="62">
        <f>+IF(M865&lt;&gt;"",IF(DAYS360(M865,$A$2)&lt;0,0,IF(AND(MONTH(M865)=MONTH($A$2),YEAR(M865)&lt;YEAR($A$2)),(DAYS360(M865,$A$2)/30)-1,DAYS360(M865,$A$2)/30)),0)</f>
        <v>1</v>
      </c>
      <c r="V865" s="63">
        <f>S865/((C865+Q865)/2)</f>
        <v>0.10526315789473684</v>
      </c>
      <c r="W865" s="64">
        <f>+IF(V865&gt;0,1/V865,999)</f>
        <v>9.5</v>
      </c>
      <c r="X865" s="65" t="str">
        <f>+IF(N865&lt;&gt;"",IF(INT(N865)&lt;&gt;INT(K865),"OUI",""),"")</f>
        <v/>
      </c>
      <c r="Y865" s="66">
        <f>+IF(F865="OUI",0,C865*K865)</f>
        <v>126</v>
      </c>
      <c r="Z865" s="67" t="str">
        <f>+IF(R865="-",IF(OR(F865="OUI",AND(G865="OUI",T865&lt;=$V$1),H865="OUI",I865="OUI",J865="OUI",T865&lt;=$V$1),"OUI",""),"")</f>
        <v/>
      </c>
      <c r="AA865" s="68" t="str">
        <f>+IF(OR(Z865&lt;&gt;"OUI",X865="OUI",R865&lt;&gt;"-"),"OUI","")</f>
        <v>OUI</v>
      </c>
      <c r="AB865" s="69">
        <f>+IF(AA865&lt;&gt;"OUI","-",IF(R865="-",IF(W865&lt;=3,"-",MAX(N865,K865*(1-$T$1))),IF(W865&lt;=3,R865,IF(T865&gt;$V$6,MAX(N865,K865*$T$6),IF(T865&gt;$V$5,MAX(R865,N865,K865*(1-$T$2),K865*(1-$T$5)),IF(T865&gt;$V$4,MAX(R865,N865,K865*(1-$T$2),K865*(1-$T$4)),IF(T865&gt;$V$3,MAX(R865,N865,K865*(1-$T$2),K865*(1-$T$3)),IF(T865&gt;$V$1,MAX(N865,K865*(1-$T$2)),MAX(N865,R865)))))))))</f>
        <v>12.6</v>
      </c>
      <c r="AC865" s="70">
        <f>+IF(AB865="-","-",IF(ABS(K865-AB865)&lt;0.1,1,-1*(AB865-K865)/K865))</f>
        <v>0.10000000000000002</v>
      </c>
      <c r="AD865" s="66">
        <f>+IF(AB865&lt;&gt;"-",IF(AB865&lt;K865,(K865-AB865)*C865,AB865*C865),"")</f>
        <v>12.600000000000003</v>
      </c>
      <c r="AE865" s="68" t="str">
        <f>+IF(AB865&lt;&gt;"-",IF(R865&lt;&gt;"-",IF(Z865&lt;&gt;"OUI","OLD","FAUX"),IF(Z865&lt;&gt;"OUI","NEW","FAUX")),"")</f>
        <v>OLD</v>
      </c>
      <c r="AF865" s="68"/>
      <c r="AG865" s="68"/>
      <c r="AH865" s="53" t="str">
        <f t="shared" si="13"/>
        <v/>
      </c>
    </row>
    <row r="866" spans="1:34" ht="17">
      <c r="A866" s="53" t="s">
        <v>1644</v>
      </c>
      <c r="B866" s="53" t="s">
        <v>1645</v>
      </c>
      <c r="C866" s="54">
        <v>9</v>
      </c>
      <c r="D866" s="55" t="s">
        <v>834</v>
      </c>
      <c r="E866" s="55"/>
      <c r="F866" s="56" t="s">
        <v>49</v>
      </c>
      <c r="G866" s="56" t="s">
        <v>49</v>
      </c>
      <c r="H866" s="56"/>
      <c r="I866" s="56"/>
      <c r="J866" s="56"/>
      <c r="K866" s="57">
        <v>14</v>
      </c>
      <c r="L866" s="58">
        <v>44823</v>
      </c>
      <c r="M866" s="58">
        <v>45126</v>
      </c>
      <c r="N866" s="59"/>
      <c r="O866" s="56"/>
      <c r="P866" s="56"/>
      <c r="Q866" s="56">
        <v>9</v>
      </c>
      <c r="R866" s="60">
        <v>12.6</v>
      </c>
      <c r="S866" s="61">
        <f>O866+P866</f>
        <v>0</v>
      </c>
      <c r="T866" s="62">
        <f>+IF(L866&lt;&gt;"",IF(DAYS360(L866,$A$2)&lt;0,0,IF(AND(MONTH(L866)=MONTH($A$2),YEAR(L866)&lt;YEAR($A$2)),(DAYS360(L866,$A$2)/30)-1,DAYS360(L866,$A$2)/30)),0)</f>
        <v>30.233333333333334</v>
      </c>
      <c r="U866" s="62">
        <f>+IF(M866&lt;&gt;"",IF(DAYS360(M866,$A$2)&lt;0,0,IF(AND(MONTH(M866)=MONTH($A$2),YEAR(M866)&lt;YEAR($A$2)),(DAYS360(M866,$A$2)/30)-1,DAYS360(M866,$A$2)/30)),0)</f>
        <v>20.233333333333334</v>
      </c>
      <c r="V866" s="63">
        <f>S866/((C866+Q866)/2)</f>
        <v>0</v>
      </c>
      <c r="W866" s="64">
        <f>+IF(V866&gt;0,1/V866,999)</f>
        <v>999</v>
      </c>
      <c r="X866" s="65" t="str">
        <f>+IF(N866&lt;&gt;"",IF(INT(N866)&lt;&gt;INT(K866),"OUI",""),"")</f>
        <v/>
      </c>
      <c r="Y866" s="66">
        <f>+IF(F866="OUI",0,C866*K866)</f>
        <v>126</v>
      </c>
      <c r="Z866" s="67" t="str">
        <f>+IF(R866="-",IF(OR(F866="OUI",AND(G866="OUI",T866&lt;=$V$1),H866="OUI",I866="OUI",J866="OUI",T866&lt;=$V$1),"OUI",""),"")</f>
        <v/>
      </c>
      <c r="AA866" s="68" t="str">
        <f>+IF(OR(Z866&lt;&gt;"OUI",X866="OUI",R866&lt;&gt;"-"),"OUI","")</f>
        <v>OUI</v>
      </c>
      <c r="AB866" s="69">
        <f>+IF(AA866&lt;&gt;"OUI","-",IF(R866="-",IF(W866&lt;=3,"-",MAX(N866,K866*(1-$T$1))),IF(W866&lt;=3,R866,IF(T866&gt;$V$6,MAX(N866,K866*$T$6),IF(T866&gt;$V$5,MAX(R866,N866,K866*(1-$T$2),K866*(1-$T$5)),IF(T866&gt;$V$4,MAX(R866,N866,K866*(1-$T$2),K866*(1-$T$4)),IF(T866&gt;$V$3,MAX(R866,N866,K866*(1-$T$2),K866*(1-$T$3)),IF(T866&gt;$V$1,MAX(N866,K866*(1-$T$2)),MAX(N866,R866)))))))))</f>
        <v>12.6</v>
      </c>
      <c r="AC866" s="70">
        <f>+IF(AB866="-","-",IF(ABS(K866-AB866)&lt;0.1,1,-1*(AB866-K866)/K866))</f>
        <v>0.10000000000000002</v>
      </c>
      <c r="AD866" s="66">
        <f>+IF(AB866&lt;&gt;"-",IF(AB866&lt;K866,(K866-AB866)*C866,AB866*C866),"")</f>
        <v>12.600000000000003</v>
      </c>
      <c r="AE866" s="68" t="str">
        <f>+IF(AB866&lt;&gt;"-",IF(R866&lt;&gt;"-",IF(Z866&lt;&gt;"OUI","OLD","FAUX"),IF(Z866&lt;&gt;"OUI","NEW","FAUX")),"")</f>
        <v>OLD</v>
      </c>
      <c r="AF866" s="68"/>
      <c r="AG866" s="68"/>
      <c r="AH866" s="53" t="str">
        <f t="shared" si="13"/>
        <v/>
      </c>
    </row>
    <row r="867" spans="1:34" ht="17">
      <c r="A867" s="53" t="s">
        <v>1763</v>
      </c>
      <c r="B867" s="53" t="s">
        <v>1764</v>
      </c>
      <c r="C867" s="54">
        <v>5</v>
      </c>
      <c r="D867" s="55" t="s">
        <v>834</v>
      </c>
      <c r="E867" s="55"/>
      <c r="F867" s="56" t="s">
        <v>49</v>
      </c>
      <c r="G867" s="56" t="s">
        <v>49</v>
      </c>
      <c r="H867" s="56"/>
      <c r="I867" s="56"/>
      <c r="J867" s="56"/>
      <c r="K867" s="57">
        <v>14</v>
      </c>
      <c r="L867" s="58">
        <v>44823</v>
      </c>
      <c r="M867" s="58">
        <v>45699</v>
      </c>
      <c r="N867" s="59"/>
      <c r="O867" s="56">
        <v>2</v>
      </c>
      <c r="P867" s="56"/>
      <c r="Q867" s="56">
        <v>7</v>
      </c>
      <c r="R867" s="60">
        <v>12.6</v>
      </c>
      <c r="S867" s="61">
        <f>O867+P867</f>
        <v>2</v>
      </c>
      <c r="T867" s="62">
        <f>+IF(L867&lt;&gt;"",IF(DAYS360(L867,$A$2)&lt;0,0,IF(AND(MONTH(L867)=MONTH($A$2),YEAR(L867)&lt;YEAR($A$2)),(DAYS360(L867,$A$2)/30)-1,DAYS360(L867,$A$2)/30)),0)</f>
        <v>30.233333333333334</v>
      </c>
      <c r="U867" s="62">
        <f>+IF(M867&lt;&gt;"",IF(DAYS360(M867,$A$2)&lt;0,0,IF(AND(MONTH(M867)=MONTH($A$2),YEAR(M867)&lt;YEAR($A$2)),(DAYS360(M867,$A$2)/30)-1,DAYS360(M867,$A$2)/30)),0)</f>
        <v>1.5</v>
      </c>
      <c r="V867" s="63">
        <f>S867/((C867+Q867)/2)</f>
        <v>0.33333333333333331</v>
      </c>
      <c r="W867" s="64">
        <f>+IF(V867&gt;0,1/V867,999)</f>
        <v>3</v>
      </c>
      <c r="X867" s="65" t="str">
        <f>+IF(N867&lt;&gt;"",IF(INT(N867)&lt;&gt;INT(K867),"OUI",""),"")</f>
        <v/>
      </c>
      <c r="Y867" s="66">
        <f>+IF(F867="OUI",0,C867*K867)</f>
        <v>70</v>
      </c>
      <c r="Z867" s="67" t="str">
        <f>+IF(R867="-",IF(OR(F867="OUI",AND(G867="OUI",T867&lt;=$V$1),H867="OUI",I867="OUI",J867="OUI",T867&lt;=$V$1),"OUI",""),"")</f>
        <v/>
      </c>
      <c r="AA867" s="68" t="str">
        <f>+IF(OR(Z867&lt;&gt;"OUI",X867="OUI",R867&lt;&gt;"-"),"OUI","")</f>
        <v>OUI</v>
      </c>
      <c r="AB867" s="69">
        <f>+IF(AA867&lt;&gt;"OUI","-",IF(R867="-",IF(W867&lt;=3,"-",MAX(N867,K867*(1-$T$1))),IF(W867&lt;=3,R867,IF(T867&gt;$V$6,MAX(N867,K867*$T$6),IF(T867&gt;$V$5,MAX(R867,N867,K867*(1-$T$2),K867*(1-$T$5)),IF(T867&gt;$V$4,MAX(R867,N867,K867*(1-$T$2),K867*(1-$T$4)),IF(T867&gt;$V$3,MAX(R867,N867,K867*(1-$T$2),K867*(1-$T$3)),IF(T867&gt;$V$1,MAX(N867,K867*(1-$T$2)),MAX(N867,R867)))))))))</f>
        <v>12.6</v>
      </c>
      <c r="AC867" s="70">
        <f>+IF(AB867="-","-",IF(ABS(K867-AB867)&lt;0.1,1,-1*(AB867-K867)/K867))</f>
        <v>0.10000000000000002</v>
      </c>
      <c r="AD867" s="66">
        <f>+IF(AB867&lt;&gt;"-",IF(AB867&lt;K867,(K867-AB867)*C867,AB867*C867),"")</f>
        <v>7.0000000000000018</v>
      </c>
      <c r="AE867" s="68" t="str">
        <f>+IF(AB867&lt;&gt;"-",IF(R867&lt;&gt;"-",IF(Z867&lt;&gt;"OUI","OLD","FAUX"),IF(Z867&lt;&gt;"OUI","NEW","FAUX")),"")</f>
        <v>OLD</v>
      </c>
      <c r="AF867" s="68"/>
      <c r="AG867" s="68"/>
      <c r="AH867" s="53" t="str">
        <f t="shared" si="13"/>
        <v/>
      </c>
    </row>
    <row r="868" spans="1:34" ht="17">
      <c r="A868" s="53" t="s">
        <v>1765</v>
      </c>
      <c r="B868" s="53" t="s">
        <v>1766</v>
      </c>
      <c r="C868" s="54">
        <v>5</v>
      </c>
      <c r="D868" s="55" t="s">
        <v>834</v>
      </c>
      <c r="E868" s="55"/>
      <c r="F868" s="56" t="s">
        <v>49</v>
      </c>
      <c r="G868" s="56" t="s">
        <v>49</v>
      </c>
      <c r="H868" s="56"/>
      <c r="I868" s="56"/>
      <c r="J868" s="56"/>
      <c r="K868" s="57">
        <v>14</v>
      </c>
      <c r="L868" s="58">
        <v>44823</v>
      </c>
      <c r="M868" s="58">
        <v>45322</v>
      </c>
      <c r="N868" s="59"/>
      <c r="O868" s="56"/>
      <c r="P868" s="56"/>
      <c r="Q868" s="56">
        <v>5</v>
      </c>
      <c r="R868" s="60">
        <v>12.6</v>
      </c>
      <c r="S868" s="61">
        <f>O868+P868</f>
        <v>0</v>
      </c>
      <c r="T868" s="62">
        <f>+IF(L868&lt;&gt;"",IF(DAYS360(L868,$A$2)&lt;0,0,IF(AND(MONTH(L868)=MONTH($A$2),YEAR(L868)&lt;YEAR($A$2)),(DAYS360(L868,$A$2)/30)-1,DAYS360(L868,$A$2)/30)),0)</f>
        <v>30.233333333333334</v>
      </c>
      <c r="U868" s="62">
        <f>+IF(M868&lt;&gt;"",IF(DAYS360(M868,$A$2)&lt;0,0,IF(AND(MONTH(M868)=MONTH($A$2),YEAR(M868)&lt;YEAR($A$2)),(DAYS360(M868,$A$2)/30)-1,DAYS360(M868,$A$2)/30)),0)</f>
        <v>13.866666666666667</v>
      </c>
      <c r="V868" s="63">
        <f>S868/((C868+Q868)/2)</f>
        <v>0</v>
      </c>
      <c r="W868" s="64">
        <f>+IF(V868&gt;0,1/V868,999)</f>
        <v>999</v>
      </c>
      <c r="X868" s="65" t="str">
        <f>+IF(N868&lt;&gt;"",IF(INT(N868)&lt;&gt;INT(K868),"OUI",""),"")</f>
        <v/>
      </c>
      <c r="Y868" s="66">
        <f>+IF(F868="OUI",0,C868*K868)</f>
        <v>70</v>
      </c>
      <c r="Z868" s="67" t="str">
        <f>+IF(R868="-",IF(OR(F868="OUI",AND(G868="OUI",T868&lt;=$V$1),H868="OUI",I868="OUI",J868="OUI",T868&lt;=$V$1),"OUI",""),"")</f>
        <v/>
      </c>
      <c r="AA868" s="68" t="str">
        <f>+IF(OR(Z868&lt;&gt;"OUI",X868="OUI",R868&lt;&gt;"-"),"OUI","")</f>
        <v>OUI</v>
      </c>
      <c r="AB868" s="69">
        <f>+IF(AA868&lt;&gt;"OUI","-",IF(R868="-",IF(W868&lt;=3,"-",MAX(N868,K868*(1-$T$1))),IF(W868&lt;=3,R868,IF(T868&gt;$V$6,MAX(N868,K868*$T$6),IF(T868&gt;$V$5,MAX(R868,N868,K868*(1-$T$2),K868*(1-$T$5)),IF(T868&gt;$V$4,MAX(R868,N868,K868*(1-$T$2),K868*(1-$T$4)),IF(T868&gt;$V$3,MAX(R868,N868,K868*(1-$T$2),K868*(1-$T$3)),IF(T868&gt;$V$1,MAX(N868,K868*(1-$T$2)),MAX(N868,R868)))))))))</f>
        <v>12.6</v>
      </c>
      <c r="AC868" s="70">
        <f>+IF(AB868="-","-",IF(ABS(K868-AB868)&lt;0.1,1,-1*(AB868-K868)/K868))</f>
        <v>0.10000000000000002</v>
      </c>
      <c r="AD868" s="66">
        <f>+IF(AB868&lt;&gt;"-",IF(AB868&lt;K868,(K868-AB868)*C868,AB868*C868),"")</f>
        <v>7.0000000000000018</v>
      </c>
      <c r="AE868" s="68" t="str">
        <f>+IF(AB868&lt;&gt;"-",IF(R868&lt;&gt;"-",IF(Z868&lt;&gt;"OUI","OLD","FAUX"),IF(Z868&lt;&gt;"OUI","NEW","FAUX")),"")</f>
        <v>OLD</v>
      </c>
      <c r="AF868" s="68"/>
      <c r="AG868" s="68"/>
      <c r="AH868" s="53" t="str">
        <f t="shared" si="13"/>
        <v/>
      </c>
    </row>
    <row r="869" spans="1:34" ht="17">
      <c r="A869" s="53" t="s">
        <v>2758</v>
      </c>
      <c r="B869" s="53" t="s">
        <v>2759</v>
      </c>
      <c r="C869" s="54">
        <v>3</v>
      </c>
      <c r="D869" s="55" t="s">
        <v>791</v>
      </c>
      <c r="E869" s="55"/>
      <c r="F869" s="56" t="s">
        <v>49</v>
      </c>
      <c r="G869" s="56" t="s">
        <v>49</v>
      </c>
      <c r="H869" s="56"/>
      <c r="I869" s="56"/>
      <c r="J869" s="56"/>
      <c r="K869" s="57">
        <v>13.9</v>
      </c>
      <c r="L869" s="58">
        <v>45404</v>
      </c>
      <c r="M869" s="58">
        <v>45686</v>
      </c>
      <c r="N869" s="59"/>
      <c r="O869" s="56">
        <v>2</v>
      </c>
      <c r="P869" s="56"/>
      <c r="Q869" s="56">
        <v>6</v>
      </c>
      <c r="R869" s="60" t="s">
        <v>1139</v>
      </c>
      <c r="S869" s="61">
        <f>O869+P869</f>
        <v>2</v>
      </c>
      <c r="T869" s="62">
        <f>+IF(L869&lt;&gt;"",IF(DAYS360(L869,$A$2)&lt;0,0,IF(AND(MONTH(L869)=MONTH($A$2),YEAR(L869)&lt;YEAR($A$2)),(DAYS360(L869,$A$2)/30)-1,DAYS360(L869,$A$2)/30)),0)</f>
        <v>11.133333333333333</v>
      </c>
      <c r="U869" s="62">
        <f>+IF(M869&lt;&gt;"",IF(DAYS360(M869,$A$2)&lt;0,0,IF(AND(MONTH(M869)=MONTH($A$2),YEAR(M869)&lt;YEAR($A$2)),(DAYS360(M869,$A$2)/30)-1,DAYS360(M869,$A$2)/30)),0)</f>
        <v>1.9</v>
      </c>
      <c r="V869" s="63">
        <f>S869/((C869+Q869)/2)</f>
        <v>0.44444444444444442</v>
      </c>
      <c r="W869" s="64">
        <f>+IF(V869&gt;0,1/V869,999)</f>
        <v>2.25</v>
      </c>
      <c r="X869" s="65" t="str">
        <f>+IF(N869&lt;&gt;"",IF(INT(N869)&lt;&gt;INT(K869),"OUI",""),"")</f>
        <v/>
      </c>
      <c r="Y869" s="66">
        <f>+IF(F869="OUI",0,C869*K869)</f>
        <v>41.7</v>
      </c>
      <c r="Z869" s="67" t="str">
        <f>+IF(R869="-",IF(OR(F869="OUI",AND(G869="OUI",T869&lt;=$V$1),H869="OUI",I869="OUI",J869="OUI",T869&lt;=$V$1),"OUI",""),"")</f>
        <v>OUI</v>
      </c>
      <c r="AA869" s="68" t="str">
        <f>+IF(OR(Z869&lt;&gt;"OUI",X869="OUI",R869&lt;&gt;"-"),"OUI","")</f>
        <v/>
      </c>
      <c r="AB869" s="69" t="str">
        <f>+IF(AA869&lt;&gt;"OUI","-",IF(R869="-",IF(W869&lt;=3,"-",MAX(N869,K869*(1-$T$1))),IF(W869&lt;=3,R869,IF(T869&gt;$V$6,MAX(N869,K869*$T$6),IF(T869&gt;$V$5,MAX(R869,N869,K869*(1-$T$2),K869*(1-$T$5)),IF(T869&gt;$V$4,MAX(R869,N869,K869*(1-$T$2),K869*(1-$T$4)),IF(T869&gt;$V$3,MAX(R869,N869,K869*(1-$T$2),K869*(1-$T$3)),IF(T869&gt;$V$1,MAX(N869,K869*(1-$T$2)),MAX(N869,R869)))))))))</f>
        <v>-</v>
      </c>
      <c r="AC869" s="70" t="str">
        <f>+IF(AB869="-","-",IF(ABS(K869-AB869)&lt;0.1,1,-1*(AB869-K869)/K869))</f>
        <v>-</v>
      </c>
      <c r="AD869" s="66" t="str">
        <f>+IF(AB869&lt;&gt;"-",IF(AB869&lt;K869,(K869-AB869)*C869,AB869*C869),"")</f>
        <v/>
      </c>
      <c r="AE869" s="68" t="str">
        <f>+IF(AB869&lt;&gt;"-",IF(R869&lt;&gt;"-",IF(Z869&lt;&gt;"OUI","OLD","FAUX"),IF(Z869&lt;&gt;"OUI","NEW","FAUX")),"")</f>
        <v/>
      </c>
      <c r="AF869" s="68"/>
      <c r="AG869" s="68"/>
      <c r="AH869" s="53" t="str">
        <f t="shared" si="13"/>
        <v/>
      </c>
    </row>
    <row r="870" spans="1:34" ht="17">
      <c r="A870" s="53" t="s">
        <v>2253</v>
      </c>
      <c r="B870" s="53" t="s">
        <v>2254</v>
      </c>
      <c r="C870" s="54">
        <v>1</v>
      </c>
      <c r="D870" s="55" t="s">
        <v>791</v>
      </c>
      <c r="E870" s="55"/>
      <c r="F870" s="56" t="s">
        <v>49</v>
      </c>
      <c r="G870" s="56" t="s">
        <v>49</v>
      </c>
      <c r="H870" s="56"/>
      <c r="I870" s="56"/>
      <c r="J870" s="56"/>
      <c r="K870" s="57">
        <v>13.9</v>
      </c>
      <c r="L870" s="58">
        <v>45261</v>
      </c>
      <c r="M870" s="58">
        <v>45495</v>
      </c>
      <c r="N870" s="59"/>
      <c r="O870" s="56"/>
      <c r="P870" s="56"/>
      <c r="Q870" s="56">
        <v>1</v>
      </c>
      <c r="R870" s="60" t="s">
        <v>1139</v>
      </c>
      <c r="S870" s="61">
        <f>O870+P870</f>
        <v>0</v>
      </c>
      <c r="T870" s="62">
        <f>+IF(L870&lt;&gt;"",IF(DAYS360(L870,$A$2)&lt;0,0,IF(AND(MONTH(L870)=MONTH($A$2),YEAR(L870)&lt;YEAR($A$2)),(DAYS360(L870,$A$2)/30)-1,DAYS360(L870,$A$2)/30)),0)</f>
        <v>15.833333333333334</v>
      </c>
      <c r="U870" s="62">
        <f>+IF(M870&lt;&gt;"",IF(DAYS360(M870,$A$2)&lt;0,0,IF(AND(MONTH(M870)=MONTH($A$2),YEAR(M870)&lt;YEAR($A$2)),(DAYS360(M870,$A$2)/30)-1,DAYS360(M870,$A$2)/30)),0)</f>
        <v>8.1333333333333329</v>
      </c>
      <c r="V870" s="63">
        <f>S870/((C870+Q870)/2)</f>
        <v>0</v>
      </c>
      <c r="W870" s="64">
        <f>+IF(V870&gt;0,1/V870,999)</f>
        <v>999</v>
      </c>
      <c r="X870" s="65" t="str">
        <f>+IF(N870&lt;&gt;"",IF(INT(N870)&lt;&gt;INT(K870),"OUI",""),"")</f>
        <v/>
      </c>
      <c r="Y870" s="66">
        <f>+IF(F870="OUI",0,C870*K870)</f>
        <v>13.9</v>
      </c>
      <c r="Z870" s="67" t="str">
        <f>+IF(R870="-",IF(OR(F870="OUI",AND(G870="OUI",T870&lt;=$V$1),H870="OUI",I870="OUI",J870="OUI",T870&lt;=$V$1),"OUI",""),"")</f>
        <v/>
      </c>
      <c r="AA870" s="68" t="str">
        <f>+IF(OR(Z870&lt;&gt;"OUI",X870="OUI",R870&lt;&gt;"-"),"OUI","")</f>
        <v>OUI</v>
      </c>
      <c r="AB870" s="69">
        <f>+IF(AA870&lt;&gt;"OUI","-",IF(R870="-",IF(W870&lt;=3,"-",MAX(N870,K870*(1-$T$1))),IF(W870&lt;=3,R870,IF(T870&gt;$V$6,MAX(N870,K870*$T$6),IF(T870&gt;$V$5,MAX(R870,N870,K870*(1-$T$2),K870*(1-$T$5)),IF(T870&gt;$V$4,MAX(R870,N870,K870*(1-$T$2),K870*(1-$T$4)),IF(T870&gt;$V$3,MAX(R870,N870,K870*(1-$T$2),K870*(1-$T$3)),IF(T870&gt;$V$1,MAX(N870,K870*(1-$T$2)),MAX(N870,R870)))))))))</f>
        <v>12.51</v>
      </c>
      <c r="AC870" s="70">
        <f>+IF(AB870="-","-",IF(ABS(K870-AB870)&lt;0.1,1,-1*(AB870-K870)/K870))</f>
        <v>0.10000000000000003</v>
      </c>
      <c r="AD870" s="66">
        <f>+IF(AB870&lt;&gt;"-",IF(AB870&lt;K870,(K870-AB870)*C870,AB870*C870),"")</f>
        <v>1.3900000000000006</v>
      </c>
      <c r="AE870" s="68" t="str">
        <f>+IF(AB870&lt;&gt;"-",IF(R870&lt;&gt;"-",IF(Z870&lt;&gt;"OUI","OLD","FAUX"),IF(Z870&lt;&gt;"OUI","NEW","FAUX")),"")</f>
        <v>NEW</v>
      </c>
      <c r="AF870" s="68"/>
      <c r="AG870" s="68"/>
      <c r="AH870" s="53" t="str">
        <f t="shared" si="13"/>
        <v/>
      </c>
    </row>
    <row r="871" spans="1:34" ht="17">
      <c r="A871" s="53" t="s">
        <v>3451</v>
      </c>
      <c r="B871" s="53" t="s">
        <v>3452</v>
      </c>
      <c r="C871" s="54">
        <v>3</v>
      </c>
      <c r="D871" s="55" t="s">
        <v>80</v>
      </c>
      <c r="E871" s="55" t="s">
        <v>81</v>
      </c>
      <c r="F871" s="56" t="s">
        <v>49</v>
      </c>
      <c r="G871" s="56" t="s">
        <v>49</v>
      </c>
      <c r="H871" s="56"/>
      <c r="I871" s="56"/>
      <c r="J871" s="56" t="s">
        <v>49</v>
      </c>
      <c r="K871" s="57">
        <v>13.880800000000001</v>
      </c>
      <c r="L871" s="58">
        <v>45012</v>
      </c>
      <c r="M871" s="58">
        <v>45716</v>
      </c>
      <c r="N871" s="59"/>
      <c r="O871" s="56">
        <v>1</v>
      </c>
      <c r="P871" s="56"/>
      <c r="Q871" s="56">
        <v>3</v>
      </c>
      <c r="R871" s="60" t="s">
        <v>1139</v>
      </c>
      <c r="S871" s="61">
        <f>O871+P871</f>
        <v>1</v>
      </c>
      <c r="T871" s="62">
        <f>+IF(L871&lt;&gt;"",IF(DAYS360(L871,$A$2)&lt;0,0,IF(AND(MONTH(L871)=MONTH($A$2),YEAR(L871)&lt;YEAR($A$2)),(DAYS360(L871,$A$2)/30)-1,DAYS360(L871,$A$2)/30)),0)</f>
        <v>22.966666666666665</v>
      </c>
      <c r="U871" s="62">
        <f>+IF(M871&lt;&gt;"",IF(DAYS360(M871,$A$2)&lt;0,0,IF(AND(MONTH(M871)=MONTH($A$2),YEAR(M871)&lt;YEAR($A$2)),(DAYS360(M871,$A$2)/30)-1,DAYS360(M871,$A$2)/30)),0)</f>
        <v>0.8666666666666667</v>
      </c>
      <c r="V871" s="63">
        <f>S871/((C871+Q871)/2)</f>
        <v>0.33333333333333331</v>
      </c>
      <c r="W871" s="64">
        <f>+IF(V871&gt;0,1/V871,999)</f>
        <v>3</v>
      </c>
      <c r="X871" s="65" t="str">
        <f>+IF(N871&lt;&gt;"",IF(INT(N871)&lt;&gt;INT(K871),"OUI",""),"")</f>
        <v/>
      </c>
      <c r="Y871" s="66">
        <f>+IF(F871="OUI",0,C871*K871)</f>
        <v>41.642400000000002</v>
      </c>
      <c r="Z871" s="67" t="str">
        <f>+IF(R871="-",IF(OR(F871="OUI",AND(G871="OUI",T871&lt;=$V$1),H871="OUI",I871="OUI",J871="OUI",T871&lt;=$V$1),"OUI",""),"")</f>
        <v/>
      </c>
      <c r="AA871" s="68" t="str">
        <f>+IF(OR(Z871&lt;&gt;"OUI",X871="OUI",R871&lt;&gt;"-"),"OUI","")</f>
        <v>OUI</v>
      </c>
      <c r="AB871" s="69" t="str">
        <f>+IF(AA871&lt;&gt;"OUI","-",IF(R871="-",IF(W871&lt;=3,"-",MAX(N871,K871*(1-$T$1))),IF(W871&lt;=3,R871,IF(T871&gt;$V$6,MAX(N871,K871*$T$6),IF(T871&gt;$V$5,MAX(R871,N871,K871*(1-$T$2),K871*(1-$T$5)),IF(T871&gt;$V$4,MAX(R871,N871,K871*(1-$T$2),K871*(1-$T$4)),IF(T871&gt;$V$3,MAX(R871,N871,K871*(1-$T$2),K871*(1-$T$3)),IF(T871&gt;$V$1,MAX(N871,K871*(1-$T$2)),MAX(N871,R871)))))))))</f>
        <v>-</v>
      </c>
      <c r="AC871" s="70" t="str">
        <f>+IF(AB871="-","-",IF(ABS(K871-AB871)&lt;0.1,1,-1*(AB871-K871)/K871))</f>
        <v>-</v>
      </c>
      <c r="AD871" s="66" t="str">
        <f>+IF(AB871&lt;&gt;"-",IF(AB871&lt;K871,(K871-AB871)*C871,AB871*C871),"")</f>
        <v/>
      </c>
      <c r="AE871" s="68" t="str">
        <f>+IF(AB871&lt;&gt;"-",IF(R871&lt;&gt;"-",IF(Z871&lt;&gt;"OUI","OLD","FAUX"),IF(Z871&lt;&gt;"OUI","NEW","FAUX")),"")</f>
        <v/>
      </c>
      <c r="AF871" s="68"/>
      <c r="AG871" s="68"/>
      <c r="AH871" s="53" t="str">
        <f t="shared" si="13"/>
        <v/>
      </c>
    </row>
    <row r="872" spans="1:34" ht="17">
      <c r="A872" s="53" t="s">
        <v>1583</v>
      </c>
      <c r="B872" s="53" t="s">
        <v>1584</v>
      </c>
      <c r="C872" s="54">
        <v>12</v>
      </c>
      <c r="D872" s="55" t="s">
        <v>195</v>
      </c>
      <c r="E872" s="55" t="s">
        <v>61</v>
      </c>
      <c r="F872" s="56" t="s">
        <v>49</v>
      </c>
      <c r="G872" s="56" t="s">
        <v>49</v>
      </c>
      <c r="H872" s="56"/>
      <c r="I872" s="56"/>
      <c r="J872" s="56" t="s">
        <v>49</v>
      </c>
      <c r="K872" s="57">
        <v>13.75</v>
      </c>
      <c r="L872" s="58">
        <v>44592</v>
      </c>
      <c r="M872" s="58">
        <v>45581</v>
      </c>
      <c r="N872" s="59"/>
      <c r="O872" s="56"/>
      <c r="P872" s="56"/>
      <c r="Q872" s="56">
        <v>13</v>
      </c>
      <c r="R872" s="60">
        <v>12.375</v>
      </c>
      <c r="S872" s="61">
        <f>O872+P872</f>
        <v>0</v>
      </c>
      <c r="T872" s="62">
        <f>+IF(L872&lt;&gt;"",IF(DAYS360(L872,$A$2)&lt;0,0,IF(AND(MONTH(L872)=MONTH($A$2),YEAR(L872)&lt;YEAR($A$2)),(DAYS360(L872,$A$2)/30)-1,DAYS360(L872,$A$2)/30)),0)</f>
        <v>37.866666666666667</v>
      </c>
      <c r="U872" s="62">
        <f>+IF(M872&lt;&gt;"",IF(DAYS360(M872,$A$2)&lt;0,0,IF(AND(MONTH(M872)=MONTH($A$2),YEAR(M872)&lt;YEAR($A$2)),(DAYS360(M872,$A$2)/30)-1,DAYS360(M872,$A$2)/30)),0)</f>
        <v>5.333333333333333</v>
      </c>
      <c r="V872" s="63">
        <f>S872/((C872+Q872)/2)</f>
        <v>0</v>
      </c>
      <c r="W872" s="64">
        <f>+IF(V872&gt;0,1/V872,999)</f>
        <v>999</v>
      </c>
      <c r="X872" s="65" t="str">
        <f>+IF(N872&lt;&gt;"",IF(INT(N872)&lt;&gt;INT(K872),"OUI",""),"")</f>
        <v/>
      </c>
      <c r="Y872" s="66">
        <f>+IF(F872="OUI",0,C872*K872)</f>
        <v>165</v>
      </c>
      <c r="Z872" s="67" t="str">
        <f>+IF(R872="-",IF(OR(F872="OUI",AND(G872="OUI",T872&lt;=$V$1),H872="OUI",I872="OUI",J872="OUI",T872&lt;=$V$1),"OUI",""),"")</f>
        <v/>
      </c>
      <c r="AA872" s="68" t="str">
        <f>+IF(OR(Z872&lt;&gt;"OUI",X872="OUI",R872&lt;&gt;"-"),"OUI","")</f>
        <v>OUI</v>
      </c>
      <c r="AB872" s="69">
        <f>+IF(AA872&lt;&gt;"OUI","-",IF(R872="-",IF(W872&lt;=3,"-",MAX(N872,K872*(1-$T$1))),IF(W872&lt;=3,R872,IF(T872&gt;$V$6,MAX(N872,K872*$T$6),IF(T872&gt;$V$5,MAX(R872,N872,K872*(1-$T$2),K872*(1-$T$5)),IF(T872&gt;$V$4,MAX(R872,N872,K872*(1-$T$2),K872*(1-$T$4)),IF(T872&gt;$V$3,MAX(R872,N872,K872*(1-$T$2),K872*(1-$T$3)),IF(T872&gt;$V$1,MAX(N872,K872*(1-$T$2)),MAX(N872,R872)))))))))</f>
        <v>12.375</v>
      </c>
      <c r="AC872" s="70">
        <f>+IF(AB872="-","-",IF(ABS(K872-AB872)&lt;0.1,1,-1*(AB872-K872)/K872))</f>
        <v>0.1</v>
      </c>
      <c r="AD872" s="66">
        <f>+IF(AB872&lt;&gt;"-",IF(AB872&lt;K872,(K872-AB872)*C872,AB872*C872),"")</f>
        <v>16.5</v>
      </c>
      <c r="AE872" s="68" t="str">
        <f>+IF(AB872&lt;&gt;"-",IF(R872&lt;&gt;"-",IF(Z872&lt;&gt;"OUI","OLD","FAUX"),IF(Z872&lt;&gt;"OUI","NEW","FAUX")),"")</f>
        <v>OLD</v>
      </c>
      <c r="AF872" s="68"/>
      <c r="AG872" s="68"/>
      <c r="AH872" s="53" t="str">
        <f t="shared" si="13"/>
        <v/>
      </c>
    </row>
    <row r="873" spans="1:34" ht="17">
      <c r="A873" s="53" t="s">
        <v>1735</v>
      </c>
      <c r="B873" s="53" t="s">
        <v>1736</v>
      </c>
      <c r="C873" s="54">
        <v>6</v>
      </c>
      <c r="D873" s="55" t="s">
        <v>195</v>
      </c>
      <c r="E873" s="55"/>
      <c r="F873" s="56" t="s">
        <v>49</v>
      </c>
      <c r="G873" s="56" t="s">
        <v>49</v>
      </c>
      <c r="H873" s="56"/>
      <c r="I873" s="56"/>
      <c r="J873" s="56"/>
      <c r="K873" s="57">
        <v>13.75</v>
      </c>
      <c r="L873" s="58">
        <v>44421</v>
      </c>
      <c r="M873" s="58">
        <v>45686</v>
      </c>
      <c r="N873" s="59"/>
      <c r="O873" s="56">
        <v>2</v>
      </c>
      <c r="P873" s="56"/>
      <c r="Q873" s="56">
        <v>8</v>
      </c>
      <c r="R873" s="60">
        <v>11.6875</v>
      </c>
      <c r="S873" s="61">
        <f>O873+P873</f>
        <v>2</v>
      </c>
      <c r="T873" s="62">
        <f>+IF(L873&lt;&gt;"",IF(DAYS360(L873,$A$2)&lt;0,0,IF(AND(MONTH(L873)=MONTH($A$2),YEAR(L873)&lt;YEAR($A$2)),(DAYS360(L873,$A$2)/30)-1,DAYS360(L873,$A$2)/30)),0)</f>
        <v>43.43333333333333</v>
      </c>
      <c r="U873" s="62">
        <f>+IF(M873&lt;&gt;"",IF(DAYS360(M873,$A$2)&lt;0,0,IF(AND(MONTH(M873)=MONTH($A$2),YEAR(M873)&lt;YEAR($A$2)),(DAYS360(M873,$A$2)/30)-1,DAYS360(M873,$A$2)/30)),0)</f>
        <v>1.9</v>
      </c>
      <c r="V873" s="63">
        <f>S873/((C873+Q873)/2)</f>
        <v>0.2857142857142857</v>
      </c>
      <c r="W873" s="64">
        <f>+IF(V873&gt;0,1/V873,999)</f>
        <v>3.5</v>
      </c>
      <c r="X873" s="65" t="str">
        <f>+IF(N873&lt;&gt;"",IF(INT(N873)&lt;&gt;INT(K873),"OUI",""),"")</f>
        <v/>
      </c>
      <c r="Y873" s="66">
        <f>+IF(F873="OUI",0,C873*K873)</f>
        <v>82.5</v>
      </c>
      <c r="Z873" s="67" t="str">
        <f>+IF(R873="-",IF(OR(F873="OUI",AND(G873="OUI",T873&lt;=$V$1),H873="OUI",I873="OUI",J873="OUI",T873&lt;=$V$1),"OUI",""),"")</f>
        <v/>
      </c>
      <c r="AA873" s="68" t="str">
        <f>+IF(OR(Z873&lt;&gt;"OUI",X873="OUI",R873&lt;&gt;"-"),"OUI","")</f>
        <v>OUI</v>
      </c>
      <c r="AB873" s="69">
        <f>+IF(AA873&lt;&gt;"OUI","-",IF(R873="-",IF(W873&lt;=3,"-",MAX(N873,K873*(1-$T$1))),IF(W873&lt;=3,R873,IF(T873&gt;$V$6,MAX(N873,K873*$T$6),IF(T873&gt;$V$5,MAX(R873,N873,K873*(1-$T$2),K873*(1-$T$5)),IF(T873&gt;$V$4,MAX(R873,N873,K873*(1-$T$2),K873*(1-$T$4)),IF(T873&gt;$V$3,MAX(R873,N873,K873*(1-$T$2),K873*(1-$T$3)),IF(T873&gt;$V$1,MAX(N873,K873*(1-$T$2)),MAX(N873,R873)))))))))</f>
        <v>12.375</v>
      </c>
      <c r="AC873" s="70">
        <f>+IF(AB873="-","-",IF(ABS(K873-AB873)&lt;0.1,1,-1*(AB873-K873)/K873))</f>
        <v>0.1</v>
      </c>
      <c r="AD873" s="66">
        <f>+IF(AB873&lt;&gt;"-",IF(AB873&lt;K873,(K873-AB873)*C873,AB873*C873),"")</f>
        <v>8.25</v>
      </c>
      <c r="AE873" s="68" t="str">
        <f>+IF(AB873&lt;&gt;"-",IF(R873&lt;&gt;"-",IF(Z873&lt;&gt;"OUI","OLD","FAUX"),IF(Z873&lt;&gt;"OUI","NEW","FAUX")),"")</f>
        <v>OLD</v>
      </c>
      <c r="AF873" s="68"/>
      <c r="AG873" s="68"/>
      <c r="AH873" s="53" t="str">
        <f t="shared" si="13"/>
        <v/>
      </c>
    </row>
    <row r="874" spans="1:34" ht="17">
      <c r="A874" s="53" t="s">
        <v>1973</v>
      </c>
      <c r="B874" s="53" t="s">
        <v>1974</v>
      </c>
      <c r="C874" s="54">
        <v>1</v>
      </c>
      <c r="D874" s="55"/>
      <c r="E874" s="55" t="s">
        <v>1975</v>
      </c>
      <c r="F874" s="56" t="s">
        <v>49</v>
      </c>
      <c r="G874" s="56" t="s">
        <v>49</v>
      </c>
      <c r="H874" s="56"/>
      <c r="I874" s="56"/>
      <c r="J874" s="56" t="s">
        <v>49</v>
      </c>
      <c r="K874" s="57">
        <v>13.74</v>
      </c>
      <c r="L874" s="58">
        <v>44909</v>
      </c>
      <c r="M874" s="58">
        <v>44931</v>
      </c>
      <c r="N874" s="59"/>
      <c r="O874" s="56"/>
      <c r="P874" s="56"/>
      <c r="Q874" s="56">
        <v>1</v>
      </c>
      <c r="R874" s="60">
        <v>12.366</v>
      </c>
      <c r="S874" s="61">
        <f>O874+P874</f>
        <v>0</v>
      </c>
      <c r="T874" s="62">
        <f>+IF(L874&lt;&gt;"",IF(DAYS360(L874,$A$2)&lt;0,0,IF(AND(MONTH(L874)=MONTH($A$2),YEAR(L874)&lt;YEAR($A$2)),(DAYS360(L874,$A$2)/30)-1,DAYS360(L874,$A$2)/30)),0)</f>
        <v>27.4</v>
      </c>
      <c r="U874" s="62">
        <f>+IF(M874&lt;&gt;"",IF(DAYS360(M874,$A$2)&lt;0,0,IF(AND(MONTH(M874)=MONTH($A$2),YEAR(M874)&lt;YEAR($A$2)),(DAYS360(M874,$A$2)/30)-1,DAYS360(M874,$A$2)/30)),0)</f>
        <v>26.7</v>
      </c>
      <c r="V874" s="63">
        <f>S874/((C874+Q874)/2)</f>
        <v>0</v>
      </c>
      <c r="W874" s="64">
        <f>+IF(V874&gt;0,1/V874,999)</f>
        <v>999</v>
      </c>
      <c r="X874" s="65" t="str">
        <f>+IF(N874&lt;&gt;"",IF(INT(N874)&lt;&gt;INT(K874),"OUI",""),"")</f>
        <v/>
      </c>
      <c r="Y874" s="66">
        <f>+IF(F874="OUI",0,C874*K874)</f>
        <v>13.74</v>
      </c>
      <c r="Z874" s="67" t="str">
        <f>+IF(R874="-",IF(OR(F874="OUI",AND(G874="OUI",T874&lt;=$V$1),H874="OUI",I874="OUI",J874="OUI",T874&lt;=$V$1),"OUI",""),"")</f>
        <v/>
      </c>
      <c r="AA874" s="68" t="str">
        <f>+IF(OR(Z874&lt;&gt;"OUI",X874="OUI",R874&lt;&gt;"-"),"OUI","")</f>
        <v>OUI</v>
      </c>
      <c r="AB874" s="69">
        <f>+IF(AA874&lt;&gt;"OUI","-",IF(R874="-",IF(W874&lt;=3,"-",MAX(N874,K874*(1-$T$1))),IF(W874&lt;=3,R874,IF(T874&gt;$V$6,MAX(N874,K874*$T$6),IF(T874&gt;$V$5,MAX(R874,N874,K874*(1-$T$2),K874*(1-$T$5)),IF(T874&gt;$V$4,MAX(R874,N874,K874*(1-$T$2),K874*(1-$T$4)),IF(T874&gt;$V$3,MAX(R874,N874,K874*(1-$T$2),K874*(1-$T$3)),IF(T874&gt;$V$1,MAX(N874,K874*(1-$T$2)),MAX(N874,R874)))))))))</f>
        <v>12.366</v>
      </c>
      <c r="AC874" s="70">
        <f>+IF(AB874="-","-",IF(ABS(K874-AB874)&lt;0.1,1,-1*(AB874-K874)/K874))</f>
        <v>0.10000000000000003</v>
      </c>
      <c r="AD874" s="66">
        <f>+IF(AB874&lt;&gt;"-",IF(AB874&lt;K874,(K874-AB874)*C874,AB874*C874),"")</f>
        <v>1.3740000000000006</v>
      </c>
      <c r="AE874" s="68" t="str">
        <f>+IF(AB874&lt;&gt;"-",IF(R874&lt;&gt;"-",IF(Z874&lt;&gt;"OUI","OLD","FAUX"),IF(Z874&lt;&gt;"OUI","NEW","FAUX")),"")</f>
        <v>OLD</v>
      </c>
      <c r="AF874" s="68"/>
      <c r="AG874" s="68"/>
      <c r="AH874" s="53" t="str">
        <f t="shared" si="13"/>
        <v/>
      </c>
    </row>
    <row r="875" spans="1:34" ht="17">
      <c r="A875" s="53" t="s">
        <v>3413</v>
      </c>
      <c r="B875" s="53" t="s">
        <v>3414</v>
      </c>
      <c r="C875" s="54">
        <v>206</v>
      </c>
      <c r="D875" s="55" t="s">
        <v>47</v>
      </c>
      <c r="E875" s="55" t="s">
        <v>2042</v>
      </c>
      <c r="F875" s="56" t="s">
        <v>49</v>
      </c>
      <c r="G875" s="56" t="s">
        <v>49</v>
      </c>
      <c r="H875" s="56"/>
      <c r="I875" s="56"/>
      <c r="J875" s="56" t="s">
        <v>49</v>
      </c>
      <c r="K875" s="57">
        <v>13.6942</v>
      </c>
      <c r="L875" s="58">
        <v>45376</v>
      </c>
      <c r="M875" s="58">
        <v>45733</v>
      </c>
      <c r="N875" s="59"/>
      <c r="O875" s="56">
        <v>16</v>
      </c>
      <c r="P875" s="56"/>
      <c r="Q875" s="56">
        <v>223</v>
      </c>
      <c r="R875" s="60" t="s">
        <v>1139</v>
      </c>
      <c r="S875" s="61">
        <f>O875+P875</f>
        <v>16</v>
      </c>
      <c r="T875" s="62">
        <f>+IF(L875&lt;&gt;"",IF(DAYS360(L875,$A$2)&lt;0,0,IF(AND(MONTH(L875)=MONTH($A$2),YEAR(L875)&lt;YEAR($A$2)),(DAYS360(L875,$A$2)/30)-1,DAYS360(L875,$A$2)/30)),0)</f>
        <v>11.033333333333333</v>
      </c>
      <c r="U875" s="62">
        <f>+IF(M875&lt;&gt;"",IF(DAYS360(M875,$A$2)&lt;0,0,IF(AND(MONTH(M875)=MONTH($A$2),YEAR(M875)&lt;YEAR($A$2)),(DAYS360(M875,$A$2)/30)-1,DAYS360(M875,$A$2)/30)),0)</f>
        <v>0.3</v>
      </c>
      <c r="V875" s="63">
        <f>S875/((C875+Q875)/2)</f>
        <v>7.4592074592074592E-2</v>
      </c>
      <c r="W875" s="64">
        <f>+IF(V875&gt;0,1/V875,999)</f>
        <v>13.40625</v>
      </c>
      <c r="X875" s="65" t="str">
        <f>+IF(N875&lt;&gt;"",IF(INT(N875)&lt;&gt;INT(K875),"OUI",""),"")</f>
        <v/>
      </c>
      <c r="Y875" s="66">
        <f>+IF(F875="OUI",0,C875*K875)</f>
        <v>2821.0052000000001</v>
      </c>
      <c r="Z875" s="67" t="str">
        <f>+IF(R875="-",IF(OR(F875="OUI",AND(G875="OUI",T875&lt;=$V$1),H875="OUI",I875="OUI",J875="OUI",T875&lt;=$V$1),"OUI",""),"")</f>
        <v>OUI</v>
      </c>
      <c r="AA875" s="68" t="str">
        <f>+IF(OR(Z875&lt;&gt;"OUI",X875="OUI",R875&lt;&gt;"-"),"OUI","")</f>
        <v/>
      </c>
      <c r="AB875" s="69" t="str">
        <f>+IF(AA875&lt;&gt;"OUI","-",IF(R875="-",IF(W875&lt;=3,"-",MAX(N875,K875*(1-$T$1))),IF(W875&lt;=3,R875,IF(T875&gt;$V$6,MAX(N875,K875*$T$6),IF(T875&gt;$V$5,MAX(R875,N875,K875*(1-$T$2),K875*(1-$T$5)),IF(T875&gt;$V$4,MAX(R875,N875,K875*(1-$T$2),K875*(1-$T$4)),IF(T875&gt;$V$3,MAX(R875,N875,K875*(1-$T$2),K875*(1-$T$3)),IF(T875&gt;$V$1,MAX(N875,K875*(1-$T$2)),MAX(N875,R875)))))))))</f>
        <v>-</v>
      </c>
      <c r="AC875" s="70" t="str">
        <f>+IF(AB875="-","-",IF(ABS(K875-AB875)&lt;0.1,1,-1*(AB875-K875)/K875))</f>
        <v>-</v>
      </c>
      <c r="AD875" s="66" t="str">
        <f>+IF(AB875&lt;&gt;"-",IF(AB875&lt;K875,(K875-AB875)*C875,AB875*C875),"")</f>
        <v/>
      </c>
      <c r="AE875" s="68" t="str">
        <f>+IF(AB875&lt;&gt;"-",IF(R875&lt;&gt;"-",IF(Z875&lt;&gt;"OUI","OLD","FAUX"),IF(Z875&lt;&gt;"OUI","NEW","FAUX")),"")</f>
        <v/>
      </c>
      <c r="AF875" s="68"/>
      <c r="AG875" s="68"/>
      <c r="AH875" s="53" t="str">
        <f t="shared" si="13"/>
        <v/>
      </c>
    </row>
    <row r="876" spans="1:34" ht="17">
      <c r="A876" s="53" t="s">
        <v>2865</v>
      </c>
      <c r="B876" s="53" t="s">
        <v>2866</v>
      </c>
      <c r="C876" s="54">
        <v>4</v>
      </c>
      <c r="D876" s="55" t="s">
        <v>1185</v>
      </c>
      <c r="E876" s="55"/>
      <c r="F876" s="56"/>
      <c r="G876" s="56"/>
      <c r="H876" s="56"/>
      <c r="I876" s="56"/>
      <c r="J876" s="56"/>
      <c r="K876" s="57">
        <v>13.62</v>
      </c>
      <c r="L876" s="58">
        <v>45708</v>
      </c>
      <c r="M876" s="58">
        <v>45733</v>
      </c>
      <c r="N876" s="59"/>
      <c r="O876" s="56">
        <v>7</v>
      </c>
      <c r="P876" s="56"/>
      <c r="Q876" s="56"/>
      <c r="R876" s="60" t="s">
        <v>1139</v>
      </c>
      <c r="S876" s="61">
        <f>O876+P876</f>
        <v>7</v>
      </c>
      <c r="T876" s="62">
        <f>+IF(L876&lt;&gt;"",IF(DAYS360(L876,$A$2)&lt;0,0,IF(AND(MONTH(L876)=MONTH($A$2),YEAR(L876)&lt;YEAR($A$2)),(DAYS360(L876,$A$2)/30)-1,DAYS360(L876,$A$2)/30)),0)</f>
        <v>1.2</v>
      </c>
      <c r="U876" s="62">
        <f>+IF(M876&lt;&gt;"",IF(DAYS360(M876,$A$2)&lt;0,0,IF(AND(MONTH(M876)=MONTH($A$2),YEAR(M876)&lt;YEAR($A$2)),(DAYS360(M876,$A$2)/30)-1,DAYS360(M876,$A$2)/30)),0)</f>
        <v>0.3</v>
      </c>
      <c r="V876" s="63">
        <f>S876/((C876+Q876)/2)</f>
        <v>3.5</v>
      </c>
      <c r="W876" s="64">
        <f>+IF(V876&gt;0,1/V876,999)</f>
        <v>0.2857142857142857</v>
      </c>
      <c r="X876" s="65" t="str">
        <f>+IF(N876&lt;&gt;"",IF(INT(N876)&lt;&gt;INT(K876),"OUI",""),"")</f>
        <v/>
      </c>
      <c r="Y876" s="66">
        <f>+IF(F876="OUI",0,C876*K876)</f>
        <v>54.48</v>
      </c>
      <c r="Z876" s="67" t="str">
        <f>+IF(R876="-",IF(OR(F876="OUI",AND(G876="OUI",T876&lt;=$V$1),H876="OUI",I876="OUI",J876="OUI",T876&lt;=$V$1),"OUI",""),"")</f>
        <v>OUI</v>
      </c>
      <c r="AA876" s="68" t="str">
        <f>+IF(OR(Z876&lt;&gt;"OUI",X876="OUI",R876&lt;&gt;"-"),"OUI","")</f>
        <v/>
      </c>
      <c r="AB876" s="69" t="str">
        <f>+IF(AA876&lt;&gt;"OUI","-",IF(R876="-",IF(W876&lt;=3,"-",MAX(N876,K876*(1-$T$1))),IF(W876&lt;=3,R876,IF(T876&gt;$V$6,MAX(N876,K876*$T$6),IF(T876&gt;$V$5,MAX(R876,N876,K876*(1-$T$2),K876*(1-$T$5)),IF(T876&gt;$V$4,MAX(R876,N876,K876*(1-$T$2),K876*(1-$T$4)),IF(T876&gt;$V$3,MAX(R876,N876,K876*(1-$T$2),K876*(1-$T$3)),IF(T876&gt;$V$1,MAX(N876,K876*(1-$T$2)),MAX(N876,R876)))))))))</f>
        <v>-</v>
      </c>
      <c r="AC876" s="70" t="str">
        <f>+IF(AB876="-","-",IF(ABS(K876-AB876)&lt;0.1,1,-1*(AB876-K876)/K876))</f>
        <v>-</v>
      </c>
      <c r="AD876" s="66" t="str">
        <f>+IF(AB876&lt;&gt;"-",IF(AB876&lt;K876,(K876-AB876)*C876,AB876*C876),"")</f>
        <v/>
      </c>
      <c r="AE876" s="68" t="str">
        <f>+IF(AB876&lt;&gt;"-",IF(R876&lt;&gt;"-",IF(Z876&lt;&gt;"OUI","OLD","FAUX"),IF(Z876&lt;&gt;"OUI","NEW","FAUX")),"")</f>
        <v/>
      </c>
      <c r="AF876" s="68"/>
      <c r="AG876" s="68"/>
      <c r="AH876" s="53" t="str">
        <f t="shared" si="13"/>
        <v/>
      </c>
    </row>
    <row r="877" spans="1:34" ht="17">
      <c r="A877" s="53" t="s">
        <v>2851</v>
      </c>
      <c r="B877" s="53" t="s">
        <v>2852</v>
      </c>
      <c r="C877" s="54">
        <v>8</v>
      </c>
      <c r="D877" s="55" t="s">
        <v>1185</v>
      </c>
      <c r="E877" s="55" t="s">
        <v>1002</v>
      </c>
      <c r="F877" s="56" t="s">
        <v>49</v>
      </c>
      <c r="G877" s="56" t="s">
        <v>49</v>
      </c>
      <c r="H877" s="56"/>
      <c r="I877" s="56"/>
      <c r="J877" s="56" t="s">
        <v>49</v>
      </c>
      <c r="K877" s="57">
        <v>13.62</v>
      </c>
      <c r="L877" s="58">
        <v>45708</v>
      </c>
      <c r="M877" s="58">
        <v>45729</v>
      </c>
      <c r="N877" s="59"/>
      <c r="O877" s="56">
        <v>7</v>
      </c>
      <c r="P877" s="56"/>
      <c r="Q877" s="56">
        <v>6</v>
      </c>
      <c r="R877" s="60" t="s">
        <v>1139</v>
      </c>
      <c r="S877" s="61">
        <f>O877+P877</f>
        <v>7</v>
      </c>
      <c r="T877" s="62">
        <f>+IF(L877&lt;&gt;"",IF(DAYS360(L877,$A$2)&lt;0,0,IF(AND(MONTH(L877)=MONTH($A$2),YEAR(L877)&lt;YEAR($A$2)),(DAYS360(L877,$A$2)/30)-1,DAYS360(L877,$A$2)/30)),0)</f>
        <v>1.2</v>
      </c>
      <c r="U877" s="62">
        <f>+IF(M877&lt;&gt;"",IF(DAYS360(M877,$A$2)&lt;0,0,IF(AND(MONTH(M877)=MONTH($A$2),YEAR(M877)&lt;YEAR($A$2)),(DAYS360(M877,$A$2)/30)-1,DAYS360(M877,$A$2)/30)),0)</f>
        <v>0.43333333333333335</v>
      </c>
      <c r="V877" s="63">
        <f>S877/((C877+Q877)/2)</f>
        <v>1</v>
      </c>
      <c r="W877" s="64">
        <f>+IF(V877&gt;0,1/V877,999)</f>
        <v>1</v>
      </c>
      <c r="X877" s="65" t="str">
        <f>+IF(N877&lt;&gt;"",IF(INT(N877)&lt;&gt;INT(K877),"OUI",""),"")</f>
        <v/>
      </c>
      <c r="Y877" s="66">
        <f>+IF(F877="OUI",0,C877*K877)</f>
        <v>108.96</v>
      </c>
      <c r="Z877" s="67" t="str">
        <f>+IF(R877="-",IF(OR(F877="OUI",AND(G877="OUI",T877&lt;=$V$1),H877="OUI",I877="OUI",J877="OUI",T877&lt;=$V$1),"OUI",""),"")</f>
        <v>OUI</v>
      </c>
      <c r="AA877" s="68" t="str">
        <f>+IF(OR(Z877&lt;&gt;"OUI",X877="OUI",R877&lt;&gt;"-"),"OUI","")</f>
        <v/>
      </c>
      <c r="AB877" s="69" t="str">
        <f>+IF(AA877&lt;&gt;"OUI","-",IF(R877="-",IF(W877&lt;=3,"-",MAX(N877,K877*(1-$T$1))),IF(W877&lt;=3,R877,IF(T877&gt;$V$6,MAX(N877,K877*$T$6),IF(T877&gt;$V$5,MAX(R877,N877,K877*(1-$T$2),K877*(1-$T$5)),IF(T877&gt;$V$4,MAX(R877,N877,K877*(1-$T$2),K877*(1-$T$4)),IF(T877&gt;$V$3,MAX(R877,N877,K877*(1-$T$2),K877*(1-$T$3)),IF(T877&gt;$V$1,MAX(N877,K877*(1-$T$2)),MAX(N877,R877)))))))))</f>
        <v>-</v>
      </c>
      <c r="AC877" s="70" t="str">
        <f>+IF(AB877="-","-",IF(ABS(K877-AB877)&lt;0.1,1,-1*(AB877-K877)/K877))</f>
        <v>-</v>
      </c>
      <c r="AD877" s="66" t="str">
        <f>+IF(AB877&lt;&gt;"-",IF(AB877&lt;K877,(K877-AB877)*C877,AB877*C877),"")</f>
        <v/>
      </c>
      <c r="AE877" s="68" t="str">
        <f>+IF(AB877&lt;&gt;"-",IF(R877&lt;&gt;"-",IF(Z877&lt;&gt;"OUI","OLD","FAUX"),IF(Z877&lt;&gt;"OUI","NEW","FAUX")),"")</f>
        <v/>
      </c>
      <c r="AF877" s="68"/>
      <c r="AG877" s="68"/>
      <c r="AH877" s="53" t="str">
        <f t="shared" si="13"/>
        <v/>
      </c>
    </row>
    <row r="878" spans="1:34" ht="17">
      <c r="A878" s="53" t="s">
        <v>1978</v>
      </c>
      <c r="B878" s="53" t="s">
        <v>1979</v>
      </c>
      <c r="C878" s="54">
        <v>1</v>
      </c>
      <c r="D878" s="55"/>
      <c r="E878" s="55" t="s">
        <v>1021</v>
      </c>
      <c r="F878" s="56" t="s">
        <v>49</v>
      </c>
      <c r="G878" s="56" t="s">
        <v>49</v>
      </c>
      <c r="H878" s="56"/>
      <c r="I878" s="56"/>
      <c r="J878" s="56" t="s">
        <v>49</v>
      </c>
      <c r="K878" s="57">
        <v>13.62</v>
      </c>
      <c r="L878" s="58">
        <v>44573</v>
      </c>
      <c r="M878" s="58">
        <v>44573</v>
      </c>
      <c r="N878" s="59"/>
      <c r="O878" s="56"/>
      <c r="P878" s="56"/>
      <c r="Q878" s="56">
        <v>1</v>
      </c>
      <c r="R878" s="60">
        <v>12.257999999999999</v>
      </c>
      <c r="S878" s="61">
        <f>O878+P878</f>
        <v>0</v>
      </c>
      <c r="T878" s="62">
        <f>+IF(L878&lt;&gt;"",IF(DAYS360(L878,$A$2)&lt;0,0,IF(AND(MONTH(L878)=MONTH($A$2),YEAR(L878)&lt;YEAR($A$2)),(DAYS360(L878,$A$2)/30)-1,DAYS360(L878,$A$2)/30)),0)</f>
        <v>38.466666666666669</v>
      </c>
      <c r="U878" s="62">
        <f>+IF(M878&lt;&gt;"",IF(DAYS360(M878,$A$2)&lt;0,0,IF(AND(MONTH(M878)=MONTH($A$2),YEAR(M878)&lt;YEAR($A$2)),(DAYS360(M878,$A$2)/30)-1,DAYS360(M878,$A$2)/30)),0)</f>
        <v>38.466666666666669</v>
      </c>
      <c r="V878" s="63">
        <f>S878/((C878+Q878)/2)</f>
        <v>0</v>
      </c>
      <c r="W878" s="64">
        <f>+IF(V878&gt;0,1/V878,999)</f>
        <v>999</v>
      </c>
      <c r="X878" s="65" t="str">
        <f>+IF(N878&lt;&gt;"",IF(INT(N878)&lt;&gt;INT(K878),"OUI",""),"")</f>
        <v/>
      </c>
      <c r="Y878" s="66">
        <f>+IF(F878="OUI",0,C878*K878)</f>
        <v>13.62</v>
      </c>
      <c r="Z878" s="67" t="str">
        <f>+IF(R878="-",IF(OR(F878="OUI",AND(G878="OUI",T878&lt;=$V$1),H878="OUI",I878="OUI",J878="OUI",T878&lt;=$V$1),"OUI",""),"")</f>
        <v/>
      </c>
      <c r="AA878" s="68" t="str">
        <f>+IF(OR(Z878&lt;&gt;"OUI",X878="OUI",R878&lt;&gt;"-"),"OUI","")</f>
        <v>OUI</v>
      </c>
      <c r="AB878" s="69">
        <f>+IF(AA878&lt;&gt;"OUI","-",IF(R878="-",IF(W878&lt;=3,"-",MAX(N878,K878*(1-$T$1))),IF(W878&lt;=3,R878,IF(T878&gt;$V$6,MAX(N878,K878*$T$6),IF(T878&gt;$V$5,MAX(R878,N878,K878*(1-$T$2),K878*(1-$T$5)),IF(T878&gt;$V$4,MAX(R878,N878,K878*(1-$T$2),K878*(1-$T$4)),IF(T878&gt;$V$3,MAX(R878,N878,K878*(1-$T$2),K878*(1-$T$3)),IF(T878&gt;$V$1,MAX(N878,K878*(1-$T$2)),MAX(N878,R878)))))))))</f>
        <v>12.257999999999999</v>
      </c>
      <c r="AC878" s="70">
        <f>+IF(AB878="-","-",IF(ABS(K878-AB878)&lt;0.1,1,-1*(AB878-K878)/K878))</f>
        <v>0.10000000000000002</v>
      </c>
      <c r="AD878" s="66">
        <f>+IF(AB878&lt;&gt;"-",IF(AB878&lt;K878,(K878-AB878)*C878,AB878*C878),"")</f>
        <v>1.3620000000000001</v>
      </c>
      <c r="AE878" s="68" t="str">
        <f>+IF(AB878&lt;&gt;"-",IF(R878&lt;&gt;"-",IF(Z878&lt;&gt;"OUI","OLD","FAUX"),IF(Z878&lt;&gt;"OUI","NEW","FAUX")),"")</f>
        <v>OLD</v>
      </c>
      <c r="AF878" s="68"/>
      <c r="AG878" s="68"/>
      <c r="AH878" s="53" t="str">
        <f t="shared" si="13"/>
        <v/>
      </c>
    </row>
    <row r="879" spans="1:34" ht="17">
      <c r="A879" s="53" t="s">
        <v>3068</v>
      </c>
      <c r="B879" s="53" t="s">
        <v>3069</v>
      </c>
      <c r="C879" s="54">
        <v>5</v>
      </c>
      <c r="D879" s="55" t="s">
        <v>170</v>
      </c>
      <c r="E879" s="55" t="s">
        <v>156</v>
      </c>
      <c r="F879" s="56" t="s">
        <v>49</v>
      </c>
      <c r="G879" s="56" t="s">
        <v>49</v>
      </c>
      <c r="H879" s="56"/>
      <c r="I879" s="56"/>
      <c r="J879" s="56" t="s">
        <v>49</v>
      </c>
      <c r="K879" s="57">
        <v>13.61</v>
      </c>
      <c r="L879" s="58">
        <v>45397</v>
      </c>
      <c r="M879" s="58">
        <v>45460</v>
      </c>
      <c r="N879" s="59"/>
      <c r="O879" s="56"/>
      <c r="P879" s="56"/>
      <c r="Q879" s="56">
        <v>5</v>
      </c>
      <c r="R879" s="60" t="s">
        <v>1139</v>
      </c>
      <c r="S879" s="61">
        <f>O879+P879</f>
        <v>0</v>
      </c>
      <c r="T879" s="62">
        <f>+IF(L879&lt;&gt;"",IF(DAYS360(L879,$A$2)&lt;0,0,IF(AND(MONTH(L879)=MONTH($A$2),YEAR(L879)&lt;YEAR($A$2)),(DAYS360(L879,$A$2)/30)-1,DAYS360(L879,$A$2)/30)),0)</f>
        <v>11.366666666666667</v>
      </c>
      <c r="U879" s="62">
        <f>+IF(M879&lt;&gt;"",IF(DAYS360(M879,$A$2)&lt;0,0,IF(AND(MONTH(M879)=MONTH($A$2),YEAR(M879)&lt;YEAR($A$2)),(DAYS360(M879,$A$2)/30)-1,DAYS360(M879,$A$2)/30)),0)</f>
        <v>9.3000000000000007</v>
      </c>
      <c r="V879" s="63">
        <f>S879/((C879+Q879)/2)</f>
        <v>0</v>
      </c>
      <c r="W879" s="64">
        <f>+IF(V879&gt;0,1/V879,999)</f>
        <v>999</v>
      </c>
      <c r="X879" s="65" t="str">
        <f>+IF(N879&lt;&gt;"",IF(INT(N879)&lt;&gt;INT(K879),"OUI",""),"")</f>
        <v/>
      </c>
      <c r="Y879" s="66">
        <f>+IF(F879="OUI",0,C879*K879)</f>
        <v>68.05</v>
      </c>
      <c r="Z879" s="67" t="str">
        <f>+IF(R879="-",IF(OR(F879="OUI",AND(G879="OUI",T879&lt;=$V$1),H879="OUI",I879="OUI",J879="OUI",T879&lt;=$V$1),"OUI",""),"")</f>
        <v>OUI</v>
      </c>
      <c r="AA879" s="68" t="str">
        <f>+IF(OR(Z879&lt;&gt;"OUI",X879="OUI",R879&lt;&gt;"-"),"OUI","")</f>
        <v/>
      </c>
      <c r="AB879" s="69" t="str">
        <f>+IF(AA879&lt;&gt;"OUI","-",IF(R879="-",IF(W879&lt;=3,"-",MAX(N879,K879*(1-$T$1))),IF(W879&lt;=3,R879,IF(T879&gt;$V$6,MAX(N879,K879*$T$6),IF(T879&gt;$V$5,MAX(R879,N879,K879*(1-$T$2),K879*(1-$T$5)),IF(T879&gt;$V$4,MAX(R879,N879,K879*(1-$T$2),K879*(1-$T$4)),IF(T879&gt;$V$3,MAX(R879,N879,K879*(1-$T$2),K879*(1-$T$3)),IF(T879&gt;$V$1,MAX(N879,K879*(1-$T$2)),MAX(N879,R879)))))))))</f>
        <v>-</v>
      </c>
      <c r="AC879" s="70" t="str">
        <f>+IF(AB879="-","-",IF(ABS(K879-AB879)&lt;0.1,1,-1*(AB879-K879)/K879))</f>
        <v>-</v>
      </c>
      <c r="AD879" s="66" t="str">
        <f>+IF(AB879&lt;&gt;"-",IF(AB879&lt;K879,(K879-AB879)*C879,AB879*C879),"")</f>
        <v/>
      </c>
      <c r="AE879" s="68" t="str">
        <f>+IF(AB879&lt;&gt;"-",IF(R879&lt;&gt;"-",IF(Z879&lt;&gt;"OUI","OLD","FAUX"),IF(Z879&lt;&gt;"OUI","NEW","FAUX")),"")</f>
        <v/>
      </c>
      <c r="AF879" s="68"/>
      <c r="AG879" s="68"/>
      <c r="AH879" s="53" t="str">
        <f t="shared" si="13"/>
        <v/>
      </c>
    </row>
    <row r="880" spans="1:34" ht="17">
      <c r="A880" s="53" t="s">
        <v>3555</v>
      </c>
      <c r="B880" s="53" t="s">
        <v>3556</v>
      </c>
      <c r="C880" s="54">
        <v>2</v>
      </c>
      <c r="D880" s="55" t="s">
        <v>3188</v>
      </c>
      <c r="E880" s="55"/>
      <c r="F880" s="56"/>
      <c r="G880" s="56"/>
      <c r="H880" s="56"/>
      <c r="I880" s="56"/>
      <c r="J880" s="56"/>
      <c r="K880" s="57">
        <v>13.5</v>
      </c>
      <c r="L880" s="58">
        <v>45692</v>
      </c>
      <c r="M880" s="58">
        <v>45727</v>
      </c>
      <c r="N880" s="59"/>
      <c r="O880" s="56">
        <v>6</v>
      </c>
      <c r="P880" s="56"/>
      <c r="Q880" s="56"/>
      <c r="R880" s="60" t="s">
        <v>1139</v>
      </c>
      <c r="S880" s="61">
        <f>O880+P880</f>
        <v>6</v>
      </c>
      <c r="T880" s="62">
        <f>+IF(L880&lt;&gt;"",IF(DAYS360(L880,$A$2)&lt;0,0,IF(AND(MONTH(L880)=MONTH($A$2),YEAR(L880)&lt;YEAR($A$2)),(DAYS360(L880,$A$2)/30)-1,DAYS360(L880,$A$2)/30)),0)</f>
        <v>1.7333333333333334</v>
      </c>
      <c r="U880" s="62">
        <f>+IF(M880&lt;&gt;"",IF(DAYS360(M880,$A$2)&lt;0,0,IF(AND(MONTH(M880)=MONTH($A$2),YEAR(M880)&lt;YEAR($A$2)),(DAYS360(M880,$A$2)/30)-1,DAYS360(M880,$A$2)/30)),0)</f>
        <v>0.5</v>
      </c>
      <c r="V880" s="63">
        <f>S880/((C880+Q880)/2)</f>
        <v>6</v>
      </c>
      <c r="W880" s="64">
        <f>+IF(V880&gt;0,1/V880,999)</f>
        <v>0.16666666666666666</v>
      </c>
      <c r="X880" s="65" t="str">
        <f>+IF(N880&lt;&gt;"",IF(INT(N880)&lt;&gt;INT(K880),"OUI",""),"")</f>
        <v/>
      </c>
      <c r="Y880" s="66">
        <f>+IF(F880="OUI",0,C880*K880)</f>
        <v>27</v>
      </c>
      <c r="Z880" s="67" t="str">
        <f>+IF(R880="-",IF(OR(F880="OUI",AND(G880="OUI",T880&lt;=$V$1),H880="OUI",I880="OUI",J880="OUI",T880&lt;=$V$1),"OUI",""),"")</f>
        <v>OUI</v>
      </c>
      <c r="AA880" s="68" t="str">
        <f>+IF(OR(Z880&lt;&gt;"OUI",X880="OUI",R880&lt;&gt;"-"),"OUI","")</f>
        <v/>
      </c>
      <c r="AB880" s="69" t="str">
        <f>+IF(AA880&lt;&gt;"OUI","-",IF(R880="-",IF(W880&lt;=3,"-",MAX(N880,K880*(1-$T$1))),IF(W880&lt;=3,R880,IF(T880&gt;$V$6,MAX(N880,K880*$T$6),IF(T880&gt;$V$5,MAX(R880,N880,K880*(1-$T$2),K880*(1-$T$5)),IF(T880&gt;$V$4,MAX(R880,N880,K880*(1-$T$2),K880*(1-$T$4)),IF(T880&gt;$V$3,MAX(R880,N880,K880*(1-$T$2),K880*(1-$T$3)),IF(T880&gt;$V$1,MAX(N880,K880*(1-$T$2)),MAX(N880,R880)))))))))</f>
        <v>-</v>
      </c>
      <c r="AC880" s="70" t="str">
        <f>+IF(AB880="-","-",IF(ABS(K880-AB880)&lt;0.1,1,-1*(AB880-K880)/K880))</f>
        <v>-</v>
      </c>
      <c r="AD880" s="66" t="str">
        <f>+IF(AB880&lt;&gt;"-",IF(AB880&lt;K880,(K880-AB880)*C880,AB880*C880),"")</f>
        <v/>
      </c>
      <c r="AE880" s="68" t="str">
        <f>+IF(AB880&lt;&gt;"-",IF(R880&lt;&gt;"-",IF(Z880&lt;&gt;"OUI","OLD","FAUX"),IF(Z880&lt;&gt;"OUI","NEW","FAUX")),"")</f>
        <v/>
      </c>
      <c r="AF880" s="68"/>
      <c r="AG880" s="68"/>
      <c r="AH880" s="53" t="str">
        <f t="shared" si="13"/>
        <v/>
      </c>
    </row>
    <row r="881" spans="1:34" ht="17">
      <c r="A881" s="53" t="s">
        <v>3557</v>
      </c>
      <c r="B881" s="53" t="s">
        <v>3558</v>
      </c>
      <c r="C881" s="54">
        <v>3</v>
      </c>
      <c r="D881" s="55" t="s">
        <v>3188</v>
      </c>
      <c r="E881" s="55"/>
      <c r="F881" s="56" t="s">
        <v>49</v>
      </c>
      <c r="G881" s="56" t="s">
        <v>49</v>
      </c>
      <c r="H881" s="56"/>
      <c r="I881" s="56"/>
      <c r="J881" s="56"/>
      <c r="K881" s="57">
        <v>13.5</v>
      </c>
      <c r="L881" s="58">
        <v>45692</v>
      </c>
      <c r="M881" s="58">
        <v>45707</v>
      </c>
      <c r="N881" s="59"/>
      <c r="O881" s="56">
        <v>5</v>
      </c>
      <c r="P881" s="56"/>
      <c r="Q881" s="56">
        <v>2</v>
      </c>
      <c r="R881" s="60" t="s">
        <v>1139</v>
      </c>
      <c r="S881" s="61">
        <f>O881+P881</f>
        <v>5</v>
      </c>
      <c r="T881" s="62">
        <f>+IF(L881&lt;&gt;"",IF(DAYS360(L881,$A$2)&lt;0,0,IF(AND(MONTH(L881)=MONTH($A$2),YEAR(L881)&lt;YEAR($A$2)),(DAYS360(L881,$A$2)/30)-1,DAYS360(L881,$A$2)/30)),0)</f>
        <v>1.7333333333333334</v>
      </c>
      <c r="U881" s="62">
        <f>+IF(M881&lt;&gt;"",IF(DAYS360(M881,$A$2)&lt;0,0,IF(AND(MONTH(M881)=MONTH($A$2),YEAR(M881)&lt;YEAR($A$2)),(DAYS360(M881,$A$2)/30)-1,DAYS360(M881,$A$2)/30)),0)</f>
        <v>1.2333333333333334</v>
      </c>
      <c r="V881" s="63">
        <f>S881/((C881+Q881)/2)</f>
        <v>2</v>
      </c>
      <c r="W881" s="64">
        <f>+IF(V881&gt;0,1/V881,999)</f>
        <v>0.5</v>
      </c>
      <c r="X881" s="65" t="str">
        <f>+IF(N881&lt;&gt;"",IF(INT(N881)&lt;&gt;INT(K881),"OUI",""),"")</f>
        <v/>
      </c>
      <c r="Y881" s="66">
        <f>+IF(F881="OUI",0,C881*K881)</f>
        <v>40.5</v>
      </c>
      <c r="Z881" s="67" t="str">
        <f>+IF(R881="-",IF(OR(F881="OUI",AND(G881="OUI",T881&lt;=$V$1),H881="OUI",I881="OUI",J881="OUI",T881&lt;=$V$1),"OUI",""),"")</f>
        <v>OUI</v>
      </c>
      <c r="AA881" s="68" t="str">
        <f>+IF(OR(Z881&lt;&gt;"OUI",X881="OUI",R881&lt;&gt;"-"),"OUI","")</f>
        <v/>
      </c>
      <c r="AB881" s="69" t="str">
        <f>+IF(AA881&lt;&gt;"OUI","-",IF(R881="-",IF(W881&lt;=3,"-",MAX(N881,K881*(1-$T$1))),IF(W881&lt;=3,R881,IF(T881&gt;$V$6,MAX(N881,K881*$T$6),IF(T881&gt;$V$5,MAX(R881,N881,K881*(1-$T$2),K881*(1-$T$5)),IF(T881&gt;$V$4,MAX(R881,N881,K881*(1-$T$2),K881*(1-$T$4)),IF(T881&gt;$V$3,MAX(R881,N881,K881*(1-$T$2),K881*(1-$T$3)),IF(T881&gt;$V$1,MAX(N881,K881*(1-$T$2)),MAX(N881,R881)))))))))</f>
        <v>-</v>
      </c>
      <c r="AC881" s="70" t="str">
        <f>+IF(AB881="-","-",IF(ABS(K881-AB881)&lt;0.1,1,-1*(AB881-K881)/K881))</f>
        <v>-</v>
      </c>
      <c r="AD881" s="66" t="str">
        <f>+IF(AB881&lt;&gt;"-",IF(AB881&lt;K881,(K881-AB881)*C881,AB881*C881),"")</f>
        <v/>
      </c>
      <c r="AE881" s="68" t="str">
        <f>+IF(AB881&lt;&gt;"-",IF(R881&lt;&gt;"-",IF(Z881&lt;&gt;"OUI","OLD","FAUX"),IF(Z881&lt;&gt;"OUI","NEW","FAUX")),"")</f>
        <v/>
      </c>
      <c r="AF881" s="68"/>
      <c r="AG881" s="68"/>
      <c r="AH881" s="53" t="str">
        <f t="shared" si="13"/>
        <v/>
      </c>
    </row>
    <row r="882" spans="1:34" ht="17">
      <c r="A882" s="53" t="s">
        <v>2411</v>
      </c>
      <c r="B882" s="53" t="s">
        <v>2412</v>
      </c>
      <c r="C882" s="54">
        <v>12</v>
      </c>
      <c r="D882" s="55" t="s">
        <v>1473</v>
      </c>
      <c r="E882" s="55" t="s">
        <v>774</v>
      </c>
      <c r="F882" s="56" t="s">
        <v>49</v>
      </c>
      <c r="G882" s="56" t="s">
        <v>49</v>
      </c>
      <c r="H882" s="56"/>
      <c r="I882" s="56"/>
      <c r="J882" s="56" t="s">
        <v>49</v>
      </c>
      <c r="K882" s="57">
        <v>13.4621</v>
      </c>
      <c r="L882" s="58">
        <v>45559</v>
      </c>
      <c r="M882" s="58">
        <v>45700</v>
      </c>
      <c r="N882" s="59"/>
      <c r="O882" s="56">
        <v>4</v>
      </c>
      <c r="P882" s="56"/>
      <c r="Q882" s="56">
        <v>16</v>
      </c>
      <c r="R882" s="60" t="s">
        <v>1139</v>
      </c>
      <c r="S882" s="61">
        <f>O882+P882</f>
        <v>4</v>
      </c>
      <c r="T882" s="62">
        <f>+IF(L882&lt;&gt;"",IF(DAYS360(L882,$A$2)&lt;0,0,IF(AND(MONTH(L882)=MONTH($A$2),YEAR(L882)&lt;YEAR($A$2)),(DAYS360(L882,$A$2)/30)-1,DAYS360(L882,$A$2)/30)),0)</f>
        <v>6.0666666666666664</v>
      </c>
      <c r="U882" s="62">
        <f>+IF(M882&lt;&gt;"",IF(DAYS360(M882,$A$2)&lt;0,0,IF(AND(MONTH(M882)=MONTH($A$2),YEAR(M882)&lt;YEAR($A$2)),(DAYS360(M882,$A$2)/30)-1,DAYS360(M882,$A$2)/30)),0)</f>
        <v>1.4666666666666666</v>
      </c>
      <c r="V882" s="63">
        <f>S882/((C882+Q882)/2)</f>
        <v>0.2857142857142857</v>
      </c>
      <c r="W882" s="64">
        <f>+IF(V882&gt;0,1/V882,999)</f>
        <v>3.5</v>
      </c>
      <c r="X882" s="65" t="str">
        <f>+IF(N882&lt;&gt;"",IF(INT(N882)&lt;&gt;INT(K882),"OUI",""),"")</f>
        <v/>
      </c>
      <c r="Y882" s="66">
        <f>+IF(F882="OUI",0,C882*K882)</f>
        <v>161.54519999999999</v>
      </c>
      <c r="Z882" s="67" t="str">
        <f>+IF(R882="-",IF(OR(F882="OUI",AND(G882="OUI",T882&lt;=$V$1),H882="OUI",I882="OUI",J882="OUI",T882&lt;=$V$1),"OUI",""),"")</f>
        <v>OUI</v>
      </c>
      <c r="AA882" s="68" t="str">
        <f>+IF(OR(Z882&lt;&gt;"OUI",X882="OUI",R882&lt;&gt;"-"),"OUI","")</f>
        <v/>
      </c>
      <c r="AB882" s="69" t="str">
        <f>+IF(AA882&lt;&gt;"OUI","-",IF(R882="-",IF(W882&lt;=3,"-",MAX(N882,K882*(1-$T$1))),IF(W882&lt;=3,R882,IF(T882&gt;$V$6,MAX(N882,K882*$T$6),IF(T882&gt;$V$5,MAX(R882,N882,K882*(1-$T$2),K882*(1-$T$5)),IF(T882&gt;$V$4,MAX(R882,N882,K882*(1-$T$2),K882*(1-$T$4)),IF(T882&gt;$V$3,MAX(R882,N882,K882*(1-$T$2),K882*(1-$T$3)),IF(T882&gt;$V$1,MAX(N882,K882*(1-$T$2)),MAX(N882,R882)))))))))</f>
        <v>-</v>
      </c>
      <c r="AC882" s="70" t="str">
        <f>+IF(AB882="-","-",IF(ABS(K882-AB882)&lt;0.1,1,-1*(AB882-K882)/K882))</f>
        <v>-</v>
      </c>
      <c r="AD882" s="66" t="str">
        <f>+IF(AB882&lt;&gt;"-",IF(AB882&lt;K882,(K882-AB882)*C882,AB882*C882),"")</f>
        <v/>
      </c>
      <c r="AE882" s="68" t="str">
        <f>+IF(AB882&lt;&gt;"-",IF(R882&lt;&gt;"-",IF(Z882&lt;&gt;"OUI","OLD","FAUX"),IF(Z882&lt;&gt;"OUI","NEW","FAUX")),"")</f>
        <v/>
      </c>
      <c r="AF882" s="68"/>
      <c r="AG882" s="68"/>
      <c r="AH882" s="53" t="str">
        <f t="shared" si="13"/>
        <v/>
      </c>
    </row>
    <row r="883" spans="1:34" ht="17">
      <c r="A883" s="53" t="s">
        <v>2857</v>
      </c>
      <c r="B883" s="53" t="s">
        <v>2858</v>
      </c>
      <c r="C883" s="54">
        <v>8</v>
      </c>
      <c r="D883" s="55" t="s">
        <v>1185</v>
      </c>
      <c r="E883" s="55" t="s">
        <v>1002</v>
      </c>
      <c r="F883" s="56"/>
      <c r="G883" s="56"/>
      <c r="H883" s="56"/>
      <c r="I883" s="56"/>
      <c r="J883" s="56" t="s">
        <v>49</v>
      </c>
      <c r="K883" s="57">
        <v>13.46</v>
      </c>
      <c r="L883" s="58">
        <v>45673</v>
      </c>
      <c r="M883" s="58">
        <v>45706</v>
      </c>
      <c r="N883" s="59"/>
      <c r="O883" s="56">
        <v>2</v>
      </c>
      <c r="P883" s="56"/>
      <c r="Q883" s="56"/>
      <c r="R883" s="60" t="s">
        <v>1139</v>
      </c>
      <c r="S883" s="61">
        <f>O883+P883</f>
        <v>2</v>
      </c>
      <c r="T883" s="62">
        <f>+IF(L883&lt;&gt;"",IF(DAYS360(L883,$A$2)&lt;0,0,IF(AND(MONTH(L883)=MONTH($A$2),YEAR(L883)&lt;YEAR($A$2)),(DAYS360(L883,$A$2)/30)-1,DAYS360(L883,$A$2)/30)),0)</f>
        <v>2.3333333333333335</v>
      </c>
      <c r="U883" s="62">
        <f>+IF(M883&lt;&gt;"",IF(DAYS360(M883,$A$2)&lt;0,0,IF(AND(MONTH(M883)=MONTH($A$2),YEAR(M883)&lt;YEAR($A$2)),(DAYS360(M883,$A$2)/30)-1,DAYS360(M883,$A$2)/30)),0)</f>
        <v>1.2666666666666666</v>
      </c>
      <c r="V883" s="63">
        <f>S883/((C883+Q883)/2)</f>
        <v>0.5</v>
      </c>
      <c r="W883" s="64">
        <f>+IF(V883&gt;0,1/V883,999)</f>
        <v>2</v>
      </c>
      <c r="X883" s="65" t="str">
        <f>+IF(N883&lt;&gt;"",IF(INT(N883)&lt;&gt;INT(K883),"OUI",""),"")</f>
        <v/>
      </c>
      <c r="Y883" s="66">
        <f>+IF(F883="OUI",0,C883*K883)</f>
        <v>107.68</v>
      </c>
      <c r="Z883" s="67" t="str">
        <f>+IF(R883="-",IF(OR(F883="OUI",AND(G883="OUI",T883&lt;=$V$1),H883="OUI",I883="OUI",J883="OUI",T883&lt;=$V$1),"OUI",""),"")</f>
        <v>OUI</v>
      </c>
      <c r="AA883" s="68" t="str">
        <f>+IF(OR(Z883&lt;&gt;"OUI",X883="OUI",R883&lt;&gt;"-"),"OUI","")</f>
        <v/>
      </c>
      <c r="AB883" s="69" t="str">
        <f>+IF(AA883&lt;&gt;"OUI","-",IF(R883="-",IF(W883&lt;=3,"-",MAX(N883,K883*(1-$T$1))),IF(W883&lt;=3,R883,IF(T883&gt;$V$6,MAX(N883,K883*$T$6),IF(T883&gt;$V$5,MAX(R883,N883,K883*(1-$T$2),K883*(1-$T$5)),IF(T883&gt;$V$4,MAX(R883,N883,K883*(1-$T$2),K883*(1-$T$4)),IF(T883&gt;$V$3,MAX(R883,N883,K883*(1-$T$2),K883*(1-$T$3)),IF(T883&gt;$V$1,MAX(N883,K883*(1-$T$2)),MAX(N883,R883)))))))))</f>
        <v>-</v>
      </c>
      <c r="AC883" s="70" t="str">
        <f>+IF(AB883="-","-",IF(ABS(K883-AB883)&lt;0.1,1,-1*(AB883-K883)/K883))</f>
        <v>-</v>
      </c>
      <c r="AD883" s="66" t="str">
        <f>+IF(AB883&lt;&gt;"-",IF(AB883&lt;K883,(K883-AB883)*C883,AB883*C883),"")</f>
        <v/>
      </c>
      <c r="AE883" s="68" t="str">
        <f>+IF(AB883&lt;&gt;"-",IF(R883&lt;&gt;"-",IF(Z883&lt;&gt;"OUI","OLD","FAUX"),IF(Z883&lt;&gt;"OUI","NEW","FAUX")),"")</f>
        <v/>
      </c>
      <c r="AF883" s="68"/>
      <c r="AG883" s="68"/>
      <c r="AH883" s="53" t="str">
        <f t="shared" si="13"/>
        <v/>
      </c>
    </row>
    <row r="884" spans="1:34" ht="17">
      <c r="A884" s="53" t="s">
        <v>2407</v>
      </c>
      <c r="B884" s="53" t="s">
        <v>2408</v>
      </c>
      <c r="C884" s="54">
        <v>6</v>
      </c>
      <c r="D884" s="55" t="s">
        <v>1473</v>
      </c>
      <c r="E884" s="55" t="s">
        <v>432</v>
      </c>
      <c r="F884" s="56" t="s">
        <v>49</v>
      </c>
      <c r="G884" s="56" t="s">
        <v>49</v>
      </c>
      <c r="H884" s="56"/>
      <c r="I884" s="56"/>
      <c r="J884" s="56" t="s">
        <v>49</v>
      </c>
      <c r="K884" s="57">
        <v>13.448</v>
      </c>
      <c r="L884" s="58">
        <v>45715</v>
      </c>
      <c r="M884" s="58">
        <v>45719</v>
      </c>
      <c r="N884" s="59"/>
      <c r="O884" s="56">
        <v>13</v>
      </c>
      <c r="P884" s="56"/>
      <c r="Q884" s="56">
        <v>10</v>
      </c>
      <c r="R884" s="60" t="s">
        <v>1139</v>
      </c>
      <c r="S884" s="61">
        <f>O884+P884</f>
        <v>13</v>
      </c>
      <c r="T884" s="62">
        <f>+IF(L884&lt;&gt;"",IF(DAYS360(L884,$A$2)&lt;0,0,IF(AND(MONTH(L884)=MONTH($A$2),YEAR(L884)&lt;YEAR($A$2)),(DAYS360(L884,$A$2)/30)-1,DAYS360(L884,$A$2)/30)),0)</f>
        <v>0.96666666666666667</v>
      </c>
      <c r="U884" s="62">
        <f>+IF(M884&lt;&gt;"",IF(DAYS360(M884,$A$2)&lt;0,0,IF(AND(MONTH(M884)=MONTH($A$2),YEAR(M884)&lt;YEAR($A$2)),(DAYS360(M884,$A$2)/30)-1,DAYS360(M884,$A$2)/30)),0)</f>
        <v>0.76666666666666672</v>
      </c>
      <c r="V884" s="63">
        <f>S884/((C884+Q884)/2)</f>
        <v>1.625</v>
      </c>
      <c r="W884" s="64">
        <f>+IF(V884&gt;0,1/V884,999)</f>
        <v>0.61538461538461542</v>
      </c>
      <c r="X884" s="65" t="str">
        <f>+IF(N884&lt;&gt;"",IF(INT(N884)&lt;&gt;INT(K884),"OUI",""),"")</f>
        <v/>
      </c>
      <c r="Y884" s="66">
        <f>+IF(F884="OUI",0,C884*K884)</f>
        <v>80.688000000000002</v>
      </c>
      <c r="Z884" s="67" t="str">
        <f>+IF(R884="-",IF(OR(F884="OUI",AND(G884="OUI",T884&lt;=$V$1),H884="OUI",I884="OUI",J884="OUI",T884&lt;=$V$1),"OUI",""),"")</f>
        <v>OUI</v>
      </c>
      <c r="AA884" s="68" t="str">
        <f>+IF(OR(Z884&lt;&gt;"OUI",X884="OUI",R884&lt;&gt;"-"),"OUI","")</f>
        <v/>
      </c>
      <c r="AB884" s="69" t="str">
        <f>+IF(AA884&lt;&gt;"OUI","-",IF(R884="-",IF(W884&lt;=3,"-",MAX(N884,K884*(1-$T$1))),IF(W884&lt;=3,R884,IF(T884&gt;$V$6,MAX(N884,K884*$T$6),IF(T884&gt;$V$5,MAX(R884,N884,K884*(1-$T$2),K884*(1-$T$5)),IF(T884&gt;$V$4,MAX(R884,N884,K884*(1-$T$2),K884*(1-$T$4)),IF(T884&gt;$V$3,MAX(R884,N884,K884*(1-$T$2),K884*(1-$T$3)),IF(T884&gt;$V$1,MAX(N884,K884*(1-$T$2)),MAX(N884,R884)))))))))</f>
        <v>-</v>
      </c>
      <c r="AC884" s="70" t="str">
        <f>+IF(AB884="-","-",IF(ABS(K884-AB884)&lt;0.1,1,-1*(AB884-K884)/K884))</f>
        <v>-</v>
      </c>
      <c r="AD884" s="66" t="str">
        <f>+IF(AB884&lt;&gt;"-",IF(AB884&lt;K884,(K884-AB884)*C884,AB884*C884),"")</f>
        <v/>
      </c>
      <c r="AE884" s="68" t="str">
        <f>+IF(AB884&lt;&gt;"-",IF(R884&lt;&gt;"-",IF(Z884&lt;&gt;"OUI","OLD","FAUX"),IF(Z884&lt;&gt;"OUI","NEW","FAUX")),"")</f>
        <v/>
      </c>
      <c r="AF884" s="68"/>
      <c r="AG884" s="68"/>
      <c r="AH884" s="53" t="str">
        <f t="shared" si="13"/>
        <v/>
      </c>
    </row>
    <row r="885" spans="1:34" ht="17">
      <c r="A885" s="53" t="s">
        <v>3499</v>
      </c>
      <c r="B885" s="53" t="s">
        <v>3500</v>
      </c>
      <c r="C885" s="54">
        <v>3</v>
      </c>
      <c r="D885" s="55" t="s">
        <v>80</v>
      </c>
      <c r="E885" s="55"/>
      <c r="F885" s="56" t="s">
        <v>49</v>
      </c>
      <c r="G885" s="56" t="s">
        <v>49</v>
      </c>
      <c r="H885" s="56"/>
      <c r="I885" s="56"/>
      <c r="J885" s="56"/>
      <c r="K885" s="57">
        <v>13.414999999999999</v>
      </c>
      <c r="L885" s="58">
        <v>45463</v>
      </c>
      <c r="M885" s="58">
        <v>45721</v>
      </c>
      <c r="N885" s="59"/>
      <c r="O885" s="56">
        <v>4</v>
      </c>
      <c r="P885" s="56"/>
      <c r="Q885" s="56">
        <v>7</v>
      </c>
      <c r="R885" s="60" t="s">
        <v>1139</v>
      </c>
      <c r="S885" s="61">
        <f>O885+P885</f>
        <v>4</v>
      </c>
      <c r="T885" s="62">
        <f>+IF(L885&lt;&gt;"",IF(DAYS360(L885,$A$2)&lt;0,0,IF(AND(MONTH(L885)=MONTH($A$2),YEAR(L885)&lt;YEAR($A$2)),(DAYS360(L885,$A$2)/30)-1,DAYS360(L885,$A$2)/30)),0)</f>
        <v>9.1999999999999993</v>
      </c>
      <c r="U885" s="62">
        <f>+IF(M885&lt;&gt;"",IF(DAYS360(M885,$A$2)&lt;0,0,IF(AND(MONTH(M885)=MONTH($A$2),YEAR(M885)&lt;YEAR($A$2)),(DAYS360(M885,$A$2)/30)-1,DAYS360(M885,$A$2)/30)),0)</f>
        <v>0.7</v>
      </c>
      <c r="V885" s="63">
        <f>S885/((C885+Q885)/2)</f>
        <v>0.8</v>
      </c>
      <c r="W885" s="64">
        <f>+IF(V885&gt;0,1/V885,999)</f>
        <v>1.25</v>
      </c>
      <c r="X885" s="65" t="str">
        <f>+IF(N885&lt;&gt;"",IF(INT(N885)&lt;&gt;INT(K885),"OUI",""),"")</f>
        <v/>
      </c>
      <c r="Y885" s="66">
        <f>+IF(F885="OUI",0,C885*K885)</f>
        <v>40.244999999999997</v>
      </c>
      <c r="Z885" s="67" t="str">
        <f>+IF(R885="-",IF(OR(F885="OUI",AND(G885="OUI",T885&lt;=$V$1),H885="OUI",I885="OUI",J885="OUI",T885&lt;=$V$1),"OUI",""),"")</f>
        <v>OUI</v>
      </c>
      <c r="AA885" s="68" t="str">
        <f>+IF(OR(Z885&lt;&gt;"OUI",X885="OUI",R885&lt;&gt;"-"),"OUI","")</f>
        <v/>
      </c>
      <c r="AB885" s="69" t="str">
        <f>+IF(AA885&lt;&gt;"OUI","-",IF(R885="-",IF(W885&lt;=3,"-",MAX(N885,K885*(1-$T$1))),IF(W885&lt;=3,R885,IF(T885&gt;$V$6,MAX(N885,K885*$T$6),IF(T885&gt;$V$5,MAX(R885,N885,K885*(1-$T$2),K885*(1-$T$5)),IF(T885&gt;$V$4,MAX(R885,N885,K885*(1-$T$2),K885*(1-$T$4)),IF(T885&gt;$V$3,MAX(R885,N885,K885*(1-$T$2),K885*(1-$T$3)),IF(T885&gt;$V$1,MAX(N885,K885*(1-$T$2)),MAX(N885,R885)))))))))</f>
        <v>-</v>
      </c>
      <c r="AC885" s="70" t="str">
        <f>+IF(AB885="-","-",IF(ABS(K885-AB885)&lt;0.1,1,-1*(AB885-K885)/K885))</f>
        <v>-</v>
      </c>
      <c r="AD885" s="66" t="str">
        <f>+IF(AB885&lt;&gt;"-",IF(AB885&lt;K885,(K885-AB885)*C885,AB885*C885),"")</f>
        <v/>
      </c>
      <c r="AE885" s="68" t="str">
        <f>+IF(AB885&lt;&gt;"-",IF(R885&lt;&gt;"-",IF(Z885&lt;&gt;"OUI","OLD","FAUX"),IF(Z885&lt;&gt;"OUI","NEW","FAUX")),"")</f>
        <v/>
      </c>
      <c r="AF885" s="68"/>
      <c r="AG885" s="68"/>
      <c r="AH885" s="53" t="str">
        <f t="shared" si="13"/>
        <v/>
      </c>
    </row>
    <row r="886" spans="1:34" ht="17">
      <c r="A886" s="53" t="s">
        <v>1595</v>
      </c>
      <c r="B886" s="53" t="s">
        <v>1596</v>
      </c>
      <c r="C886" s="54">
        <v>12</v>
      </c>
      <c r="D886" s="55" t="s">
        <v>219</v>
      </c>
      <c r="E886" s="55"/>
      <c r="F886" s="56" t="s">
        <v>49</v>
      </c>
      <c r="G886" s="56" t="s">
        <v>49</v>
      </c>
      <c r="H886" s="56"/>
      <c r="I886" s="56"/>
      <c r="J886" s="56"/>
      <c r="K886" s="57">
        <v>13.408300000000001</v>
      </c>
      <c r="L886" s="58">
        <v>44917</v>
      </c>
      <c r="M886" s="58">
        <v>45511</v>
      </c>
      <c r="N886" s="59"/>
      <c r="O886" s="56"/>
      <c r="P886" s="56"/>
      <c r="Q886" s="56">
        <v>12</v>
      </c>
      <c r="R886" s="60">
        <v>12.06747</v>
      </c>
      <c r="S886" s="61">
        <f>O886+P886</f>
        <v>0</v>
      </c>
      <c r="T886" s="62">
        <f>+IF(L886&lt;&gt;"",IF(DAYS360(L886,$A$2)&lt;0,0,IF(AND(MONTH(L886)=MONTH($A$2),YEAR(L886)&lt;YEAR($A$2)),(DAYS360(L886,$A$2)/30)-1,DAYS360(L886,$A$2)/30)),0)</f>
        <v>27.133333333333333</v>
      </c>
      <c r="U886" s="62">
        <f>+IF(M886&lt;&gt;"",IF(DAYS360(M886,$A$2)&lt;0,0,IF(AND(MONTH(M886)=MONTH($A$2),YEAR(M886)&lt;YEAR($A$2)),(DAYS360(M886,$A$2)/30)-1,DAYS360(M886,$A$2)/30)),0)</f>
        <v>7.6333333333333337</v>
      </c>
      <c r="V886" s="63">
        <f>S886/((C886+Q886)/2)</f>
        <v>0</v>
      </c>
      <c r="W886" s="64">
        <f>+IF(V886&gt;0,1/V886,999)</f>
        <v>999</v>
      </c>
      <c r="X886" s="65" t="str">
        <f>+IF(N886&lt;&gt;"",IF(INT(N886)&lt;&gt;INT(K886),"OUI",""),"")</f>
        <v/>
      </c>
      <c r="Y886" s="66">
        <f>+IF(F886="OUI",0,C886*K886)</f>
        <v>160.89960000000002</v>
      </c>
      <c r="Z886" s="67" t="str">
        <f>+IF(R886="-",IF(OR(F886="OUI",AND(G886="OUI",T886&lt;=$V$1),H886="OUI",I886="OUI",J886="OUI",T886&lt;=$V$1),"OUI",""),"")</f>
        <v/>
      </c>
      <c r="AA886" s="68" t="str">
        <f>+IF(OR(Z886&lt;&gt;"OUI",X886="OUI",R886&lt;&gt;"-"),"OUI","")</f>
        <v>OUI</v>
      </c>
      <c r="AB886" s="69">
        <f>+IF(AA886&lt;&gt;"OUI","-",IF(R886="-",IF(W886&lt;=3,"-",MAX(N886,K886*(1-$T$1))),IF(W886&lt;=3,R886,IF(T886&gt;$V$6,MAX(N886,K886*$T$6),IF(T886&gt;$V$5,MAX(R886,N886,K886*(1-$T$2),K886*(1-$T$5)),IF(T886&gt;$V$4,MAX(R886,N886,K886*(1-$T$2),K886*(1-$T$4)),IF(T886&gt;$V$3,MAX(R886,N886,K886*(1-$T$2),K886*(1-$T$3)),IF(T886&gt;$V$1,MAX(N886,K886*(1-$T$2)),MAX(N886,R886)))))))))</f>
        <v>12.06747</v>
      </c>
      <c r="AC886" s="70">
        <f>+IF(AB886="-","-",IF(ABS(K886-AB886)&lt;0.1,1,-1*(AB886-K886)/K886))</f>
        <v>0.10000000000000003</v>
      </c>
      <c r="AD886" s="66">
        <f>+IF(AB886&lt;&gt;"-",IF(AB886&lt;K886,(K886-AB886)*C886,AB886*C886),"")</f>
        <v>16.089960000000005</v>
      </c>
      <c r="AE886" s="68" t="str">
        <f>+IF(AB886&lt;&gt;"-",IF(R886&lt;&gt;"-",IF(Z886&lt;&gt;"OUI","OLD","FAUX"),IF(Z886&lt;&gt;"OUI","NEW","FAUX")),"")</f>
        <v>OLD</v>
      </c>
      <c r="AF886" s="68"/>
      <c r="AG886" s="68"/>
      <c r="AH886" s="53" t="str">
        <f t="shared" si="13"/>
        <v/>
      </c>
    </row>
    <row r="887" spans="1:34" ht="17">
      <c r="A887" s="53" t="s">
        <v>310</v>
      </c>
      <c r="B887" s="53" t="s">
        <v>311</v>
      </c>
      <c r="C887" s="54">
        <v>1</v>
      </c>
      <c r="D887" s="55" t="s">
        <v>80</v>
      </c>
      <c r="E887" s="55" t="s">
        <v>97</v>
      </c>
      <c r="F887" s="56" t="s">
        <v>49</v>
      </c>
      <c r="G887" s="56" t="s">
        <v>49</v>
      </c>
      <c r="H887" s="56"/>
      <c r="I887" s="56"/>
      <c r="J887" s="56" t="s">
        <v>98</v>
      </c>
      <c r="K887" s="57">
        <v>13.379099999999999</v>
      </c>
      <c r="L887" s="58">
        <v>43371</v>
      </c>
      <c r="M887" s="58">
        <v>43580</v>
      </c>
      <c r="N887" s="59"/>
      <c r="O887" s="56"/>
      <c r="P887" s="56"/>
      <c r="Q887" s="56">
        <v>1</v>
      </c>
      <c r="R887" s="60">
        <v>13.379099999999999</v>
      </c>
      <c r="S887" s="61">
        <f>O887+P887</f>
        <v>0</v>
      </c>
      <c r="T887" s="62">
        <f>+IF(L887&lt;&gt;"",IF(DAYS360(L887,$A$2)&lt;0,0,IF(AND(MONTH(L887)=MONTH($A$2),YEAR(L887)&lt;YEAR($A$2)),(DAYS360(L887,$A$2)/30)-1,DAYS360(L887,$A$2)/30)),0)</f>
        <v>77.933333333333337</v>
      </c>
      <c r="U887" s="62">
        <f>+IF(M887&lt;&gt;"",IF(DAYS360(M887,$A$2)&lt;0,0,IF(AND(MONTH(M887)=MONTH($A$2),YEAR(M887)&lt;YEAR($A$2)),(DAYS360(M887,$A$2)/30)-1,DAYS360(M887,$A$2)/30)),0)</f>
        <v>71.033333333333331</v>
      </c>
      <c r="V887" s="63">
        <f>S887/((C887+Q887)/2)</f>
        <v>0</v>
      </c>
      <c r="W887" s="64">
        <f>+IF(V887&gt;0,1/V887,999)</f>
        <v>999</v>
      </c>
      <c r="X887" s="65" t="str">
        <f>+IF(N887&lt;&gt;"",IF(INT(N887)&lt;&gt;INT(K887),"OUI",""),"")</f>
        <v/>
      </c>
      <c r="Y887" s="66">
        <f>+IF(F887="OUI",0,C887*K887)</f>
        <v>13.379099999999999</v>
      </c>
      <c r="Z887" s="67" t="str">
        <f>+IF(R887="-",IF(OR(F887="OUI",AND(G887="OUI",T887&lt;=$V$1),H887="OUI",I887="OUI",J887="OUI",T887&lt;=$V$1),"OUI",""),"")</f>
        <v/>
      </c>
      <c r="AA887" s="68" t="str">
        <f>+IF(OR(Z887&lt;&gt;"OUI",X887="OUI",R887&lt;&gt;"-"),"OUI","")</f>
        <v>OUI</v>
      </c>
      <c r="AB887" s="69">
        <f>+IF(AA887&lt;&gt;"OUI","-",IF(R887="-",IF(W887&lt;=3,"-",MAX(N887,K887*(1-$T$1))),IF(W887&lt;=3,R887,IF(T887&gt;$V$6,MAX(N887,K887*$T$6),IF(T887&gt;$V$5,MAX(R887,N887,K887*(1-$T$2),K887*(1-$T$5)),IF(T887&gt;$V$4,MAX(R887,N887,K887*(1-$T$2),K887*(1-$T$4)),IF(T887&gt;$V$3,MAX(R887,N887,K887*(1-$T$2),K887*(1-$T$3)),IF(T887&gt;$V$1,MAX(N887,K887*(1-$T$2)),MAX(N887,R887)))))))))</f>
        <v>13.379099999999999</v>
      </c>
      <c r="AC887" s="70">
        <f>+IF(AB887="-","-",IF(ABS(K887-AB887)&lt;0.1,1,-1*(AB887-K887)/K887))</f>
        <v>1</v>
      </c>
      <c r="AD887" s="66">
        <f>+IF(AB887&lt;&gt;"-",IF(AB887&lt;K887,(K887-AB887)*C887,AB887*C887),"")</f>
        <v>13.379099999999999</v>
      </c>
      <c r="AE887" s="68" t="str">
        <f>+IF(AB887&lt;&gt;"-",IF(R887&lt;&gt;"-",IF(Z887&lt;&gt;"OUI","OLD","FAUX"),IF(Z887&lt;&gt;"OUI","NEW","FAUX")),"")</f>
        <v>OLD</v>
      </c>
      <c r="AF887" s="68"/>
      <c r="AG887" s="68"/>
      <c r="AH887" s="53" t="str">
        <f t="shared" si="13"/>
        <v/>
      </c>
    </row>
    <row r="888" spans="1:34" ht="17">
      <c r="A888" s="53" t="s">
        <v>3319</v>
      </c>
      <c r="B888" s="53" t="s">
        <v>3320</v>
      </c>
      <c r="C888" s="54">
        <v>3</v>
      </c>
      <c r="D888" s="55" t="s">
        <v>80</v>
      </c>
      <c r="E888" s="55" t="s">
        <v>97</v>
      </c>
      <c r="F888" s="56" t="s">
        <v>49</v>
      </c>
      <c r="G888" s="56" t="s">
        <v>49</v>
      </c>
      <c r="H888" s="56"/>
      <c r="I888" s="56"/>
      <c r="J888" s="56" t="s">
        <v>98</v>
      </c>
      <c r="K888" s="57">
        <v>13.3505</v>
      </c>
      <c r="L888" s="58">
        <v>44687</v>
      </c>
      <c r="M888" s="58">
        <v>45607</v>
      </c>
      <c r="N888" s="59"/>
      <c r="O888" s="56"/>
      <c r="P888" s="56"/>
      <c r="Q888" s="56">
        <v>3</v>
      </c>
      <c r="R888" s="60" t="s">
        <v>1139</v>
      </c>
      <c r="S888" s="61">
        <f>O888+P888</f>
        <v>0</v>
      </c>
      <c r="T888" s="62">
        <f>+IF(L888&lt;&gt;"",IF(DAYS360(L888,$A$2)&lt;0,0,IF(AND(MONTH(L888)=MONTH($A$2),YEAR(L888)&lt;YEAR($A$2)),(DAYS360(L888,$A$2)/30)-1,DAYS360(L888,$A$2)/30)),0)</f>
        <v>34.666666666666664</v>
      </c>
      <c r="U888" s="62">
        <f>+IF(M888&lt;&gt;"",IF(DAYS360(M888,$A$2)&lt;0,0,IF(AND(MONTH(M888)=MONTH($A$2),YEAR(M888)&lt;YEAR($A$2)),(DAYS360(M888,$A$2)/30)-1,DAYS360(M888,$A$2)/30)),0)</f>
        <v>4.5</v>
      </c>
      <c r="V888" s="63">
        <f>S888/((C888+Q888)/2)</f>
        <v>0</v>
      </c>
      <c r="W888" s="64">
        <f>+IF(V888&gt;0,1/V888,999)</f>
        <v>999</v>
      </c>
      <c r="X888" s="65" t="str">
        <f>+IF(N888&lt;&gt;"",IF(INT(N888)&lt;&gt;INT(K888),"OUI",""),"")</f>
        <v/>
      </c>
      <c r="Y888" s="66">
        <f>+IF(F888="OUI",0,C888*K888)</f>
        <v>40.051500000000004</v>
      </c>
      <c r="Z888" s="67" t="str">
        <f>+IF(R888="-",IF(OR(F888="OUI",AND(G888="OUI",T888&lt;=$V$1),H888="OUI",I888="OUI",J888="OUI",T888&lt;=$V$1),"OUI",""),"")</f>
        <v>OUI</v>
      </c>
      <c r="AA888" s="68" t="str">
        <f>+IF(OR(Z888&lt;&gt;"OUI",X888="OUI",R888&lt;&gt;"-"),"OUI","")</f>
        <v/>
      </c>
      <c r="AB888" s="69" t="str">
        <f>+IF(AA888&lt;&gt;"OUI","-",IF(R888="-",IF(W888&lt;=3,"-",MAX(N888,K888*(1-$T$1))),IF(W888&lt;=3,R888,IF(T888&gt;$V$6,MAX(N888,K888*$T$6),IF(T888&gt;$V$5,MAX(R888,N888,K888*(1-$T$2),K888*(1-$T$5)),IF(T888&gt;$V$4,MAX(R888,N888,K888*(1-$T$2),K888*(1-$T$4)),IF(T888&gt;$V$3,MAX(R888,N888,K888*(1-$T$2),K888*(1-$T$3)),IF(T888&gt;$V$1,MAX(N888,K888*(1-$T$2)),MAX(N888,R888)))))))))</f>
        <v>-</v>
      </c>
      <c r="AC888" s="70" t="str">
        <f>+IF(AB888="-","-",IF(ABS(K888-AB888)&lt;0.1,1,-1*(AB888-K888)/K888))</f>
        <v>-</v>
      </c>
      <c r="AD888" s="66" t="str">
        <f>+IF(AB888&lt;&gt;"-",IF(AB888&lt;K888,(K888-AB888)*C888,AB888*C888),"")</f>
        <v/>
      </c>
      <c r="AE888" s="68" t="str">
        <f>+IF(AB888&lt;&gt;"-",IF(R888&lt;&gt;"-",IF(Z888&lt;&gt;"OUI","OLD","FAUX"),IF(Z888&lt;&gt;"OUI","NEW","FAUX")),"")</f>
        <v/>
      </c>
      <c r="AF888" s="68"/>
      <c r="AG888" s="68"/>
      <c r="AH888" s="53" t="str">
        <f t="shared" si="13"/>
        <v/>
      </c>
    </row>
    <row r="889" spans="1:34" ht="17">
      <c r="A889" s="53" t="s">
        <v>3311</v>
      </c>
      <c r="B889" s="53" t="s">
        <v>3312</v>
      </c>
      <c r="C889" s="54">
        <v>4</v>
      </c>
      <c r="D889" s="55" t="s">
        <v>80</v>
      </c>
      <c r="E889" s="55" t="s">
        <v>97</v>
      </c>
      <c r="F889" s="56" t="s">
        <v>49</v>
      </c>
      <c r="G889" s="56" t="s">
        <v>49</v>
      </c>
      <c r="H889" s="56"/>
      <c r="I889" s="56"/>
      <c r="J889" s="56" t="s">
        <v>98</v>
      </c>
      <c r="K889" s="57">
        <v>13.3505</v>
      </c>
      <c r="L889" s="58">
        <v>44687</v>
      </c>
      <c r="M889" s="58">
        <v>45646</v>
      </c>
      <c r="N889" s="59"/>
      <c r="O889" s="56"/>
      <c r="P889" s="56"/>
      <c r="Q889" s="56">
        <v>4</v>
      </c>
      <c r="R889" s="60" t="s">
        <v>1139</v>
      </c>
      <c r="S889" s="61">
        <f>O889+P889</f>
        <v>0</v>
      </c>
      <c r="T889" s="62">
        <f>+IF(L889&lt;&gt;"",IF(DAYS360(L889,$A$2)&lt;0,0,IF(AND(MONTH(L889)=MONTH($A$2),YEAR(L889)&lt;YEAR($A$2)),(DAYS360(L889,$A$2)/30)-1,DAYS360(L889,$A$2)/30)),0)</f>
        <v>34.666666666666664</v>
      </c>
      <c r="U889" s="62">
        <f>+IF(M889&lt;&gt;"",IF(DAYS360(M889,$A$2)&lt;0,0,IF(AND(MONTH(M889)=MONTH($A$2),YEAR(M889)&lt;YEAR($A$2)),(DAYS360(M889,$A$2)/30)-1,DAYS360(M889,$A$2)/30)),0)</f>
        <v>3.2</v>
      </c>
      <c r="V889" s="63">
        <f>S889/((C889+Q889)/2)</f>
        <v>0</v>
      </c>
      <c r="W889" s="64">
        <f>+IF(V889&gt;0,1/V889,999)</f>
        <v>999</v>
      </c>
      <c r="X889" s="65" t="str">
        <f>+IF(N889&lt;&gt;"",IF(INT(N889)&lt;&gt;INT(K889),"OUI",""),"")</f>
        <v/>
      </c>
      <c r="Y889" s="66">
        <f>+IF(F889="OUI",0,C889*K889)</f>
        <v>53.402000000000001</v>
      </c>
      <c r="Z889" s="67" t="str">
        <f>+IF(R889="-",IF(OR(F889="OUI",AND(G889="OUI",T889&lt;=$V$1),H889="OUI",I889="OUI",J889="OUI",T889&lt;=$V$1),"OUI",""),"")</f>
        <v>OUI</v>
      </c>
      <c r="AA889" s="68" t="str">
        <f>+IF(OR(Z889&lt;&gt;"OUI",X889="OUI",R889&lt;&gt;"-"),"OUI","")</f>
        <v/>
      </c>
      <c r="AB889" s="69" t="str">
        <f>+IF(AA889&lt;&gt;"OUI","-",IF(R889="-",IF(W889&lt;=3,"-",MAX(N889,K889*(1-$T$1))),IF(W889&lt;=3,R889,IF(T889&gt;$V$6,MAX(N889,K889*$T$6),IF(T889&gt;$V$5,MAX(R889,N889,K889*(1-$T$2),K889*(1-$T$5)),IF(T889&gt;$V$4,MAX(R889,N889,K889*(1-$T$2),K889*(1-$T$4)),IF(T889&gt;$V$3,MAX(R889,N889,K889*(1-$T$2),K889*(1-$T$3)),IF(T889&gt;$V$1,MAX(N889,K889*(1-$T$2)),MAX(N889,R889)))))))))</f>
        <v>-</v>
      </c>
      <c r="AC889" s="70" t="str">
        <f>+IF(AB889="-","-",IF(ABS(K889-AB889)&lt;0.1,1,-1*(AB889-K889)/K889))</f>
        <v>-</v>
      </c>
      <c r="AD889" s="66" t="str">
        <f>+IF(AB889&lt;&gt;"-",IF(AB889&lt;K889,(K889-AB889)*C889,AB889*C889),"")</f>
        <v/>
      </c>
      <c r="AE889" s="68" t="str">
        <f>+IF(AB889&lt;&gt;"-",IF(R889&lt;&gt;"-",IF(Z889&lt;&gt;"OUI","OLD","FAUX"),IF(Z889&lt;&gt;"OUI","NEW","FAUX")),"")</f>
        <v/>
      </c>
      <c r="AF889" s="68"/>
      <c r="AG889" s="68"/>
      <c r="AH889" s="53" t="str">
        <f t="shared" si="13"/>
        <v/>
      </c>
    </row>
    <row r="890" spans="1:34" ht="17">
      <c r="A890" s="53" t="s">
        <v>2447</v>
      </c>
      <c r="B890" s="53" t="s">
        <v>2448</v>
      </c>
      <c r="C890" s="54">
        <v>3</v>
      </c>
      <c r="D890" s="55" t="s">
        <v>797</v>
      </c>
      <c r="E890" s="55" t="s">
        <v>432</v>
      </c>
      <c r="F890" s="56" t="s">
        <v>49</v>
      </c>
      <c r="G890" s="56" t="s">
        <v>49</v>
      </c>
      <c r="H890" s="56"/>
      <c r="I890" s="56"/>
      <c r="J890" s="56" t="s">
        <v>49</v>
      </c>
      <c r="K890" s="57">
        <v>13.25</v>
      </c>
      <c r="L890" s="58">
        <v>45625</v>
      </c>
      <c r="M890" s="58">
        <v>45726</v>
      </c>
      <c r="N890" s="59"/>
      <c r="O890" s="56">
        <v>1</v>
      </c>
      <c r="P890" s="56"/>
      <c r="Q890" s="56">
        <v>4</v>
      </c>
      <c r="R890" s="60" t="s">
        <v>1139</v>
      </c>
      <c r="S890" s="61">
        <f>O890+P890</f>
        <v>1</v>
      </c>
      <c r="T890" s="62">
        <f>+IF(L890&lt;&gt;"",IF(DAYS360(L890,$A$2)&lt;0,0,IF(AND(MONTH(L890)=MONTH($A$2),YEAR(L890)&lt;YEAR($A$2)),(DAYS360(L890,$A$2)/30)-1,DAYS360(L890,$A$2)/30)),0)</f>
        <v>3.9</v>
      </c>
      <c r="U890" s="62">
        <f>+IF(M890&lt;&gt;"",IF(DAYS360(M890,$A$2)&lt;0,0,IF(AND(MONTH(M890)=MONTH($A$2),YEAR(M890)&lt;YEAR($A$2)),(DAYS360(M890,$A$2)/30)-1,DAYS360(M890,$A$2)/30)),0)</f>
        <v>0.53333333333333333</v>
      </c>
      <c r="V890" s="63">
        <f>S890/((C890+Q890)/2)</f>
        <v>0.2857142857142857</v>
      </c>
      <c r="W890" s="64">
        <f>+IF(V890&gt;0,1/V890,999)</f>
        <v>3.5</v>
      </c>
      <c r="X890" s="65" t="str">
        <f>+IF(N890&lt;&gt;"",IF(INT(N890)&lt;&gt;INT(K890),"OUI",""),"")</f>
        <v/>
      </c>
      <c r="Y890" s="66">
        <f>+IF(F890="OUI",0,C890*K890)</f>
        <v>39.75</v>
      </c>
      <c r="Z890" s="67" t="str">
        <f>+IF(R890="-",IF(OR(F890="OUI",AND(G890="OUI",T890&lt;=$V$1),H890="OUI",I890="OUI",J890="OUI",T890&lt;=$V$1),"OUI",""),"")</f>
        <v>OUI</v>
      </c>
      <c r="AA890" s="68" t="str">
        <f>+IF(OR(Z890&lt;&gt;"OUI",X890="OUI",R890&lt;&gt;"-"),"OUI","")</f>
        <v/>
      </c>
      <c r="AB890" s="69" t="str">
        <f>+IF(AA890&lt;&gt;"OUI","-",IF(R890="-",IF(W890&lt;=3,"-",MAX(N890,K890*(1-$T$1))),IF(W890&lt;=3,R890,IF(T890&gt;$V$6,MAX(N890,K890*$T$6),IF(T890&gt;$V$5,MAX(R890,N890,K890*(1-$T$2),K890*(1-$T$5)),IF(T890&gt;$V$4,MAX(R890,N890,K890*(1-$T$2),K890*(1-$T$4)),IF(T890&gt;$V$3,MAX(R890,N890,K890*(1-$T$2),K890*(1-$T$3)),IF(T890&gt;$V$1,MAX(N890,K890*(1-$T$2)),MAX(N890,R890)))))))))</f>
        <v>-</v>
      </c>
      <c r="AC890" s="70" t="str">
        <f>+IF(AB890="-","-",IF(ABS(K890-AB890)&lt;0.1,1,-1*(AB890-K890)/K890))</f>
        <v>-</v>
      </c>
      <c r="AD890" s="66" t="str">
        <f>+IF(AB890&lt;&gt;"-",IF(AB890&lt;K890,(K890-AB890)*C890,AB890*C890),"")</f>
        <v/>
      </c>
      <c r="AE890" s="68" t="str">
        <f>+IF(AB890&lt;&gt;"-",IF(R890&lt;&gt;"-",IF(Z890&lt;&gt;"OUI","OLD","FAUX"),IF(Z890&lt;&gt;"OUI","NEW","FAUX")),"")</f>
        <v/>
      </c>
      <c r="AF890" s="68"/>
      <c r="AG890" s="68"/>
      <c r="AH890" s="53" t="str">
        <f t="shared" si="13"/>
        <v/>
      </c>
    </row>
    <row r="891" spans="1:34" ht="17">
      <c r="A891" s="53" t="s">
        <v>2449</v>
      </c>
      <c r="B891" s="53" t="s">
        <v>2450</v>
      </c>
      <c r="C891" s="54">
        <v>5</v>
      </c>
      <c r="D891" s="55" t="s">
        <v>797</v>
      </c>
      <c r="E891" s="55" t="s">
        <v>774</v>
      </c>
      <c r="F891" s="56" t="s">
        <v>49</v>
      </c>
      <c r="G891" s="56" t="s">
        <v>49</v>
      </c>
      <c r="H891" s="56"/>
      <c r="I891" s="56"/>
      <c r="J891" s="56" t="s">
        <v>49</v>
      </c>
      <c r="K891" s="57">
        <v>13.25</v>
      </c>
      <c r="L891" s="58">
        <v>45483</v>
      </c>
      <c r="M891" s="58">
        <v>45664</v>
      </c>
      <c r="N891" s="59"/>
      <c r="O891" s="56">
        <v>1</v>
      </c>
      <c r="P891" s="56"/>
      <c r="Q891" s="56">
        <v>6</v>
      </c>
      <c r="R891" s="60" t="s">
        <v>1139</v>
      </c>
      <c r="S891" s="61">
        <f>O891+P891</f>
        <v>1</v>
      </c>
      <c r="T891" s="62">
        <f>+IF(L891&lt;&gt;"",IF(DAYS360(L891,$A$2)&lt;0,0,IF(AND(MONTH(L891)=MONTH($A$2),YEAR(L891)&lt;YEAR($A$2)),(DAYS360(L891,$A$2)/30)-1,DAYS360(L891,$A$2)/30)),0)</f>
        <v>8.5333333333333332</v>
      </c>
      <c r="U891" s="62">
        <f>+IF(M891&lt;&gt;"",IF(DAYS360(M891,$A$2)&lt;0,0,IF(AND(MONTH(M891)=MONTH($A$2),YEAR(M891)&lt;YEAR($A$2)),(DAYS360(M891,$A$2)/30)-1,DAYS360(M891,$A$2)/30)),0)</f>
        <v>2.6333333333333333</v>
      </c>
      <c r="V891" s="63">
        <f>S891/((C891+Q891)/2)</f>
        <v>0.18181818181818182</v>
      </c>
      <c r="W891" s="64">
        <f>+IF(V891&gt;0,1/V891,999)</f>
        <v>5.5</v>
      </c>
      <c r="X891" s="65" t="str">
        <f>+IF(N891&lt;&gt;"",IF(INT(N891)&lt;&gt;INT(K891),"OUI",""),"")</f>
        <v/>
      </c>
      <c r="Y891" s="66">
        <f>+IF(F891="OUI",0,C891*K891)</f>
        <v>66.25</v>
      </c>
      <c r="Z891" s="67" t="str">
        <f>+IF(R891="-",IF(OR(F891="OUI",AND(G891="OUI",T891&lt;=$V$1),H891="OUI",I891="OUI",J891="OUI",T891&lt;=$V$1),"OUI",""),"")</f>
        <v>OUI</v>
      </c>
      <c r="AA891" s="68" t="str">
        <f>+IF(OR(Z891&lt;&gt;"OUI",X891="OUI",R891&lt;&gt;"-"),"OUI","")</f>
        <v/>
      </c>
      <c r="AB891" s="69" t="str">
        <f>+IF(AA891&lt;&gt;"OUI","-",IF(R891="-",IF(W891&lt;=3,"-",MAX(N891,K891*(1-$T$1))),IF(W891&lt;=3,R891,IF(T891&gt;$V$6,MAX(N891,K891*$T$6),IF(T891&gt;$V$5,MAX(R891,N891,K891*(1-$T$2),K891*(1-$T$5)),IF(T891&gt;$V$4,MAX(R891,N891,K891*(1-$T$2),K891*(1-$T$4)),IF(T891&gt;$V$3,MAX(R891,N891,K891*(1-$T$2),K891*(1-$T$3)),IF(T891&gt;$V$1,MAX(N891,K891*(1-$T$2)),MAX(N891,R891)))))))))</f>
        <v>-</v>
      </c>
      <c r="AC891" s="70" t="str">
        <f>+IF(AB891="-","-",IF(ABS(K891-AB891)&lt;0.1,1,-1*(AB891-K891)/K891))</f>
        <v>-</v>
      </c>
      <c r="AD891" s="66" t="str">
        <f>+IF(AB891&lt;&gt;"-",IF(AB891&lt;K891,(K891-AB891)*C891,AB891*C891),"")</f>
        <v/>
      </c>
      <c r="AE891" s="68" t="str">
        <f>+IF(AB891&lt;&gt;"-",IF(R891&lt;&gt;"-",IF(Z891&lt;&gt;"OUI","OLD","FAUX"),IF(Z891&lt;&gt;"OUI","NEW","FAUX")),"")</f>
        <v/>
      </c>
      <c r="AF891" s="68"/>
      <c r="AG891" s="68"/>
      <c r="AH891" s="53" t="str">
        <f t="shared" si="13"/>
        <v/>
      </c>
    </row>
    <row r="892" spans="1:34" ht="17">
      <c r="A892" s="53" t="s">
        <v>3339</v>
      </c>
      <c r="B892" s="53" t="s">
        <v>3340</v>
      </c>
      <c r="C892" s="54">
        <v>1</v>
      </c>
      <c r="D892" s="55" t="s">
        <v>80</v>
      </c>
      <c r="E892" s="55" t="s">
        <v>97</v>
      </c>
      <c r="F892" s="56" t="s">
        <v>49</v>
      </c>
      <c r="G892" s="56" t="s">
        <v>49</v>
      </c>
      <c r="H892" s="56"/>
      <c r="I892" s="56"/>
      <c r="J892" s="56" t="s">
        <v>98</v>
      </c>
      <c r="K892" s="57">
        <v>13.24</v>
      </c>
      <c r="L892" s="58">
        <v>45596</v>
      </c>
      <c r="M892" s="58">
        <v>45681</v>
      </c>
      <c r="N892" s="59"/>
      <c r="O892" s="56">
        <v>2</v>
      </c>
      <c r="P892" s="56"/>
      <c r="Q892" s="56">
        <v>4</v>
      </c>
      <c r="R892" s="60" t="s">
        <v>1139</v>
      </c>
      <c r="S892" s="61">
        <f>O892+P892</f>
        <v>2</v>
      </c>
      <c r="T892" s="62">
        <f>+IF(L892&lt;&gt;"",IF(DAYS360(L892,$A$2)&lt;0,0,IF(AND(MONTH(L892)=MONTH($A$2),YEAR(L892)&lt;YEAR($A$2)),(DAYS360(L892,$A$2)/30)-1,DAYS360(L892,$A$2)/30)),0)</f>
        <v>4.8666666666666663</v>
      </c>
      <c r="U892" s="62">
        <f>+IF(M892&lt;&gt;"",IF(DAYS360(M892,$A$2)&lt;0,0,IF(AND(MONTH(M892)=MONTH($A$2),YEAR(M892)&lt;YEAR($A$2)),(DAYS360(M892,$A$2)/30)-1,DAYS360(M892,$A$2)/30)),0)</f>
        <v>2.0666666666666669</v>
      </c>
      <c r="V892" s="63">
        <f>S892/((C892+Q892)/2)</f>
        <v>0.8</v>
      </c>
      <c r="W892" s="64">
        <f>+IF(V892&gt;0,1/V892,999)</f>
        <v>1.25</v>
      </c>
      <c r="X892" s="65" t="str">
        <f>+IF(N892&lt;&gt;"",IF(INT(N892)&lt;&gt;INT(K892),"OUI",""),"")</f>
        <v/>
      </c>
      <c r="Y892" s="66">
        <f>+IF(F892="OUI",0,C892*K892)</f>
        <v>13.24</v>
      </c>
      <c r="Z892" s="67" t="str">
        <f>+IF(R892="-",IF(OR(F892="OUI",AND(G892="OUI",T892&lt;=$V$1),H892="OUI",I892="OUI",J892="OUI",T892&lt;=$V$1),"OUI",""),"")</f>
        <v>OUI</v>
      </c>
      <c r="AA892" s="68" t="str">
        <f>+IF(OR(Z892&lt;&gt;"OUI",X892="OUI",R892&lt;&gt;"-"),"OUI","")</f>
        <v/>
      </c>
      <c r="AB892" s="69" t="str">
        <f>+IF(AA892&lt;&gt;"OUI","-",IF(R892="-",IF(W892&lt;=3,"-",MAX(N892,K892*(1-$T$1))),IF(W892&lt;=3,R892,IF(T892&gt;$V$6,MAX(N892,K892*$T$6),IF(T892&gt;$V$5,MAX(R892,N892,K892*(1-$T$2),K892*(1-$T$5)),IF(T892&gt;$V$4,MAX(R892,N892,K892*(1-$T$2),K892*(1-$T$4)),IF(T892&gt;$V$3,MAX(R892,N892,K892*(1-$T$2),K892*(1-$T$3)),IF(T892&gt;$V$1,MAX(N892,K892*(1-$T$2)),MAX(N892,R892)))))))))</f>
        <v>-</v>
      </c>
      <c r="AC892" s="70" t="str">
        <f>+IF(AB892="-","-",IF(ABS(K892-AB892)&lt;0.1,1,-1*(AB892-K892)/K892))</f>
        <v>-</v>
      </c>
      <c r="AD892" s="66" t="str">
        <f>+IF(AB892&lt;&gt;"-",IF(AB892&lt;K892,(K892-AB892)*C892,AB892*C892),"")</f>
        <v/>
      </c>
      <c r="AE892" s="68" t="str">
        <f>+IF(AB892&lt;&gt;"-",IF(R892&lt;&gt;"-",IF(Z892&lt;&gt;"OUI","OLD","FAUX"),IF(Z892&lt;&gt;"OUI","NEW","FAUX")),"")</f>
        <v/>
      </c>
      <c r="AF892" s="68"/>
      <c r="AG892" s="68"/>
      <c r="AH892" s="53" t="str">
        <f t="shared" si="13"/>
        <v/>
      </c>
    </row>
    <row r="893" spans="1:34" ht="17">
      <c r="A893" s="53" t="s">
        <v>983</v>
      </c>
      <c r="B893" s="53" t="s">
        <v>984</v>
      </c>
      <c r="C893" s="54">
        <v>4</v>
      </c>
      <c r="D893" s="55"/>
      <c r="E893" s="55" t="s">
        <v>61</v>
      </c>
      <c r="F893" s="56" t="s">
        <v>49</v>
      </c>
      <c r="G893" s="56" t="s">
        <v>49</v>
      </c>
      <c r="H893" s="56"/>
      <c r="I893" s="56"/>
      <c r="J893" s="56" t="s">
        <v>49</v>
      </c>
      <c r="K893" s="57">
        <v>13.22</v>
      </c>
      <c r="L893" s="58">
        <v>44538</v>
      </c>
      <c r="M893" s="58">
        <v>44537</v>
      </c>
      <c r="N893" s="59"/>
      <c r="O893" s="56"/>
      <c r="P893" s="56"/>
      <c r="Q893" s="56">
        <v>4</v>
      </c>
      <c r="R893" s="60">
        <v>11.898000000000001</v>
      </c>
      <c r="S893" s="61">
        <f>O893+P893</f>
        <v>0</v>
      </c>
      <c r="T893" s="62">
        <f>+IF(L893&lt;&gt;"",IF(DAYS360(L893,$A$2)&lt;0,0,IF(AND(MONTH(L893)=MONTH($A$2),YEAR(L893)&lt;YEAR($A$2)),(DAYS360(L893,$A$2)/30)-1,DAYS360(L893,$A$2)/30)),0)</f>
        <v>39.6</v>
      </c>
      <c r="U893" s="62">
        <f>+IF(M893&lt;&gt;"",IF(DAYS360(M893,$A$2)&lt;0,0,IF(AND(MONTH(M893)=MONTH($A$2),YEAR(M893)&lt;YEAR($A$2)),(DAYS360(M893,$A$2)/30)-1,DAYS360(M893,$A$2)/30)),0)</f>
        <v>39.633333333333333</v>
      </c>
      <c r="V893" s="63">
        <f>S893/((C893+Q893)/2)</f>
        <v>0</v>
      </c>
      <c r="W893" s="64">
        <f>+IF(V893&gt;0,1/V893,999)</f>
        <v>999</v>
      </c>
      <c r="X893" s="65" t="str">
        <f>+IF(N893&lt;&gt;"",IF(INT(N893)&lt;&gt;INT(K893),"OUI",""),"")</f>
        <v/>
      </c>
      <c r="Y893" s="66">
        <f>+IF(F893="OUI",0,C893*K893)</f>
        <v>52.88</v>
      </c>
      <c r="Z893" s="67" t="str">
        <f>+IF(R893="-",IF(OR(F893="OUI",AND(G893="OUI",T893&lt;=$V$1),H893="OUI",I893="OUI",J893="OUI",T893&lt;=$V$1),"OUI",""),"")</f>
        <v/>
      </c>
      <c r="AA893" s="68" t="str">
        <f>+IF(OR(Z893&lt;&gt;"OUI",X893="OUI",R893&lt;&gt;"-"),"OUI","")</f>
        <v>OUI</v>
      </c>
      <c r="AB893" s="69">
        <f>+IF(AA893&lt;&gt;"OUI","-",IF(R893="-",IF(W893&lt;=3,"-",MAX(N893,K893*(1-$T$1))),IF(W893&lt;=3,R893,IF(T893&gt;$V$6,MAX(N893,K893*$T$6),IF(T893&gt;$V$5,MAX(R893,N893,K893*(1-$T$2),K893*(1-$T$5)),IF(T893&gt;$V$4,MAX(R893,N893,K893*(1-$T$2),K893*(1-$T$4)),IF(T893&gt;$V$3,MAX(R893,N893,K893*(1-$T$2),K893*(1-$T$3)),IF(T893&gt;$V$1,MAX(N893,K893*(1-$T$2)),MAX(N893,R893)))))))))</f>
        <v>11.898000000000001</v>
      </c>
      <c r="AC893" s="70">
        <f>+IF(AB893="-","-",IF(ABS(K893-AB893)&lt;0.1,1,-1*(AB893-K893)/K893))</f>
        <v>9.9999999999999936E-2</v>
      </c>
      <c r="AD893" s="66">
        <f>+IF(AB893&lt;&gt;"-",IF(AB893&lt;K893,(K893-AB893)*C893,AB893*C893),"")</f>
        <v>5.2879999999999967</v>
      </c>
      <c r="AE893" s="68" t="str">
        <f>+IF(AB893&lt;&gt;"-",IF(R893&lt;&gt;"-",IF(Z893&lt;&gt;"OUI","OLD","FAUX"),IF(Z893&lt;&gt;"OUI","NEW","FAUX")),"")</f>
        <v>OLD</v>
      </c>
      <c r="AF893" s="68"/>
      <c r="AG893" s="68"/>
      <c r="AH893" s="53" t="str">
        <f t="shared" si="13"/>
        <v/>
      </c>
    </row>
    <row r="894" spans="1:34" ht="17">
      <c r="A894" s="53" t="s">
        <v>2275</v>
      </c>
      <c r="B894" s="53" t="s">
        <v>2276</v>
      </c>
      <c r="C894" s="54">
        <v>32</v>
      </c>
      <c r="D894" s="55" t="s">
        <v>68</v>
      </c>
      <c r="E894" s="55" t="s">
        <v>657</v>
      </c>
      <c r="F894" s="56" t="s">
        <v>49</v>
      </c>
      <c r="G894" s="56" t="s">
        <v>49</v>
      </c>
      <c r="H894" s="56" t="s">
        <v>98</v>
      </c>
      <c r="I894" s="56"/>
      <c r="J894" s="56" t="s">
        <v>49</v>
      </c>
      <c r="K894" s="57">
        <v>13.2019</v>
      </c>
      <c r="L894" s="58">
        <v>44392</v>
      </c>
      <c r="M894" s="58">
        <v>45729</v>
      </c>
      <c r="N894" s="59"/>
      <c r="O894" s="56">
        <v>32</v>
      </c>
      <c r="P894" s="56">
        <v>4</v>
      </c>
      <c r="Q894" s="56">
        <v>74</v>
      </c>
      <c r="R894" s="60">
        <v>10.708207777777776</v>
      </c>
      <c r="S894" s="61">
        <f>O894+P894</f>
        <v>36</v>
      </c>
      <c r="T894" s="62">
        <f>+IF(L894&lt;&gt;"",IF(DAYS360(L894,$A$2)&lt;0,0,IF(AND(MONTH(L894)=MONTH($A$2),YEAR(L894)&lt;YEAR($A$2)),(DAYS360(L894,$A$2)/30)-1,DAYS360(L894,$A$2)/30)),0)</f>
        <v>44.366666666666667</v>
      </c>
      <c r="U894" s="62">
        <f>+IF(M894&lt;&gt;"",IF(DAYS360(M894,$A$2)&lt;0,0,IF(AND(MONTH(M894)=MONTH($A$2),YEAR(M894)&lt;YEAR($A$2)),(DAYS360(M894,$A$2)/30)-1,DAYS360(M894,$A$2)/30)),0)</f>
        <v>0.43333333333333335</v>
      </c>
      <c r="V894" s="63">
        <f>S894/((C894+Q894)/2)</f>
        <v>0.67924528301886788</v>
      </c>
      <c r="W894" s="64">
        <f>+IF(V894&gt;0,1/V894,999)</f>
        <v>1.4722222222222223</v>
      </c>
      <c r="X894" s="65" t="str">
        <f>+IF(N894&lt;&gt;"",IF(INT(N894)&lt;&gt;INT(K894),"OUI",""),"")</f>
        <v/>
      </c>
      <c r="Y894" s="66">
        <f>+IF(F894="OUI",0,C894*K894)</f>
        <v>422.46080000000001</v>
      </c>
      <c r="Z894" s="67" t="str">
        <f>+IF(R894="-",IF(OR(F894="OUI",AND(G894="OUI",T894&lt;=$V$1),H894="OUI",I894="OUI",J894="OUI",T894&lt;=$V$1),"OUI",""),"")</f>
        <v/>
      </c>
      <c r="AA894" s="68" t="str">
        <f>+IF(OR(Z894&lt;&gt;"OUI",X894="OUI",R894&lt;&gt;"-"),"OUI","")</f>
        <v>OUI</v>
      </c>
      <c r="AB894" s="69">
        <f>+IF(AA894&lt;&gt;"OUI","-",IF(R894="-",IF(W894&lt;=3,"-",MAX(N894,K894*(1-$T$1))),IF(W894&lt;=3,R894,IF(T894&gt;$V$6,MAX(N894,K894*$T$6),IF(T894&gt;$V$5,MAX(R894,N894,K894*(1-$T$2),K894*(1-$T$5)),IF(T894&gt;$V$4,MAX(R894,N894,K894*(1-$T$2),K894*(1-$T$4)),IF(T894&gt;$V$3,MAX(R894,N894,K894*(1-$T$2),K894*(1-$T$3)),IF(T894&gt;$V$1,MAX(N894,K894*(1-$T$2)),MAX(N894,R894)))))))))</f>
        <v>10.708207777777776</v>
      </c>
      <c r="AC894" s="70">
        <f>+IF(AB894="-","-",IF(ABS(K894-AB894)&lt;0.1,1,-1*(AB894-K894)/K894))</f>
        <v>0.18888888888888902</v>
      </c>
      <c r="AD894" s="66">
        <f>+IF(AB894&lt;&gt;"-",IF(AB894&lt;K894,(K894-AB894)*C894,AB894*C894),"")</f>
        <v>79.798151111111167</v>
      </c>
      <c r="AE894" s="68" t="str">
        <f>+IF(AB894&lt;&gt;"-",IF(R894&lt;&gt;"-",IF(Z894&lt;&gt;"OUI","OLD","FAUX"),IF(Z894&lt;&gt;"OUI","NEW","FAUX")),"")</f>
        <v>OLD</v>
      </c>
      <c r="AF894" s="68"/>
      <c r="AG894" s="68"/>
      <c r="AH894" s="53" t="str">
        <f t="shared" si="13"/>
        <v/>
      </c>
    </row>
    <row r="895" spans="1:34" ht="17">
      <c r="A895" s="53" t="s">
        <v>882</v>
      </c>
      <c r="B895" s="53" t="s">
        <v>883</v>
      </c>
      <c r="C895" s="54">
        <v>9</v>
      </c>
      <c r="D895" s="55" t="s">
        <v>80</v>
      </c>
      <c r="E895" s="55" t="s">
        <v>81</v>
      </c>
      <c r="F895" s="56" t="s">
        <v>49</v>
      </c>
      <c r="G895" s="56" t="s">
        <v>49</v>
      </c>
      <c r="H895" s="56"/>
      <c r="I895" s="56"/>
      <c r="J895" s="56" t="s">
        <v>49</v>
      </c>
      <c r="K895" s="57">
        <v>13.149100000000001</v>
      </c>
      <c r="L895" s="58">
        <v>44700</v>
      </c>
      <c r="M895" s="58">
        <v>45660</v>
      </c>
      <c r="N895" s="59"/>
      <c r="O895" s="56">
        <v>1</v>
      </c>
      <c r="P895" s="56"/>
      <c r="Q895" s="56">
        <v>10</v>
      </c>
      <c r="R895" s="60">
        <v>11.834190000000001</v>
      </c>
      <c r="S895" s="61">
        <f>O895+P895</f>
        <v>1</v>
      </c>
      <c r="T895" s="62">
        <f>+IF(L895&lt;&gt;"",IF(DAYS360(L895,$A$2)&lt;0,0,IF(AND(MONTH(L895)=MONTH($A$2),YEAR(L895)&lt;YEAR($A$2)),(DAYS360(L895,$A$2)/30)-1,DAYS360(L895,$A$2)/30)),0)</f>
        <v>34.233333333333334</v>
      </c>
      <c r="U895" s="62">
        <f>+IF(M895&lt;&gt;"",IF(DAYS360(M895,$A$2)&lt;0,0,IF(AND(MONTH(M895)=MONTH($A$2),YEAR(M895)&lt;YEAR($A$2)),(DAYS360(M895,$A$2)/30)-1,DAYS360(M895,$A$2)/30)),0)</f>
        <v>2.7666666666666666</v>
      </c>
      <c r="V895" s="63">
        <f>S895/((C895+Q895)/2)</f>
        <v>0.10526315789473684</v>
      </c>
      <c r="W895" s="64">
        <f>+IF(V895&gt;0,1/V895,999)</f>
        <v>9.5</v>
      </c>
      <c r="X895" s="65" t="str">
        <f>+IF(N895&lt;&gt;"",IF(INT(N895)&lt;&gt;INT(K895),"OUI",""),"")</f>
        <v/>
      </c>
      <c r="Y895" s="66">
        <f>+IF(F895="OUI",0,C895*K895)</f>
        <v>118.34190000000001</v>
      </c>
      <c r="Z895" s="67" t="str">
        <f>+IF(R895="-",IF(OR(F895="OUI",AND(G895="OUI",T895&lt;=$V$1),H895="OUI",I895="OUI",J895="OUI",T895&lt;=$V$1),"OUI",""),"")</f>
        <v/>
      </c>
      <c r="AA895" s="68" t="str">
        <f>+IF(OR(Z895&lt;&gt;"OUI",X895="OUI",R895&lt;&gt;"-"),"OUI","")</f>
        <v>OUI</v>
      </c>
      <c r="AB895" s="69">
        <f>+IF(AA895&lt;&gt;"OUI","-",IF(R895="-",IF(W895&lt;=3,"-",MAX(N895,K895*(1-$T$1))),IF(W895&lt;=3,R895,IF(T895&gt;$V$6,MAX(N895,K895*$T$6),IF(T895&gt;$V$5,MAX(R895,N895,K895*(1-$T$2),K895*(1-$T$5)),IF(T895&gt;$V$4,MAX(R895,N895,K895*(1-$T$2),K895*(1-$T$4)),IF(T895&gt;$V$3,MAX(R895,N895,K895*(1-$T$2),K895*(1-$T$3)),IF(T895&gt;$V$1,MAX(N895,K895*(1-$T$2)),MAX(N895,R895)))))))))</f>
        <v>11.834190000000001</v>
      </c>
      <c r="AC895" s="70">
        <f>+IF(AB895="-","-",IF(ABS(K895-AB895)&lt;0.1,1,-1*(AB895-K895)/K895))</f>
        <v>9.999999999999995E-2</v>
      </c>
      <c r="AD895" s="66">
        <f>+IF(AB895&lt;&gt;"-",IF(AB895&lt;K895,(K895-AB895)*C895,AB895*C895),"")</f>
        <v>11.834189999999994</v>
      </c>
      <c r="AE895" s="68" t="str">
        <f>+IF(AB895&lt;&gt;"-",IF(R895&lt;&gt;"-",IF(Z895&lt;&gt;"OUI","OLD","FAUX"),IF(Z895&lt;&gt;"OUI","NEW","FAUX")),"")</f>
        <v>OLD</v>
      </c>
      <c r="AF895" s="68"/>
      <c r="AG895" s="68"/>
      <c r="AH895" s="53" t="str">
        <f t="shared" si="13"/>
        <v/>
      </c>
    </row>
    <row r="896" spans="1:34" ht="17">
      <c r="A896" s="53" t="s">
        <v>2255</v>
      </c>
      <c r="B896" s="53" t="s">
        <v>2256</v>
      </c>
      <c r="C896" s="54">
        <v>1</v>
      </c>
      <c r="D896" s="55"/>
      <c r="E896" s="55" t="s">
        <v>275</v>
      </c>
      <c r="F896" s="56" t="s">
        <v>49</v>
      </c>
      <c r="G896" s="56" t="s">
        <v>49</v>
      </c>
      <c r="H896" s="56"/>
      <c r="I896" s="56"/>
      <c r="J896" s="56" t="s">
        <v>49</v>
      </c>
      <c r="K896" s="57">
        <v>13.1</v>
      </c>
      <c r="L896" s="58">
        <v>45295</v>
      </c>
      <c r="M896" s="58">
        <v>45317</v>
      </c>
      <c r="N896" s="59"/>
      <c r="O896" s="56"/>
      <c r="P896" s="56"/>
      <c r="Q896" s="56">
        <v>1</v>
      </c>
      <c r="R896" s="60" t="s">
        <v>1139</v>
      </c>
      <c r="S896" s="61">
        <f>O896+P896</f>
        <v>0</v>
      </c>
      <c r="T896" s="62">
        <f>+IF(L896&lt;&gt;"",IF(DAYS360(L896,$A$2)&lt;0,0,IF(AND(MONTH(L896)=MONTH($A$2),YEAR(L896)&lt;YEAR($A$2)),(DAYS360(L896,$A$2)/30)-1,DAYS360(L896,$A$2)/30)),0)</f>
        <v>14.733333333333333</v>
      </c>
      <c r="U896" s="62">
        <f>+IF(M896&lt;&gt;"",IF(DAYS360(M896,$A$2)&lt;0,0,IF(AND(MONTH(M896)=MONTH($A$2),YEAR(M896)&lt;YEAR($A$2)),(DAYS360(M896,$A$2)/30)-1,DAYS360(M896,$A$2)/30)),0)</f>
        <v>14</v>
      </c>
      <c r="V896" s="63">
        <f>S896/((C896+Q896)/2)</f>
        <v>0</v>
      </c>
      <c r="W896" s="64">
        <f>+IF(V896&gt;0,1/V896,999)</f>
        <v>999</v>
      </c>
      <c r="X896" s="65" t="str">
        <f>+IF(N896&lt;&gt;"",IF(INT(N896)&lt;&gt;INT(K896),"OUI",""),"")</f>
        <v/>
      </c>
      <c r="Y896" s="66">
        <f>+IF(F896="OUI",0,C896*K896)</f>
        <v>13.1</v>
      </c>
      <c r="Z896" s="67" t="str">
        <f>+IF(R896="-",IF(OR(F896="OUI",AND(G896="OUI",T896&lt;=$V$1),H896="OUI",I896="OUI",J896="OUI",T896&lt;=$V$1),"OUI",""),"")</f>
        <v/>
      </c>
      <c r="AA896" s="68" t="str">
        <f>+IF(OR(Z896&lt;&gt;"OUI",X896="OUI",R896&lt;&gt;"-"),"OUI","")</f>
        <v>OUI</v>
      </c>
      <c r="AB896" s="69">
        <f>+IF(AA896&lt;&gt;"OUI","-",IF(R896="-",IF(W896&lt;=3,"-",MAX(N896,K896*(1-$T$1))),IF(W896&lt;=3,R896,IF(T896&gt;$V$6,MAX(N896,K896*$T$6),IF(T896&gt;$V$5,MAX(R896,N896,K896*(1-$T$2),K896*(1-$T$5)),IF(T896&gt;$V$4,MAX(R896,N896,K896*(1-$T$2),K896*(1-$T$4)),IF(T896&gt;$V$3,MAX(R896,N896,K896*(1-$T$2),K896*(1-$T$3)),IF(T896&gt;$V$1,MAX(N896,K896*(1-$T$2)),MAX(N896,R896)))))))))</f>
        <v>11.79</v>
      </c>
      <c r="AC896" s="70">
        <f>+IF(AB896="-","-",IF(ABS(K896-AB896)&lt;0.1,1,-1*(AB896-K896)/K896))</f>
        <v>0.10000000000000005</v>
      </c>
      <c r="AD896" s="66">
        <f>+IF(AB896&lt;&gt;"-",IF(AB896&lt;K896,(K896-AB896)*C896,AB896*C896),"")</f>
        <v>1.3100000000000005</v>
      </c>
      <c r="AE896" s="68" t="str">
        <f>+IF(AB896&lt;&gt;"-",IF(R896&lt;&gt;"-",IF(Z896&lt;&gt;"OUI","OLD","FAUX"),IF(Z896&lt;&gt;"OUI","NEW","FAUX")),"")</f>
        <v>NEW</v>
      </c>
      <c r="AF896" s="68"/>
      <c r="AG896" s="68"/>
      <c r="AH896" s="53" t="str">
        <f t="shared" si="13"/>
        <v/>
      </c>
    </row>
    <row r="897" spans="1:34" ht="17">
      <c r="A897" s="53" t="s">
        <v>3588</v>
      </c>
      <c r="B897" s="53" t="s">
        <v>3589</v>
      </c>
      <c r="C897" s="54">
        <v>1</v>
      </c>
      <c r="D897" s="55"/>
      <c r="E897" s="55" t="s">
        <v>275</v>
      </c>
      <c r="F897" s="56" t="s">
        <v>49</v>
      </c>
      <c r="G897" s="56" t="s">
        <v>49</v>
      </c>
      <c r="H897" s="56"/>
      <c r="I897" s="56"/>
      <c r="J897" s="56" t="s">
        <v>49</v>
      </c>
      <c r="K897" s="57">
        <v>13.08</v>
      </c>
      <c r="L897" s="58">
        <v>45499</v>
      </c>
      <c r="M897" s="58">
        <v>45532</v>
      </c>
      <c r="N897" s="59"/>
      <c r="O897" s="56"/>
      <c r="P897" s="56"/>
      <c r="Q897" s="56">
        <v>1</v>
      </c>
      <c r="R897" s="60" t="s">
        <v>1139</v>
      </c>
      <c r="S897" s="61">
        <f>O897+P897</f>
        <v>0</v>
      </c>
      <c r="T897" s="62">
        <f>+IF(L897&lt;&gt;"",IF(DAYS360(L897,$A$2)&lt;0,0,IF(AND(MONTH(L897)=MONTH($A$2),YEAR(L897)&lt;YEAR($A$2)),(DAYS360(L897,$A$2)/30)-1,DAYS360(L897,$A$2)/30)),0)</f>
        <v>8</v>
      </c>
      <c r="U897" s="62">
        <f>+IF(M897&lt;&gt;"",IF(DAYS360(M897,$A$2)&lt;0,0,IF(AND(MONTH(M897)=MONTH($A$2),YEAR(M897)&lt;YEAR($A$2)),(DAYS360(M897,$A$2)/30)-1,DAYS360(M897,$A$2)/30)),0)</f>
        <v>6.9333333333333336</v>
      </c>
      <c r="V897" s="63">
        <f>S897/((C897+Q897)/2)</f>
        <v>0</v>
      </c>
      <c r="W897" s="64">
        <f>+IF(V897&gt;0,1/V897,999)</f>
        <v>999</v>
      </c>
      <c r="X897" s="65" t="str">
        <f>+IF(N897&lt;&gt;"",IF(INT(N897)&lt;&gt;INT(K897),"OUI",""),"")</f>
        <v/>
      </c>
      <c r="Y897" s="66">
        <f>+IF(F897="OUI",0,C897*K897)</f>
        <v>13.08</v>
      </c>
      <c r="Z897" s="67" t="str">
        <f>+IF(R897="-",IF(OR(F897="OUI",AND(G897="OUI",T897&lt;=$V$1),H897="OUI",I897="OUI",J897="OUI",T897&lt;=$V$1),"OUI",""),"")</f>
        <v>OUI</v>
      </c>
      <c r="AA897" s="68" t="str">
        <f>+IF(OR(Z897&lt;&gt;"OUI",X897="OUI",R897&lt;&gt;"-"),"OUI","")</f>
        <v/>
      </c>
      <c r="AB897" s="69" t="str">
        <f>+IF(AA897&lt;&gt;"OUI","-",IF(R897="-",IF(W897&lt;=3,"-",MAX(N897,K897*(1-$T$1))),IF(W897&lt;=3,R897,IF(T897&gt;$V$6,MAX(N897,K897*$T$6),IF(T897&gt;$V$5,MAX(R897,N897,K897*(1-$T$2),K897*(1-$T$5)),IF(T897&gt;$V$4,MAX(R897,N897,K897*(1-$T$2),K897*(1-$T$4)),IF(T897&gt;$V$3,MAX(R897,N897,K897*(1-$T$2),K897*(1-$T$3)),IF(T897&gt;$V$1,MAX(N897,K897*(1-$T$2)),MAX(N897,R897)))))))))</f>
        <v>-</v>
      </c>
      <c r="AC897" s="70" t="str">
        <f>+IF(AB897="-","-",IF(ABS(K897-AB897)&lt;0.1,1,-1*(AB897-K897)/K897))</f>
        <v>-</v>
      </c>
      <c r="AD897" s="66" t="str">
        <f>+IF(AB897&lt;&gt;"-",IF(AB897&lt;K897,(K897-AB897)*C897,AB897*C897),"")</f>
        <v/>
      </c>
      <c r="AE897" s="68" t="str">
        <f>+IF(AB897&lt;&gt;"-",IF(R897&lt;&gt;"-",IF(Z897&lt;&gt;"OUI","OLD","FAUX"),IF(Z897&lt;&gt;"OUI","NEW","FAUX")),"")</f>
        <v/>
      </c>
      <c r="AF897" s="68"/>
      <c r="AG897" s="68"/>
      <c r="AH897" s="53" t="str">
        <f t="shared" si="13"/>
        <v/>
      </c>
    </row>
    <row r="898" spans="1:34" ht="17">
      <c r="A898" s="53" t="s">
        <v>1749</v>
      </c>
      <c r="B898" s="53" t="s">
        <v>1750</v>
      </c>
      <c r="C898" s="54">
        <v>6</v>
      </c>
      <c r="D898" s="55" t="s">
        <v>170</v>
      </c>
      <c r="E898" s="55" t="s">
        <v>81</v>
      </c>
      <c r="F898" s="56" t="s">
        <v>49</v>
      </c>
      <c r="G898" s="56" t="s">
        <v>49</v>
      </c>
      <c r="H898" s="56"/>
      <c r="I898" s="56"/>
      <c r="J898" s="56" t="s">
        <v>49</v>
      </c>
      <c r="K898" s="57">
        <v>13.0442</v>
      </c>
      <c r="L898" s="58">
        <v>44365</v>
      </c>
      <c r="M898" s="58">
        <v>45358</v>
      </c>
      <c r="N898" s="59"/>
      <c r="O898" s="56"/>
      <c r="P898" s="56"/>
      <c r="Q898" s="56">
        <v>6</v>
      </c>
      <c r="R898" s="60">
        <v>11.73978</v>
      </c>
      <c r="S898" s="61">
        <f>O898+P898</f>
        <v>0</v>
      </c>
      <c r="T898" s="62">
        <f>+IF(L898&lt;&gt;"",IF(DAYS360(L898,$A$2)&lt;0,0,IF(AND(MONTH(L898)=MONTH($A$2),YEAR(L898)&lt;YEAR($A$2)),(DAYS360(L898,$A$2)/30)-1,DAYS360(L898,$A$2)/30)),0)</f>
        <v>45.266666666666666</v>
      </c>
      <c r="U898" s="62">
        <f>+IF(M898&lt;&gt;"",IF(DAYS360(M898,$A$2)&lt;0,0,IF(AND(MONTH(M898)=MONTH($A$2),YEAR(M898)&lt;YEAR($A$2)),(DAYS360(M898,$A$2)/30)-1,DAYS360(M898,$A$2)/30)),0)</f>
        <v>11.633333333333333</v>
      </c>
      <c r="V898" s="63">
        <f>S898/((C898+Q898)/2)</f>
        <v>0</v>
      </c>
      <c r="W898" s="64">
        <f>+IF(V898&gt;0,1/V898,999)</f>
        <v>999</v>
      </c>
      <c r="X898" s="65" t="str">
        <f>+IF(N898&lt;&gt;"",IF(INT(N898)&lt;&gt;INT(K898),"OUI",""),"")</f>
        <v/>
      </c>
      <c r="Y898" s="66">
        <f>+IF(F898="OUI",0,C898*K898)</f>
        <v>78.265199999999993</v>
      </c>
      <c r="Z898" s="67" t="str">
        <f>+IF(R898="-",IF(OR(F898="OUI",AND(G898="OUI",T898&lt;=$V$1),H898="OUI",I898="OUI",J898="OUI",T898&lt;=$V$1),"OUI",""),"")</f>
        <v/>
      </c>
      <c r="AA898" s="68" t="str">
        <f>+IF(OR(Z898&lt;&gt;"OUI",X898="OUI",R898&lt;&gt;"-"),"OUI","")</f>
        <v>OUI</v>
      </c>
      <c r="AB898" s="69">
        <f>+IF(AA898&lt;&gt;"OUI","-",IF(R898="-",IF(W898&lt;=3,"-",MAX(N898,K898*(1-$T$1))),IF(W898&lt;=3,R898,IF(T898&gt;$V$6,MAX(N898,K898*$T$6),IF(T898&gt;$V$5,MAX(R898,N898,K898*(1-$T$2),K898*(1-$T$5)),IF(T898&gt;$V$4,MAX(R898,N898,K898*(1-$T$2),K898*(1-$T$4)),IF(T898&gt;$V$3,MAX(R898,N898,K898*(1-$T$2),K898*(1-$T$3)),IF(T898&gt;$V$1,MAX(N898,K898*(1-$T$2)),MAX(N898,R898)))))))))</f>
        <v>11.73978</v>
      </c>
      <c r="AC898" s="70">
        <f>+IF(AB898="-","-",IF(ABS(K898-AB898)&lt;0.1,1,-1*(AB898-K898)/K898))</f>
        <v>0.10000000000000003</v>
      </c>
      <c r="AD898" s="66">
        <f>+IF(AB898&lt;&gt;"-",IF(AB898&lt;K898,(K898-AB898)*C898,AB898*C898),"")</f>
        <v>7.8265200000000021</v>
      </c>
      <c r="AE898" s="68" t="str">
        <f>+IF(AB898&lt;&gt;"-",IF(R898&lt;&gt;"-",IF(Z898&lt;&gt;"OUI","OLD","FAUX"),IF(Z898&lt;&gt;"OUI","NEW","FAUX")),"")</f>
        <v>OLD</v>
      </c>
      <c r="AF898" s="68"/>
      <c r="AG898" s="68"/>
      <c r="AH898" s="53" t="str">
        <f t="shared" si="13"/>
        <v/>
      </c>
    </row>
    <row r="899" spans="1:34">
      <c r="A899" s="53" t="s">
        <v>3289</v>
      </c>
      <c r="B899" s="53" t="s">
        <v>3290</v>
      </c>
      <c r="C899" s="54">
        <v>2</v>
      </c>
      <c r="D899" s="55"/>
      <c r="E899" s="55"/>
      <c r="F899" s="56" t="s">
        <v>49</v>
      </c>
      <c r="G899" s="56" t="s">
        <v>49</v>
      </c>
      <c r="H899" s="56"/>
      <c r="I899" s="56"/>
      <c r="J899" s="56"/>
      <c r="K899" s="57">
        <v>12.9</v>
      </c>
      <c r="L899" s="58">
        <v>45474</v>
      </c>
      <c r="M899" s="58"/>
      <c r="N899" s="59"/>
      <c r="O899" s="56"/>
      <c r="P899" s="56"/>
      <c r="Q899" s="56">
        <v>2</v>
      </c>
      <c r="R899" s="60" t="s">
        <v>1139</v>
      </c>
      <c r="S899" s="61">
        <f>O899+P899</f>
        <v>0</v>
      </c>
      <c r="T899" s="62">
        <f>+IF(L899&lt;&gt;"",IF(DAYS360(L899,$A$2)&lt;0,0,IF(AND(MONTH(L899)=MONTH($A$2),YEAR(L899)&lt;YEAR($A$2)),(DAYS360(L899,$A$2)/30)-1,DAYS360(L899,$A$2)/30)),0)</f>
        <v>8.8333333333333339</v>
      </c>
      <c r="U899" s="62">
        <f>+IF(M899&lt;&gt;"",IF(DAYS360(M899,$A$2)&lt;0,0,IF(AND(MONTH(M899)=MONTH($A$2),YEAR(M899)&lt;YEAR($A$2)),(DAYS360(M899,$A$2)/30)-1,DAYS360(M899,$A$2)/30)),0)</f>
        <v>0</v>
      </c>
      <c r="V899" s="63">
        <f>S899/((C899+Q899)/2)</f>
        <v>0</v>
      </c>
      <c r="W899" s="64">
        <f>+IF(V899&gt;0,1/V899,999)</f>
        <v>999</v>
      </c>
      <c r="X899" s="65" t="str">
        <f>+IF(N899&lt;&gt;"",IF(INT(N899)&lt;&gt;INT(K899),"OUI",""),"")</f>
        <v/>
      </c>
      <c r="Y899" s="66">
        <f>+IF(F899="OUI",0,C899*K899)</f>
        <v>25.8</v>
      </c>
      <c r="Z899" s="67" t="str">
        <f>+IF(R899="-",IF(OR(F899="OUI",AND(G899="OUI",T899&lt;=$V$1),H899="OUI",I899="OUI",J899="OUI",T899&lt;=$V$1),"OUI",""),"")</f>
        <v>OUI</v>
      </c>
      <c r="AA899" s="68" t="str">
        <f>+IF(OR(Z899&lt;&gt;"OUI",X899="OUI",R899&lt;&gt;"-"),"OUI","")</f>
        <v/>
      </c>
      <c r="AB899" s="69" t="str">
        <f>+IF(AA899&lt;&gt;"OUI","-",IF(R899="-",IF(W899&lt;=3,"-",MAX(N899,K899*(1-$T$1))),IF(W899&lt;=3,R899,IF(T899&gt;$V$6,MAX(N899,K899*$T$6),IF(T899&gt;$V$5,MAX(R899,N899,K899*(1-$T$2),K899*(1-$T$5)),IF(T899&gt;$V$4,MAX(R899,N899,K899*(1-$T$2),K899*(1-$T$4)),IF(T899&gt;$V$3,MAX(R899,N899,K899*(1-$T$2),K899*(1-$T$3)),IF(T899&gt;$V$1,MAX(N899,K899*(1-$T$2)),MAX(N899,R899)))))))))</f>
        <v>-</v>
      </c>
      <c r="AC899" s="70" t="str">
        <f>+IF(AB899="-","-",IF(ABS(K899-AB899)&lt;0.1,1,-1*(AB899-K899)/K899))</f>
        <v>-</v>
      </c>
      <c r="AD899" s="66" t="str">
        <f>+IF(AB899&lt;&gt;"-",IF(AB899&lt;K899,(K899-AB899)*C899,AB899*C899),"")</f>
        <v/>
      </c>
      <c r="AE899" s="68" t="str">
        <f>+IF(AB899&lt;&gt;"-",IF(R899&lt;&gt;"-",IF(Z899&lt;&gt;"OUI","OLD","FAUX"),IF(Z899&lt;&gt;"OUI","NEW","FAUX")),"")</f>
        <v/>
      </c>
      <c r="AF899" s="68"/>
      <c r="AG899" s="68"/>
      <c r="AH899" s="53" t="str">
        <f t="shared" si="13"/>
        <v/>
      </c>
    </row>
    <row r="900" spans="1:34" ht="17">
      <c r="A900" s="53" t="s">
        <v>3571</v>
      </c>
      <c r="B900" s="53" t="s">
        <v>3572</v>
      </c>
      <c r="C900" s="54">
        <v>4</v>
      </c>
      <c r="D900" s="55"/>
      <c r="E900" s="55" t="s">
        <v>111</v>
      </c>
      <c r="F900" s="56" t="s">
        <v>49</v>
      </c>
      <c r="G900" s="56" t="s">
        <v>49</v>
      </c>
      <c r="H900" s="56"/>
      <c r="I900" s="56"/>
      <c r="J900" s="56" t="s">
        <v>49</v>
      </c>
      <c r="K900" s="57">
        <v>12.9</v>
      </c>
      <c r="L900" s="58">
        <v>45559</v>
      </c>
      <c r="M900" s="58">
        <v>45691</v>
      </c>
      <c r="N900" s="59"/>
      <c r="O900" s="56">
        <v>1</v>
      </c>
      <c r="P900" s="56"/>
      <c r="Q900" s="56">
        <v>5</v>
      </c>
      <c r="R900" s="60" t="s">
        <v>1139</v>
      </c>
      <c r="S900" s="61">
        <f>O900+P900</f>
        <v>1</v>
      </c>
      <c r="T900" s="62">
        <f>+IF(L900&lt;&gt;"",IF(DAYS360(L900,$A$2)&lt;0,0,IF(AND(MONTH(L900)=MONTH($A$2),YEAR(L900)&lt;YEAR($A$2)),(DAYS360(L900,$A$2)/30)-1,DAYS360(L900,$A$2)/30)),0)</f>
        <v>6.0666666666666664</v>
      </c>
      <c r="U900" s="62">
        <f>+IF(M900&lt;&gt;"",IF(DAYS360(M900,$A$2)&lt;0,0,IF(AND(MONTH(M900)=MONTH($A$2),YEAR(M900)&lt;YEAR($A$2)),(DAYS360(M900,$A$2)/30)-1,DAYS360(M900,$A$2)/30)),0)</f>
        <v>1.7666666666666666</v>
      </c>
      <c r="V900" s="63">
        <f>S900/((C900+Q900)/2)</f>
        <v>0.22222222222222221</v>
      </c>
      <c r="W900" s="64">
        <f>+IF(V900&gt;0,1/V900,999)</f>
        <v>4.5</v>
      </c>
      <c r="X900" s="65" t="str">
        <f>+IF(N900&lt;&gt;"",IF(INT(N900)&lt;&gt;INT(K900),"OUI",""),"")</f>
        <v/>
      </c>
      <c r="Y900" s="66">
        <f>+IF(F900="OUI",0,C900*K900)</f>
        <v>51.6</v>
      </c>
      <c r="Z900" s="67" t="str">
        <f>+IF(R900="-",IF(OR(F900="OUI",AND(G900="OUI",T900&lt;=$V$1),H900="OUI",I900="OUI",J900="OUI",T900&lt;=$V$1),"OUI",""),"")</f>
        <v>OUI</v>
      </c>
      <c r="AA900" s="68" t="str">
        <f>+IF(OR(Z900&lt;&gt;"OUI",X900="OUI",R900&lt;&gt;"-"),"OUI","")</f>
        <v/>
      </c>
      <c r="AB900" s="69" t="str">
        <f>+IF(AA900&lt;&gt;"OUI","-",IF(R900="-",IF(W900&lt;=3,"-",MAX(N900,K900*(1-$T$1))),IF(W900&lt;=3,R900,IF(T900&gt;$V$6,MAX(N900,K900*$T$6),IF(T900&gt;$V$5,MAX(R900,N900,K900*(1-$T$2),K900*(1-$T$5)),IF(T900&gt;$V$4,MAX(R900,N900,K900*(1-$T$2),K900*(1-$T$4)),IF(T900&gt;$V$3,MAX(R900,N900,K900*(1-$T$2),K900*(1-$T$3)),IF(T900&gt;$V$1,MAX(N900,K900*(1-$T$2)),MAX(N900,R900)))))))))</f>
        <v>-</v>
      </c>
      <c r="AC900" s="70" t="str">
        <f>+IF(AB900="-","-",IF(ABS(K900-AB900)&lt;0.1,1,-1*(AB900-K900)/K900))</f>
        <v>-</v>
      </c>
      <c r="AD900" s="66" t="str">
        <f>+IF(AB900&lt;&gt;"-",IF(AB900&lt;K900,(K900-AB900)*C900,AB900*C900),"")</f>
        <v/>
      </c>
      <c r="AE900" s="68" t="str">
        <f>+IF(AB900&lt;&gt;"-",IF(R900&lt;&gt;"-",IF(Z900&lt;&gt;"OUI","OLD","FAUX"),IF(Z900&lt;&gt;"OUI","NEW","FAUX")),"")</f>
        <v/>
      </c>
      <c r="AF900" s="68"/>
      <c r="AG900" s="68"/>
      <c r="AH900" s="53" t="str">
        <f t="shared" si="13"/>
        <v/>
      </c>
    </row>
    <row r="901" spans="1:34" ht="17">
      <c r="A901" s="53" t="s">
        <v>664</v>
      </c>
      <c r="B901" s="53" t="s">
        <v>665</v>
      </c>
      <c r="C901" s="54">
        <v>468</v>
      </c>
      <c r="D901" s="55" t="s">
        <v>68</v>
      </c>
      <c r="E901" s="55" t="s">
        <v>666</v>
      </c>
      <c r="F901" s="56" t="s">
        <v>49</v>
      </c>
      <c r="G901" s="56" t="s">
        <v>49</v>
      </c>
      <c r="H901" s="56">
        <v>0</v>
      </c>
      <c r="I901" s="56"/>
      <c r="J901" s="56" t="s">
        <v>49</v>
      </c>
      <c r="K901" s="57">
        <v>12.8963</v>
      </c>
      <c r="L901" s="58">
        <v>44300</v>
      </c>
      <c r="M901" s="58">
        <v>45677</v>
      </c>
      <c r="N901" s="59"/>
      <c r="O901" s="56">
        <v>2</v>
      </c>
      <c r="P901" s="56"/>
      <c r="Q901" s="56">
        <v>471</v>
      </c>
      <c r="R901" s="60">
        <v>11.606670000000001</v>
      </c>
      <c r="S901" s="61">
        <f>O901+P901</f>
        <v>2</v>
      </c>
      <c r="T901" s="62">
        <f>+IF(L901&lt;&gt;"",IF(DAYS360(L901,$A$2)&lt;0,0,IF(AND(MONTH(L901)=MONTH($A$2),YEAR(L901)&lt;YEAR($A$2)),(DAYS360(L901,$A$2)/30)-1,DAYS360(L901,$A$2)/30)),0)</f>
        <v>47.4</v>
      </c>
      <c r="U901" s="62">
        <f>+IF(M901&lt;&gt;"",IF(DAYS360(M901,$A$2)&lt;0,0,IF(AND(MONTH(M901)=MONTH($A$2),YEAR(M901)&lt;YEAR($A$2)),(DAYS360(M901,$A$2)/30)-1,DAYS360(M901,$A$2)/30)),0)</f>
        <v>2.2000000000000002</v>
      </c>
      <c r="V901" s="63">
        <f>S901/((C901+Q901)/2)</f>
        <v>4.2598509052183178E-3</v>
      </c>
      <c r="W901" s="64">
        <f>+IF(V901&gt;0,1/V901,999)</f>
        <v>234.74999999999997</v>
      </c>
      <c r="X901" s="65" t="str">
        <f>+IF(N901&lt;&gt;"",IF(INT(N901)&lt;&gt;INT(K901),"OUI",""),"")</f>
        <v/>
      </c>
      <c r="Y901" s="66">
        <f>+IF(F901="OUI",0,C901*K901)</f>
        <v>6035.4683999999997</v>
      </c>
      <c r="Z901" s="67" t="str">
        <f>+IF(R901="-",IF(OR(F901="OUI",AND(G901="OUI",T901&lt;=$V$1),H901="OUI",I901="OUI",J901="OUI",T901&lt;=$V$1),"OUI",""),"")</f>
        <v/>
      </c>
      <c r="AA901" s="68" t="str">
        <f>+IF(OR(Z901&lt;&gt;"OUI",X901="OUI",R901&lt;&gt;"-"),"OUI","")</f>
        <v>OUI</v>
      </c>
      <c r="AB901" s="69">
        <f>+IF(AA901&lt;&gt;"OUI","-",IF(R901="-",IF(W901&lt;=3,"-",MAX(N901,K901*(1-$T$1))),IF(W901&lt;=3,R901,IF(T901&gt;$V$6,MAX(N901,K901*$T$6),IF(T901&gt;$V$5,MAX(R901,N901,K901*(1-$T$2),K901*(1-$T$5)),IF(T901&gt;$V$4,MAX(R901,N901,K901*(1-$T$2),K901*(1-$T$4)),IF(T901&gt;$V$3,MAX(R901,N901,K901*(1-$T$2),K901*(1-$T$3)),IF(T901&gt;$V$1,MAX(N901,K901*(1-$T$2)),MAX(N901,R901)))))))))</f>
        <v>11.606670000000001</v>
      </c>
      <c r="AC901" s="70">
        <f>+IF(AB901="-","-",IF(ABS(K901-AB901)&lt;0.1,1,-1*(AB901-K901)/K901))</f>
        <v>9.9999999999999922E-2</v>
      </c>
      <c r="AD901" s="66">
        <f>+IF(AB901&lt;&gt;"-",IF(AB901&lt;K901,(K901-AB901)*C901,AB901*C901),"")</f>
        <v>603.54683999999952</v>
      </c>
      <c r="AE901" s="68" t="str">
        <f>+IF(AB901&lt;&gt;"-",IF(R901&lt;&gt;"-",IF(Z901&lt;&gt;"OUI","OLD","FAUX"),IF(Z901&lt;&gt;"OUI","NEW","FAUX")),"")</f>
        <v>OLD</v>
      </c>
      <c r="AF901" s="68"/>
      <c r="AG901" s="68"/>
      <c r="AH901" s="53" t="str">
        <f t="shared" si="13"/>
        <v/>
      </c>
    </row>
    <row r="902" spans="1:34" ht="17">
      <c r="A902" s="53" t="s">
        <v>951</v>
      </c>
      <c r="B902" s="53" t="s">
        <v>952</v>
      </c>
      <c r="C902" s="54">
        <v>5</v>
      </c>
      <c r="D902" s="55" t="s">
        <v>170</v>
      </c>
      <c r="E902" s="55" t="s">
        <v>666</v>
      </c>
      <c r="F902" s="56" t="s">
        <v>49</v>
      </c>
      <c r="G902" s="56" t="s">
        <v>49</v>
      </c>
      <c r="H902" s="56"/>
      <c r="I902" s="56"/>
      <c r="J902" s="56" t="s">
        <v>49</v>
      </c>
      <c r="K902" s="57">
        <v>12.83</v>
      </c>
      <c r="L902" s="58">
        <v>45247</v>
      </c>
      <c r="M902" s="58">
        <v>45666</v>
      </c>
      <c r="N902" s="59"/>
      <c r="O902" s="56">
        <v>1</v>
      </c>
      <c r="P902" s="56"/>
      <c r="Q902" s="56">
        <v>6</v>
      </c>
      <c r="R902" s="60">
        <v>11.547000000000001</v>
      </c>
      <c r="S902" s="61">
        <f>O902+P902</f>
        <v>1</v>
      </c>
      <c r="T902" s="62">
        <f>+IF(L902&lt;&gt;"",IF(DAYS360(L902,$A$2)&lt;0,0,IF(AND(MONTH(L902)=MONTH($A$2),YEAR(L902)&lt;YEAR($A$2)),(DAYS360(L902,$A$2)/30)-1,DAYS360(L902,$A$2)/30)),0)</f>
        <v>16.3</v>
      </c>
      <c r="U902" s="62">
        <f>+IF(M902&lt;&gt;"",IF(DAYS360(M902,$A$2)&lt;0,0,IF(AND(MONTH(M902)=MONTH($A$2),YEAR(M902)&lt;YEAR($A$2)),(DAYS360(M902,$A$2)/30)-1,DAYS360(M902,$A$2)/30)),0)</f>
        <v>2.5666666666666669</v>
      </c>
      <c r="V902" s="63">
        <f>S902/((C902+Q902)/2)</f>
        <v>0.18181818181818182</v>
      </c>
      <c r="W902" s="64">
        <f>+IF(V902&gt;0,1/V902,999)</f>
        <v>5.5</v>
      </c>
      <c r="X902" s="65" t="str">
        <f>+IF(N902&lt;&gt;"",IF(INT(N902)&lt;&gt;INT(K902),"OUI",""),"")</f>
        <v/>
      </c>
      <c r="Y902" s="66">
        <f>+IF(F902="OUI",0,C902*K902)</f>
        <v>64.150000000000006</v>
      </c>
      <c r="Z902" s="67" t="str">
        <f>+IF(R902="-",IF(OR(F902="OUI",AND(G902="OUI",T902&lt;=$V$1),H902="OUI",I902="OUI",J902="OUI",T902&lt;=$V$1),"OUI",""),"")</f>
        <v/>
      </c>
      <c r="AA902" s="68" t="str">
        <f>+IF(OR(Z902&lt;&gt;"OUI",X902="OUI",R902&lt;&gt;"-"),"OUI","")</f>
        <v>OUI</v>
      </c>
      <c r="AB902" s="69">
        <f>+IF(AA902&lt;&gt;"OUI","-",IF(R902="-",IF(W902&lt;=3,"-",MAX(N902,K902*(1-$T$1))),IF(W902&lt;=3,R902,IF(T902&gt;$V$6,MAX(N902,K902*$T$6),IF(T902&gt;$V$5,MAX(R902,N902,K902*(1-$T$2),K902*(1-$T$5)),IF(T902&gt;$V$4,MAX(R902,N902,K902*(1-$T$2),K902*(1-$T$4)),IF(T902&gt;$V$3,MAX(R902,N902,K902*(1-$T$2),K902*(1-$T$3)),IF(T902&gt;$V$1,MAX(N902,K902*(1-$T$2)),MAX(N902,R902)))))))))</f>
        <v>11.547000000000001</v>
      </c>
      <c r="AC902" s="70">
        <f>+IF(AB902="-","-",IF(ABS(K902-AB902)&lt;0.1,1,-1*(AB902-K902)/K902))</f>
        <v>9.9999999999999964E-2</v>
      </c>
      <c r="AD902" s="66">
        <f>+IF(AB902&lt;&gt;"-",IF(AB902&lt;K902,(K902-AB902)*C902,AB902*C902),"")</f>
        <v>6.4149999999999974</v>
      </c>
      <c r="AE902" s="68" t="str">
        <f>+IF(AB902&lt;&gt;"-",IF(R902&lt;&gt;"-",IF(Z902&lt;&gt;"OUI","OLD","FAUX"),IF(Z902&lt;&gt;"OUI","NEW","FAUX")),"")</f>
        <v>OLD</v>
      </c>
      <c r="AF902" s="68"/>
      <c r="AG902" s="68"/>
      <c r="AH902" s="53" t="str">
        <f t="shared" si="13"/>
        <v/>
      </c>
    </row>
    <row r="903" spans="1:34" ht="17">
      <c r="A903" s="53" t="s">
        <v>1683</v>
      </c>
      <c r="B903" s="53" t="s">
        <v>1684</v>
      </c>
      <c r="C903" s="54">
        <v>9</v>
      </c>
      <c r="D903" s="55" t="s">
        <v>797</v>
      </c>
      <c r="E903" s="55" t="s">
        <v>437</v>
      </c>
      <c r="F903" s="56" t="s">
        <v>49</v>
      </c>
      <c r="G903" s="56" t="s">
        <v>49</v>
      </c>
      <c r="H903" s="56"/>
      <c r="I903" s="56"/>
      <c r="J903" s="56" t="s">
        <v>49</v>
      </c>
      <c r="K903" s="57">
        <v>12.75</v>
      </c>
      <c r="L903" s="58">
        <v>44978</v>
      </c>
      <c r="M903" s="58">
        <v>45639</v>
      </c>
      <c r="N903" s="59"/>
      <c r="O903" s="56"/>
      <c r="P903" s="56"/>
      <c r="Q903" s="56">
        <v>9</v>
      </c>
      <c r="R903" s="60">
        <v>11.475</v>
      </c>
      <c r="S903" s="61">
        <f>O903+P903</f>
        <v>0</v>
      </c>
      <c r="T903" s="62">
        <f>+IF(L903&lt;&gt;"",IF(DAYS360(L903,$A$2)&lt;0,0,IF(AND(MONTH(L903)=MONTH($A$2),YEAR(L903)&lt;YEAR($A$2)),(DAYS360(L903,$A$2)/30)-1,DAYS360(L903,$A$2)/30)),0)</f>
        <v>25.166666666666668</v>
      </c>
      <c r="U903" s="62">
        <f>+IF(M903&lt;&gt;"",IF(DAYS360(M903,$A$2)&lt;0,0,IF(AND(MONTH(M903)=MONTH($A$2),YEAR(M903)&lt;YEAR($A$2)),(DAYS360(M903,$A$2)/30)-1,DAYS360(M903,$A$2)/30)),0)</f>
        <v>3.4333333333333331</v>
      </c>
      <c r="V903" s="63">
        <f>S903/((C903+Q903)/2)</f>
        <v>0</v>
      </c>
      <c r="W903" s="64">
        <f>+IF(V903&gt;0,1/V903,999)</f>
        <v>999</v>
      </c>
      <c r="X903" s="65" t="str">
        <f>+IF(N903&lt;&gt;"",IF(INT(N903)&lt;&gt;INT(K903),"OUI",""),"")</f>
        <v/>
      </c>
      <c r="Y903" s="66">
        <f>+IF(F903="OUI",0,C903*K903)</f>
        <v>114.75</v>
      </c>
      <c r="Z903" s="67" t="str">
        <f>+IF(R903="-",IF(OR(F903="OUI",AND(G903="OUI",T903&lt;=$V$1),H903="OUI",I903="OUI",J903="OUI",T903&lt;=$V$1),"OUI",""),"")</f>
        <v/>
      </c>
      <c r="AA903" s="68" t="str">
        <f>+IF(OR(Z903&lt;&gt;"OUI",X903="OUI",R903&lt;&gt;"-"),"OUI","")</f>
        <v>OUI</v>
      </c>
      <c r="AB903" s="69">
        <f>+IF(AA903&lt;&gt;"OUI","-",IF(R903="-",IF(W903&lt;=3,"-",MAX(N903,K903*(1-$T$1))),IF(W903&lt;=3,R903,IF(T903&gt;$V$6,MAX(N903,K903*$T$6),IF(T903&gt;$V$5,MAX(R903,N903,K903*(1-$T$2),K903*(1-$T$5)),IF(T903&gt;$V$4,MAX(R903,N903,K903*(1-$T$2),K903*(1-$T$4)),IF(T903&gt;$V$3,MAX(R903,N903,K903*(1-$T$2),K903*(1-$T$3)),IF(T903&gt;$V$1,MAX(N903,K903*(1-$T$2)),MAX(N903,R903)))))))))</f>
        <v>11.475</v>
      </c>
      <c r="AC903" s="70">
        <f>+IF(AB903="-","-",IF(ABS(K903-AB903)&lt;0.1,1,-1*(AB903-K903)/K903))</f>
        <v>0.10000000000000003</v>
      </c>
      <c r="AD903" s="66">
        <f>+IF(AB903&lt;&gt;"-",IF(AB903&lt;K903,(K903-AB903)*C903,AB903*C903),"")</f>
        <v>11.475000000000003</v>
      </c>
      <c r="AE903" s="68" t="str">
        <f>+IF(AB903&lt;&gt;"-",IF(R903&lt;&gt;"-",IF(Z903&lt;&gt;"OUI","OLD","FAUX"),IF(Z903&lt;&gt;"OUI","NEW","FAUX")),"")</f>
        <v>OLD</v>
      </c>
      <c r="AF903" s="68"/>
      <c r="AG903" s="68"/>
      <c r="AH903" s="53" t="str">
        <f t="shared" si="13"/>
        <v/>
      </c>
    </row>
    <row r="904" spans="1:34" ht="17">
      <c r="A904" s="53" t="s">
        <v>1804</v>
      </c>
      <c r="B904" s="53" t="s">
        <v>1805</v>
      </c>
      <c r="C904" s="54">
        <v>4</v>
      </c>
      <c r="D904" s="55" t="s">
        <v>834</v>
      </c>
      <c r="E904" s="55"/>
      <c r="F904" s="56" t="s">
        <v>49</v>
      </c>
      <c r="G904" s="56" t="s">
        <v>49</v>
      </c>
      <c r="H904" s="56"/>
      <c r="I904" s="56"/>
      <c r="J904" s="56"/>
      <c r="K904" s="57">
        <v>12.75</v>
      </c>
      <c r="L904" s="58">
        <v>44725</v>
      </c>
      <c r="M904" s="58">
        <v>45684</v>
      </c>
      <c r="N904" s="59"/>
      <c r="O904" s="56">
        <v>1</v>
      </c>
      <c r="P904" s="56"/>
      <c r="Q904" s="56">
        <v>5</v>
      </c>
      <c r="R904" s="60">
        <v>11.475</v>
      </c>
      <c r="S904" s="61">
        <f>O904+P904</f>
        <v>1</v>
      </c>
      <c r="T904" s="62">
        <f>+IF(L904&lt;&gt;"",IF(DAYS360(L904,$A$2)&lt;0,0,IF(AND(MONTH(L904)=MONTH($A$2),YEAR(L904)&lt;YEAR($A$2)),(DAYS360(L904,$A$2)/30)-1,DAYS360(L904,$A$2)/30)),0)</f>
        <v>33.43333333333333</v>
      </c>
      <c r="U904" s="62">
        <f>+IF(M904&lt;&gt;"",IF(DAYS360(M904,$A$2)&lt;0,0,IF(AND(MONTH(M904)=MONTH($A$2),YEAR(M904)&lt;YEAR($A$2)),(DAYS360(M904,$A$2)/30)-1,DAYS360(M904,$A$2)/30)),0)</f>
        <v>1.9666666666666666</v>
      </c>
      <c r="V904" s="63">
        <f>S904/((C904+Q904)/2)</f>
        <v>0.22222222222222221</v>
      </c>
      <c r="W904" s="64">
        <f>+IF(V904&gt;0,1/V904,999)</f>
        <v>4.5</v>
      </c>
      <c r="X904" s="65" t="str">
        <f>+IF(N904&lt;&gt;"",IF(INT(N904)&lt;&gt;INT(K904),"OUI",""),"")</f>
        <v/>
      </c>
      <c r="Y904" s="66">
        <f>+IF(F904="OUI",0,C904*K904)</f>
        <v>51</v>
      </c>
      <c r="Z904" s="67" t="str">
        <f>+IF(R904="-",IF(OR(F904="OUI",AND(G904="OUI",T904&lt;=$V$1),H904="OUI",I904="OUI",J904="OUI",T904&lt;=$V$1),"OUI",""),"")</f>
        <v/>
      </c>
      <c r="AA904" s="68" t="str">
        <f>+IF(OR(Z904&lt;&gt;"OUI",X904="OUI",R904&lt;&gt;"-"),"OUI","")</f>
        <v>OUI</v>
      </c>
      <c r="AB904" s="69">
        <f>+IF(AA904&lt;&gt;"OUI","-",IF(R904="-",IF(W904&lt;=3,"-",MAX(N904,K904*(1-$T$1))),IF(W904&lt;=3,R904,IF(T904&gt;$V$6,MAX(N904,K904*$T$6),IF(T904&gt;$V$5,MAX(R904,N904,K904*(1-$T$2),K904*(1-$T$5)),IF(T904&gt;$V$4,MAX(R904,N904,K904*(1-$T$2),K904*(1-$T$4)),IF(T904&gt;$V$3,MAX(R904,N904,K904*(1-$T$2),K904*(1-$T$3)),IF(T904&gt;$V$1,MAX(N904,K904*(1-$T$2)),MAX(N904,R904)))))))))</f>
        <v>11.475</v>
      </c>
      <c r="AC904" s="70">
        <f>+IF(AB904="-","-",IF(ABS(K904-AB904)&lt;0.1,1,-1*(AB904-K904)/K904))</f>
        <v>0.10000000000000003</v>
      </c>
      <c r="AD904" s="66">
        <f>+IF(AB904&lt;&gt;"-",IF(AB904&lt;K904,(K904-AB904)*C904,AB904*C904),"")</f>
        <v>5.1000000000000014</v>
      </c>
      <c r="AE904" s="68" t="str">
        <f>+IF(AB904&lt;&gt;"-",IF(R904&lt;&gt;"-",IF(Z904&lt;&gt;"OUI","OLD","FAUX"),IF(Z904&lt;&gt;"OUI","NEW","FAUX")),"")</f>
        <v>OLD</v>
      </c>
      <c r="AF904" s="68"/>
      <c r="AG904" s="68"/>
      <c r="AH904" s="53" t="str">
        <f t="shared" si="13"/>
        <v/>
      </c>
    </row>
    <row r="905" spans="1:34" ht="17">
      <c r="A905" s="53" t="s">
        <v>264</v>
      </c>
      <c r="B905" s="53" t="s">
        <v>265</v>
      </c>
      <c r="C905" s="54">
        <v>2</v>
      </c>
      <c r="D905" s="55" t="s">
        <v>159</v>
      </c>
      <c r="E905" s="55" t="s">
        <v>246</v>
      </c>
      <c r="F905" s="56" t="s">
        <v>49</v>
      </c>
      <c r="G905" s="56" t="s">
        <v>49</v>
      </c>
      <c r="H905" s="56"/>
      <c r="I905" s="56"/>
      <c r="J905" s="56" t="s">
        <v>49</v>
      </c>
      <c r="K905" s="57">
        <v>12.7</v>
      </c>
      <c r="L905" s="58">
        <v>43844</v>
      </c>
      <c r="M905" s="58">
        <v>44994</v>
      </c>
      <c r="N905" s="59"/>
      <c r="O905" s="56"/>
      <c r="P905" s="56"/>
      <c r="Q905" s="56">
        <v>2</v>
      </c>
      <c r="R905" s="60">
        <v>11.43</v>
      </c>
      <c r="S905" s="61">
        <f>O905+P905</f>
        <v>0</v>
      </c>
      <c r="T905" s="62">
        <f>+IF(L905&lt;&gt;"",IF(DAYS360(L905,$A$2)&lt;0,0,IF(AND(MONTH(L905)=MONTH($A$2),YEAR(L905)&lt;YEAR($A$2)),(DAYS360(L905,$A$2)/30)-1,DAYS360(L905,$A$2)/30)),0)</f>
        <v>62.4</v>
      </c>
      <c r="U905" s="62">
        <f>+IF(M905&lt;&gt;"",IF(DAYS360(M905,$A$2)&lt;0,0,IF(AND(MONTH(M905)=MONTH($A$2),YEAR(M905)&lt;YEAR($A$2)),(DAYS360(M905,$A$2)/30)-1,DAYS360(M905,$A$2)/30)),0)</f>
        <v>23.566666666666666</v>
      </c>
      <c r="V905" s="63">
        <f>S905/((C905+Q905)/2)</f>
        <v>0</v>
      </c>
      <c r="W905" s="64">
        <f>+IF(V905&gt;0,1/V905,999)</f>
        <v>999</v>
      </c>
      <c r="X905" s="65" t="str">
        <f>+IF(N905&lt;&gt;"",IF(INT(N905)&lt;&gt;INT(K905),"OUI",""),"")</f>
        <v/>
      </c>
      <c r="Y905" s="66">
        <f>+IF(F905="OUI",0,C905*K905)</f>
        <v>25.4</v>
      </c>
      <c r="Z905" s="67" t="str">
        <f>+IF(R905="-",IF(OR(F905="OUI",AND(G905="OUI",T905&lt;=$V$1),H905="OUI",I905="OUI",J905="OUI",T905&lt;=$V$1),"OUI",""),"")</f>
        <v/>
      </c>
      <c r="AA905" s="68" t="str">
        <f>+IF(OR(Z905&lt;&gt;"OUI",X905="OUI",R905&lt;&gt;"-"),"OUI","")</f>
        <v>OUI</v>
      </c>
      <c r="AB905" s="69">
        <f>+IF(AA905&lt;&gt;"OUI","-",IF(R905="-",IF(W905&lt;=3,"-",MAX(N905,K905*(1-$T$1))),IF(W905&lt;=3,R905,IF(T905&gt;$V$6,MAX(N905,K905*$T$6),IF(T905&gt;$V$5,MAX(R905,N905,K905*(1-$T$2),K905*(1-$T$5)),IF(T905&gt;$V$4,MAX(R905,N905,K905*(1-$T$2),K905*(1-$T$4)),IF(T905&gt;$V$3,MAX(R905,N905,K905*(1-$T$2),K905*(1-$T$3)),IF(T905&gt;$V$1,MAX(N905,K905*(1-$T$2)),MAX(N905,R905)))))))))</f>
        <v>12.7</v>
      </c>
      <c r="AC905" s="70">
        <f>+IF(AB905="-","-",IF(ABS(K905-AB905)&lt;0.1,1,-1*(AB905-K905)/K905))</f>
        <v>1</v>
      </c>
      <c r="AD905" s="66">
        <f>+IF(AB905&lt;&gt;"-",IF(AB905&lt;K905,(K905-AB905)*C905,AB905*C905),"")</f>
        <v>25.4</v>
      </c>
      <c r="AE905" s="68" t="str">
        <f>+IF(AB905&lt;&gt;"-",IF(R905&lt;&gt;"-",IF(Z905&lt;&gt;"OUI","OLD","FAUX"),IF(Z905&lt;&gt;"OUI","NEW","FAUX")),"")</f>
        <v>OLD</v>
      </c>
      <c r="AF905" s="68"/>
      <c r="AG905" s="68"/>
      <c r="AH905" s="53" t="str">
        <f t="shared" si="13"/>
        <v/>
      </c>
    </row>
    <row r="906" spans="1:34" ht="17">
      <c r="A906" s="53" t="s">
        <v>3323</v>
      </c>
      <c r="B906" s="53" t="s">
        <v>3324</v>
      </c>
      <c r="C906" s="54">
        <v>6</v>
      </c>
      <c r="D906" s="55" t="s">
        <v>80</v>
      </c>
      <c r="E906" s="55" t="s">
        <v>97</v>
      </c>
      <c r="F906" s="56" t="s">
        <v>49</v>
      </c>
      <c r="G906" s="56" t="s">
        <v>49</v>
      </c>
      <c r="H906" s="56"/>
      <c r="I906" s="56"/>
      <c r="J906" s="56" t="s">
        <v>98</v>
      </c>
      <c r="K906" s="57">
        <v>12.64</v>
      </c>
      <c r="L906" s="58">
        <v>45289</v>
      </c>
      <c r="M906" s="58">
        <v>45581</v>
      </c>
      <c r="N906" s="59"/>
      <c r="O906" s="56"/>
      <c r="P906" s="56"/>
      <c r="Q906" s="56">
        <v>6</v>
      </c>
      <c r="R906" s="60" t="s">
        <v>1139</v>
      </c>
      <c r="S906" s="61">
        <f>O906+P906</f>
        <v>0</v>
      </c>
      <c r="T906" s="62">
        <f>+IF(L906&lt;&gt;"",IF(DAYS360(L906,$A$2)&lt;0,0,IF(AND(MONTH(L906)=MONTH($A$2),YEAR(L906)&lt;YEAR($A$2)),(DAYS360(L906,$A$2)/30)-1,DAYS360(L906,$A$2)/30)),0)</f>
        <v>14.9</v>
      </c>
      <c r="U906" s="62">
        <f>+IF(M906&lt;&gt;"",IF(DAYS360(M906,$A$2)&lt;0,0,IF(AND(MONTH(M906)=MONTH($A$2),YEAR(M906)&lt;YEAR($A$2)),(DAYS360(M906,$A$2)/30)-1,DAYS360(M906,$A$2)/30)),0)</f>
        <v>5.333333333333333</v>
      </c>
      <c r="V906" s="63">
        <f>S906/((C906+Q906)/2)</f>
        <v>0</v>
      </c>
      <c r="W906" s="64">
        <f>+IF(V906&gt;0,1/V906,999)</f>
        <v>999</v>
      </c>
      <c r="X906" s="65" t="str">
        <f>+IF(N906&lt;&gt;"",IF(INT(N906)&lt;&gt;INT(K906),"OUI",""),"")</f>
        <v/>
      </c>
      <c r="Y906" s="66">
        <f>+IF(F906="OUI",0,C906*K906)</f>
        <v>75.84</v>
      </c>
      <c r="Z906" s="67" t="str">
        <f>+IF(R906="-",IF(OR(F906="OUI",AND(G906="OUI",T906&lt;=$V$1),H906="OUI",I906="OUI",J906="OUI",T906&lt;=$V$1),"OUI",""),"")</f>
        <v>OUI</v>
      </c>
      <c r="AA906" s="68" t="str">
        <f>+IF(OR(Z906&lt;&gt;"OUI",X906="OUI",R906&lt;&gt;"-"),"OUI","")</f>
        <v/>
      </c>
      <c r="AB906" s="69" t="str">
        <f>+IF(AA906&lt;&gt;"OUI","-",IF(R906="-",IF(W906&lt;=3,"-",MAX(N906,K906*(1-$T$1))),IF(W906&lt;=3,R906,IF(T906&gt;$V$6,MAX(N906,K906*$T$6),IF(T906&gt;$V$5,MAX(R906,N906,K906*(1-$T$2),K906*(1-$T$5)),IF(T906&gt;$V$4,MAX(R906,N906,K906*(1-$T$2),K906*(1-$T$4)),IF(T906&gt;$V$3,MAX(R906,N906,K906*(1-$T$2),K906*(1-$T$3)),IF(T906&gt;$V$1,MAX(N906,K906*(1-$T$2)),MAX(N906,R906)))))))))</f>
        <v>-</v>
      </c>
      <c r="AC906" s="70" t="str">
        <f>+IF(AB906="-","-",IF(ABS(K906-AB906)&lt;0.1,1,-1*(AB906-K906)/K906))</f>
        <v>-</v>
      </c>
      <c r="AD906" s="66" t="str">
        <f>+IF(AB906&lt;&gt;"-",IF(AB906&lt;K906,(K906-AB906)*C906,AB906*C906),"")</f>
        <v/>
      </c>
      <c r="AE906" s="68" t="str">
        <f>+IF(AB906&lt;&gt;"-",IF(R906&lt;&gt;"-",IF(Z906&lt;&gt;"OUI","OLD","FAUX"),IF(Z906&lt;&gt;"OUI","NEW","FAUX")),"")</f>
        <v/>
      </c>
      <c r="AF906" s="68"/>
      <c r="AG906" s="68"/>
      <c r="AH906" s="53" t="str">
        <f t="shared" si="13"/>
        <v/>
      </c>
    </row>
    <row r="907" spans="1:34" ht="17">
      <c r="A907" s="53" t="s">
        <v>1107</v>
      </c>
      <c r="B907" s="53" t="s">
        <v>1108</v>
      </c>
      <c r="C907" s="54">
        <v>1</v>
      </c>
      <c r="D907" s="55" t="s">
        <v>555</v>
      </c>
      <c r="E907" s="55" t="s">
        <v>556</v>
      </c>
      <c r="F907" s="56" t="s">
        <v>49</v>
      </c>
      <c r="G907" s="56" t="s">
        <v>49</v>
      </c>
      <c r="H907" s="56"/>
      <c r="I907" s="56"/>
      <c r="J907" s="56" t="s">
        <v>49</v>
      </c>
      <c r="K907" s="57">
        <v>12.64</v>
      </c>
      <c r="L907" s="58">
        <v>44021</v>
      </c>
      <c r="M907" s="58">
        <v>44963</v>
      </c>
      <c r="N907" s="59"/>
      <c r="O907" s="56"/>
      <c r="P907" s="56"/>
      <c r="Q907" s="56">
        <v>1</v>
      </c>
      <c r="R907" s="60">
        <v>11.376000000000001</v>
      </c>
      <c r="S907" s="61">
        <f>O907+P907</f>
        <v>0</v>
      </c>
      <c r="T907" s="62">
        <f>+IF(L907&lt;&gt;"",IF(DAYS360(L907,$A$2)&lt;0,0,IF(AND(MONTH(L907)=MONTH($A$2),YEAR(L907)&lt;YEAR($A$2)),(DAYS360(L907,$A$2)/30)-1,DAYS360(L907,$A$2)/30)),0)</f>
        <v>56.56666666666667</v>
      </c>
      <c r="U907" s="62">
        <f>+IF(M907&lt;&gt;"",IF(DAYS360(M907,$A$2)&lt;0,0,IF(AND(MONTH(M907)=MONTH($A$2),YEAR(M907)&lt;YEAR($A$2)),(DAYS360(M907,$A$2)/30)-1,DAYS360(M907,$A$2)/30)),0)</f>
        <v>25.666666666666668</v>
      </c>
      <c r="V907" s="63">
        <f>S907/((C907+Q907)/2)</f>
        <v>0</v>
      </c>
      <c r="W907" s="64">
        <f>+IF(V907&gt;0,1/V907,999)</f>
        <v>999</v>
      </c>
      <c r="X907" s="65" t="str">
        <f>+IF(N907&lt;&gt;"",IF(INT(N907)&lt;&gt;INT(K907),"OUI",""),"")</f>
        <v/>
      </c>
      <c r="Y907" s="66">
        <f>+IF(F907="OUI",0,C907*K907)</f>
        <v>12.64</v>
      </c>
      <c r="Z907" s="67" t="str">
        <f>+IF(R907="-",IF(OR(F907="OUI",AND(G907="OUI",T907&lt;=$V$1),H907="OUI",I907="OUI",J907="OUI",T907&lt;=$V$1),"OUI",""),"")</f>
        <v/>
      </c>
      <c r="AA907" s="68" t="str">
        <f>+IF(OR(Z907&lt;&gt;"OUI",X907="OUI",R907&lt;&gt;"-"),"OUI","")</f>
        <v>OUI</v>
      </c>
      <c r="AB907" s="69">
        <f>+IF(AA907&lt;&gt;"OUI","-",IF(R907="-",IF(W907&lt;=3,"-",MAX(N907,K907*(1-$T$1))),IF(W907&lt;=3,R907,IF(T907&gt;$V$6,MAX(N907,K907*$T$6),IF(T907&gt;$V$5,MAX(R907,N907,K907*(1-$T$2),K907*(1-$T$5)),IF(T907&gt;$V$4,MAX(R907,N907,K907*(1-$T$2),K907*(1-$T$4)),IF(T907&gt;$V$3,MAX(R907,N907,K907*(1-$T$2),K907*(1-$T$3)),IF(T907&gt;$V$1,MAX(N907,K907*(1-$T$2)),MAX(N907,R907)))))))))</f>
        <v>11.376000000000001</v>
      </c>
      <c r="AC907" s="70">
        <f>+IF(AB907="-","-",IF(ABS(K907-AB907)&lt;0.1,1,-1*(AB907-K907)/K907))</f>
        <v>9.999999999999995E-2</v>
      </c>
      <c r="AD907" s="66">
        <f>+IF(AB907&lt;&gt;"-",IF(AB907&lt;K907,(K907-AB907)*C907,AB907*C907),"")</f>
        <v>1.2639999999999993</v>
      </c>
      <c r="AE907" s="68" t="str">
        <f>+IF(AB907&lt;&gt;"-",IF(R907&lt;&gt;"-",IF(Z907&lt;&gt;"OUI","OLD","FAUX"),IF(Z907&lt;&gt;"OUI","NEW","FAUX")),"")</f>
        <v>OLD</v>
      </c>
      <c r="AF907" s="68"/>
      <c r="AG907" s="68"/>
      <c r="AH907" s="53" t="str">
        <f t="shared" si="13"/>
        <v/>
      </c>
    </row>
    <row r="908" spans="1:34" ht="17">
      <c r="A908" s="53" t="s">
        <v>1245</v>
      </c>
      <c r="B908" s="53" t="s">
        <v>1246</v>
      </c>
      <c r="C908" s="54">
        <v>11</v>
      </c>
      <c r="D908" s="55" t="s">
        <v>1247</v>
      </c>
      <c r="E908" s="55"/>
      <c r="F908" s="56" t="s">
        <v>49</v>
      </c>
      <c r="G908" s="56" t="s">
        <v>49</v>
      </c>
      <c r="H908" s="56"/>
      <c r="I908" s="56"/>
      <c r="J908" s="56"/>
      <c r="K908" s="57">
        <v>12.582800000000001</v>
      </c>
      <c r="L908" s="58">
        <v>45198</v>
      </c>
      <c r="M908" s="58">
        <v>45719</v>
      </c>
      <c r="N908" s="59"/>
      <c r="O908" s="56">
        <v>1</v>
      </c>
      <c r="P908" s="56"/>
      <c r="Q908" s="56">
        <v>12</v>
      </c>
      <c r="R908" s="60" t="s">
        <v>1139</v>
      </c>
      <c r="S908" s="61">
        <f>O908+P908</f>
        <v>1</v>
      </c>
      <c r="T908" s="62">
        <f>+IF(L908&lt;&gt;"",IF(DAYS360(L908,$A$2)&lt;0,0,IF(AND(MONTH(L908)=MONTH($A$2),YEAR(L908)&lt;YEAR($A$2)),(DAYS360(L908,$A$2)/30)-1,DAYS360(L908,$A$2)/30)),0)</f>
        <v>17.899999999999999</v>
      </c>
      <c r="U908" s="62">
        <f>+IF(M908&lt;&gt;"",IF(DAYS360(M908,$A$2)&lt;0,0,IF(AND(MONTH(M908)=MONTH($A$2),YEAR(M908)&lt;YEAR($A$2)),(DAYS360(M908,$A$2)/30)-1,DAYS360(M908,$A$2)/30)),0)</f>
        <v>0.76666666666666672</v>
      </c>
      <c r="V908" s="63">
        <f>S908/((C908+Q908)/2)</f>
        <v>8.6956521739130432E-2</v>
      </c>
      <c r="W908" s="64">
        <f>+IF(V908&gt;0,1/V908,999)</f>
        <v>11.5</v>
      </c>
      <c r="X908" s="65" t="str">
        <f>+IF(N908&lt;&gt;"",IF(INT(N908)&lt;&gt;INT(K908),"OUI",""),"")</f>
        <v/>
      </c>
      <c r="Y908" s="66">
        <f>+IF(F908="OUI",0,C908*K908)</f>
        <v>138.41079999999999</v>
      </c>
      <c r="Z908" s="67" t="str">
        <f>+IF(R908="-",IF(OR(F908="OUI",AND(G908="OUI",T908&lt;=$V$1),H908="OUI",I908="OUI",J908="OUI",T908&lt;=$V$1),"OUI",""),"")</f>
        <v/>
      </c>
      <c r="AA908" s="68" t="str">
        <f>+IF(OR(Z908&lt;&gt;"OUI",X908="OUI",R908&lt;&gt;"-"),"OUI","")</f>
        <v>OUI</v>
      </c>
      <c r="AB908" s="69">
        <f>+IF(AA908&lt;&gt;"OUI","-",IF(R908="-",IF(W908&lt;=3,"-",MAX(N908,K908*(1-$T$1))),IF(W908&lt;=3,R908,IF(T908&gt;$V$6,MAX(N908,K908*$T$6),IF(T908&gt;$V$5,MAX(R908,N908,K908*(1-$T$2),K908*(1-$T$5)),IF(T908&gt;$V$4,MAX(R908,N908,K908*(1-$T$2),K908*(1-$T$4)),IF(T908&gt;$V$3,MAX(R908,N908,K908*(1-$T$2),K908*(1-$T$3)),IF(T908&gt;$V$1,MAX(N908,K908*(1-$T$2)),MAX(N908,R908)))))))))</f>
        <v>11.324520000000001</v>
      </c>
      <c r="AC908" s="70">
        <f>+IF(AB908="-","-",IF(ABS(K908-AB908)&lt;0.1,1,-1*(AB908-K908)/K908))</f>
        <v>9.9999999999999936E-2</v>
      </c>
      <c r="AD908" s="66">
        <f>+IF(AB908&lt;&gt;"-",IF(AB908&lt;K908,(K908-AB908)*C908,AB908*C908),"")</f>
        <v>13.841079999999991</v>
      </c>
      <c r="AE908" s="68" t="str">
        <f>+IF(AB908&lt;&gt;"-",IF(R908&lt;&gt;"-",IF(Z908&lt;&gt;"OUI","OLD","FAUX"),IF(Z908&lt;&gt;"OUI","NEW","FAUX")),"")</f>
        <v>NEW</v>
      </c>
      <c r="AF908" s="68"/>
      <c r="AG908" s="68"/>
      <c r="AH908" s="53" t="str">
        <f t="shared" si="13"/>
        <v/>
      </c>
    </row>
    <row r="909" spans="1:34" ht="17">
      <c r="A909" s="53" t="s">
        <v>2790</v>
      </c>
      <c r="B909" s="53" t="s">
        <v>2791</v>
      </c>
      <c r="C909" s="54">
        <v>6</v>
      </c>
      <c r="D909" s="55" t="s">
        <v>797</v>
      </c>
      <c r="E909" s="55" t="s">
        <v>973</v>
      </c>
      <c r="F909" s="56" t="s">
        <v>49</v>
      </c>
      <c r="G909" s="56" t="s">
        <v>49</v>
      </c>
      <c r="H909" s="56"/>
      <c r="I909" s="56"/>
      <c r="J909" s="56" t="s">
        <v>49</v>
      </c>
      <c r="K909" s="57">
        <v>12.55</v>
      </c>
      <c r="L909" s="58">
        <v>45687</v>
      </c>
      <c r="M909" s="58">
        <v>45712</v>
      </c>
      <c r="N909" s="59"/>
      <c r="O909" s="56">
        <v>11</v>
      </c>
      <c r="P909" s="56"/>
      <c r="Q909" s="56">
        <v>7</v>
      </c>
      <c r="R909" s="60" t="s">
        <v>1139</v>
      </c>
      <c r="S909" s="61">
        <f>O909+P909</f>
        <v>11</v>
      </c>
      <c r="T909" s="62">
        <f>+IF(L909&lt;&gt;"",IF(DAYS360(L909,$A$2)&lt;0,0,IF(AND(MONTH(L909)=MONTH($A$2),YEAR(L909)&lt;YEAR($A$2)),(DAYS360(L909,$A$2)/30)-1,DAYS360(L909,$A$2)/30)),0)</f>
        <v>1.8666666666666667</v>
      </c>
      <c r="U909" s="62">
        <f>+IF(M909&lt;&gt;"",IF(DAYS360(M909,$A$2)&lt;0,0,IF(AND(MONTH(M909)=MONTH($A$2),YEAR(M909)&lt;YEAR($A$2)),(DAYS360(M909,$A$2)/30)-1,DAYS360(M909,$A$2)/30)),0)</f>
        <v>1.0666666666666667</v>
      </c>
      <c r="V909" s="63">
        <f>S909/((C909+Q909)/2)</f>
        <v>1.6923076923076923</v>
      </c>
      <c r="W909" s="64">
        <f>+IF(V909&gt;0,1/V909,999)</f>
        <v>0.59090909090909094</v>
      </c>
      <c r="X909" s="65" t="str">
        <f>+IF(N909&lt;&gt;"",IF(INT(N909)&lt;&gt;INT(K909),"OUI",""),"")</f>
        <v/>
      </c>
      <c r="Y909" s="66">
        <f>+IF(F909="OUI",0,C909*K909)</f>
        <v>75.300000000000011</v>
      </c>
      <c r="Z909" s="67" t="str">
        <f>+IF(R909="-",IF(OR(F909="OUI",AND(G909="OUI",T909&lt;=$V$1),H909="OUI",I909="OUI",J909="OUI",T909&lt;=$V$1),"OUI",""),"")</f>
        <v>OUI</v>
      </c>
      <c r="AA909" s="68" t="str">
        <f>+IF(OR(Z909&lt;&gt;"OUI",X909="OUI",R909&lt;&gt;"-"),"OUI","")</f>
        <v/>
      </c>
      <c r="AB909" s="69" t="str">
        <f>+IF(AA909&lt;&gt;"OUI","-",IF(R909="-",IF(W909&lt;=3,"-",MAX(N909,K909*(1-$T$1))),IF(W909&lt;=3,R909,IF(T909&gt;$V$6,MAX(N909,K909*$T$6),IF(T909&gt;$V$5,MAX(R909,N909,K909*(1-$T$2),K909*(1-$T$5)),IF(T909&gt;$V$4,MAX(R909,N909,K909*(1-$T$2),K909*(1-$T$4)),IF(T909&gt;$V$3,MAX(R909,N909,K909*(1-$T$2),K909*(1-$T$3)),IF(T909&gt;$V$1,MAX(N909,K909*(1-$T$2)),MAX(N909,R909)))))))))</f>
        <v>-</v>
      </c>
      <c r="AC909" s="70" t="str">
        <f>+IF(AB909="-","-",IF(ABS(K909-AB909)&lt;0.1,1,-1*(AB909-K909)/K909))</f>
        <v>-</v>
      </c>
      <c r="AD909" s="66" t="str">
        <f>+IF(AB909&lt;&gt;"-",IF(AB909&lt;K909,(K909-AB909)*C909,AB909*C909),"")</f>
        <v/>
      </c>
      <c r="AE909" s="68" t="str">
        <f>+IF(AB909&lt;&gt;"-",IF(R909&lt;&gt;"-",IF(Z909&lt;&gt;"OUI","OLD","FAUX"),IF(Z909&lt;&gt;"OUI","NEW","FAUX")),"")</f>
        <v/>
      </c>
      <c r="AF909" s="68"/>
      <c r="AG909" s="68"/>
      <c r="AH909" s="53" t="str">
        <f t="shared" si="13"/>
        <v/>
      </c>
    </row>
    <row r="910" spans="1:34" ht="17">
      <c r="A910" s="53" t="s">
        <v>1294</v>
      </c>
      <c r="B910" s="53" t="s">
        <v>1295</v>
      </c>
      <c r="C910" s="54">
        <v>6</v>
      </c>
      <c r="D910" s="55" t="s">
        <v>797</v>
      </c>
      <c r="E910" s="55" t="s">
        <v>432</v>
      </c>
      <c r="F910" s="56" t="s">
        <v>49</v>
      </c>
      <c r="G910" s="56" t="s">
        <v>49</v>
      </c>
      <c r="H910" s="56"/>
      <c r="I910" s="56"/>
      <c r="J910" s="56" t="s">
        <v>49</v>
      </c>
      <c r="K910" s="57">
        <v>12.55</v>
      </c>
      <c r="L910" s="58">
        <v>45295</v>
      </c>
      <c r="M910" s="58">
        <v>45628</v>
      </c>
      <c r="N910" s="59"/>
      <c r="O910" s="56"/>
      <c r="P910" s="56"/>
      <c r="Q910" s="56">
        <v>6</v>
      </c>
      <c r="R910" s="60" t="s">
        <v>1139</v>
      </c>
      <c r="S910" s="61">
        <f>O910+P910</f>
        <v>0</v>
      </c>
      <c r="T910" s="62">
        <f>+IF(L910&lt;&gt;"",IF(DAYS360(L910,$A$2)&lt;0,0,IF(AND(MONTH(L910)=MONTH($A$2),YEAR(L910)&lt;YEAR($A$2)),(DAYS360(L910,$A$2)/30)-1,DAYS360(L910,$A$2)/30)),0)</f>
        <v>14.733333333333333</v>
      </c>
      <c r="U910" s="62">
        <f>+IF(M910&lt;&gt;"",IF(DAYS360(M910,$A$2)&lt;0,0,IF(AND(MONTH(M910)=MONTH($A$2),YEAR(M910)&lt;YEAR($A$2)),(DAYS360(M910,$A$2)/30)-1,DAYS360(M910,$A$2)/30)),0)</f>
        <v>3.8</v>
      </c>
      <c r="V910" s="63">
        <f>S910/((C910+Q910)/2)</f>
        <v>0</v>
      </c>
      <c r="W910" s="64">
        <f>+IF(V910&gt;0,1/V910,999)</f>
        <v>999</v>
      </c>
      <c r="X910" s="65" t="str">
        <f>+IF(N910&lt;&gt;"",IF(INT(N910)&lt;&gt;INT(K910),"OUI",""),"")</f>
        <v/>
      </c>
      <c r="Y910" s="66">
        <f>+IF(F910="OUI",0,C910*K910)</f>
        <v>75.300000000000011</v>
      </c>
      <c r="Z910" s="67" t="str">
        <f>+IF(R910="-",IF(OR(F910="OUI",AND(G910="OUI",T910&lt;=$V$1),H910="OUI",I910="OUI",J910="OUI",T910&lt;=$V$1),"OUI",""),"")</f>
        <v/>
      </c>
      <c r="AA910" s="68" t="str">
        <f>+IF(OR(Z910&lt;&gt;"OUI",X910="OUI",R910&lt;&gt;"-"),"OUI","")</f>
        <v>OUI</v>
      </c>
      <c r="AB910" s="69">
        <f>+IF(AA910&lt;&gt;"OUI","-",IF(R910="-",IF(W910&lt;=3,"-",MAX(N910,K910*(1-$T$1))),IF(W910&lt;=3,R910,IF(T910&gt;$V$6,MAX(N910,K910*$T$6),IF(T910&gt;$V$5,MAX(R910,N910,K910*(1-$T$2),K910*(1-$T$5)),IF(T910&gt;$V$4,MAX(R910,N910,K910*(1-$T$2),K910*(1-$T$4)),IF(T910&gt;$V$3,MAX(R910,N910,K910*(1-$T$2),K910*(1-$T$3)),IF(T910&gt;$V$1,MAX(N910,K910*(1-$T$2)),MAX(N910,R910)))))))))</f>
        <v>11.295000000000002</v>
      </c>
      <c r="AC910" s="70">
        <f>+IF(AB910="-","-",IF(ABS(K910-AB910)&lt;0.1,1,-1*(AB910-K910)/K910))</f>
        <v>9.9999999999999908E-2</v>
      </c>
      <c r="AD910" s="66">
        <f>+IF(AB910&lt;&gt;"-",IF(AB910&lt;K910,(K910-AB910)*C910,AB910*C910),"")</f>
        <v>7.529999999999994</v>
      </c>
      <c r="AE910" s="68" t="str">
        <f>+IF(AB910&lt;&gt;"-",IF(R910&lt;&gt;"-",IF(Z910&lt;&gt;"OUI","OLD","FAUX"),IF(Z910&lt;&gt;"OUI","NEW","FAUX")),"")</f>
        <v>NEW</v>
      </c>
      <c r="AF910" s="68"/>
      <c r="AG910" s="68"/>
      <c r="AH910" s="53" t="str">
        <f t="shared" si="13"/>
        <v/>
      </c>
    </row>
    <row r="911" spans="1:34" ht="17">
      <c r="A911" s="53" t="s">
        <v>2313</v>
      </c>
      <c r="B911" s="53" t="s">
        <v>2314</v>
      </c>
      <c r="C911" s="54">
        <v>20</v>
      </c>
      <c r="D911" s="55" t="s">
        <v>47</v>
      </c>
      <c r="E911" s="55" t="s">
        <v>1084</v>
      </c>
      <c r="F911" s="56" t="s">
        <v>49</v>
      </c>
      <c r="G911" s="56" t="s">
        <v>49</v>
      </c>
      <c r="H911" s="56"/>
      <c r="I911" s="56"/>
      <c r="J911" s="56" t="s">
        <v>49</v>
      </c>
      <c r="K911" s="57">
        <v>12.537699999999999</v>
      </c>
      <c r="L911" s="58">
        <v>44167</v>
      </c>
      <c r="M911" s="58">
        <v>45733</v>
      </c>
      <c r="N911" s="59"/>
      <c r="O911" s="56">
        <v>24</v>
      </c>
      <c r="P911" s="56"/>
      <c r="Q911" s="56">
        <v>46</v>
      </c>
      <c r="R911" s="60">
        <v>6.8086676388888874</v>
      </c>
      <c r="S911" s="61">
        <f>O911+P911</f>
        <v>24</v>
      </c>
      <c r="T911" s="62">
        <f>+IF(L911&lt;&gt;"",IF(DAYS360(L911,$A$2)&lt;0,0,IF(AND(MONTH(L911)=MONTH($A$2),YEAR(L911)&lt;YEAR($A$2)),(DAYS360(L911,$A$2)/30)-1,DAYS360(L911,$A$2)/30)),0)</f>
        <v>51.8</v>
      </c>
      <c r="U911" s="62">
        <f>+IF(M911&lt;&gt;"",IF(DAYS360(M911,$A$2)&lt;0,0,IF(AND(MONTH(M911)=MONTH($A$2),YEAR(M911)&lt;YEAR($A$2)),(DAYS360(M911,$A$2)/30)-1,DAYS360(M911,$A$2)/30)),0)</f>
        <v>0.3</v>
      </c>
      <c r="V911" s="63">
        <f>S911/((C911+Q911)/2)</f>
        <v>0.72727272727272729</v>
      </c>
      <c r="W911" s="64">
        <f>+IF(V911&gt;0,1/V911,999)</f>
        <v>1.375</v>
      </c>
      <c r="X911" s="65" t="str">
        <f>+IF(N911&lt;&gt;"",IF(INT(N911)&lt;&gt;INT(K911),"OUI",""),"")</f>
        <v/>
      </c>
      <c r="Y911" s="66">
        <f>+IF(F911="OUI",0,C911*K911)</f>
        <v>250.75399999999999</v>
      </c>
      <c r="Z911" s="67" t="str">
        <f>+IF(R911="-",IF(OR(F911="OUI",AND(G911="OUI",T911&lt;=$V$1),H911="OUI",I911="OUI",J911="OUI",T911&lt;=$V$1),"OUI",""),"")</f>
        <v/>
      </c>
      <c r="AA911" s="68" t="str">
        <f>+IF(OR(Z911&lt;&gt;"OUI",X911="OUI",R911&lt;&gt;"-"),"OUI","")</f>
        <v>OUI</v>
      </c>
      <c r="AB911" s="69">
        <f>+IF(AA911&lt;&gt;"OUI","-",IF(R911="-",IF(W911&lt;=3,"-",MAX(N911,K911*(1-$T$1))),IF(W911&lt;=3,R911,IF(T911&gt;$V$6,MAX(N911,K911*$T$6),IF(T911&gt;$V$5,MAX(R911,N911,K911*(1-$T$2),K911*(1-$T$5)),IF(T911&gt;$V$4,MAX(R911,N911,K911*(1-$T$2),K911*(1-$T$4)),IF(T911&gt;$V$3,MAX(R911,N911,K911*(1-$T$2),K911*(1-$T$3)),IF(T911&gt;$V$1,MAX(N911,K911*(1-$T$2)),MAX(N911,R911)))))))))</f>
        <v>6.8086676388888874</v>
      </c>
      <c r="AC911" s="70">
        <f>+IF(AB911="-","-",IF(ABS(K911-AB911)&lt;0.1,1,-1*(AB911-K911)/K911))</f>
        <v>0.45694444444444454</v>
      </c>
      <c r="AD911" s="66">
        <f>+IF(AB911&lt;&gt;"-",IF(AB911&lt;K911,(K911-AB911)*C911,AB911*C911),"")</f>
        <v>114.58064722222224</v>
      </c>
      <c r="AE911" s="68" t="str">
        <f>+IF(AB911&lt;&gt;"-",IF(R911&lt;&gt;"-",IF(Z911&lt;&gt;"OUI","OLD","FAUX"),IF(Z911&lt;&gt;"OUI","NEW","FAUX")),"")</f>
        <v>OLD</v>
      </c>
      <c r="AF911" s="68"/>
      <c r="AG911" s="68"/>
      <c r="AH911" s="53" t="str">
        <f t="shared" si="13"/>
        <v/>
      </c>
    </row>
    <row r="912" spans="1:34" ht="17">
      <c r="A912" s="53" t="s">
        <v>3262</v>
      </c>
      <c r="B912" s="53" t="s">
        <v>3263</v>
      </c>
      <c r="C912" s="54">
        <v>4</v>
      </c>
      <c r="D912" s="55" t="s">
        <v>623</v>
      </c>
      <c r="E912" s="55"/>
      <c r="F912" s="56" t="s">
        <v>49</v>
      </c>
      <c r="G912" s="56" t="s">
        <v>49</v>
      </c>
      <c r="H912" s="56"/>
      <c r="I912" s="56"/>
      <c r="J912" s="56"/>
      <c r="K912" s="57">
        <v>12.52</v>
      </c>
      <c r="L912" s="58">
        <v>45240</v>
      </c>
      <c r="M912" s="58">
        <v>45713</v>
      </c>
      <c r="N912" s="59"/>
      <c r="O912" s="56">
        <v>3</v>
      </c>
      <c r="P912" s="56"/>
      <c r="Q912" s="56">
        <v>7</v>
      </c>
      <c r="R912" s="60" t="s">
        <v>1139</v>
      </c>
      <c r="S912" s="61">
        <f>O912+P912</f>
        <v>3</v>
      </c>
      <c r="T912" s="62">
        <f>+IF(L912&lt;&gt;"",IF(DAYS360(L912,$A$2)&lt;0,0,IF(AND(MONTH(L912)=MONTH($A$2),YEAR(L912)&lt;YEAR($A$2)),(DAYS360(L912,$A$2)/30)-1,DAYS360(L912,$A$2)/30)),0)</f>
        <v>16.533333333333335</v>
      </c>
      <c r="U912" s="62">
        <f>+IF(M912&lt;&gt;"",IF(DAYS360(M912,$A$2)&lt;0,0,IF(AND(MONTH(M912)=MONTH($A$2),YEAR(M912)&lt;YEAR($A$2)),(DAYS360(M912,$A$2)/30)-1,DAYS360(M912,$A$2)/30)),0)</f>
        <v>1.0333333333333334</v>
      </c>
      <c r="V912" s="63">
        <f>S912/((C912+Q912)/2)</f>
        <v>0.54545454545454541</v>
      </c>
      <c r="W912" s="64">
        <f>+IF(V912&gt;0,1/V912,999)</f>
        <v>1.8333333333333335</v>
      </c>
      <c r="X912" s="65" t="str">
        <f>+IF(N912&lt;&gt;"",IF(INT(N912)&lt;&gt;INT(K912),"OUI",""),"")</f>
        <v/>
      </c>
      <c r="Y912" s="66">
        <f>+IF(F912="OUI",0,C912*K912)</f>
        <v>50.08</v>
      </c>
      <c r="Z912" s="67" t="str">
        <f>+IF(R912="-",IF(OR(F912="OUI",AND(G912="OUI",T912&lt;=$V$1),H912="OUI",I912="OUI",J912="OUI",T912&lt;=$V$1),"OUI",""),"")</f>
        <v/>
      </c>
      <c r="AA912" s="68" t="str">
        <f>+IF(OR(Z912&lt;&gt;"OUI",X912="OUI",R912&lt;&gt;"-"),"OUI","")</f>
        <v>OUI</v>
      </c>
      <c r="AB912" s="69" t="str">
        <f>+IF(AA912&lt;&gt;"OUI","-",IF(R912="-",IF(W912&lt;=3,"-",MAX(N912,K912*(1-$T$1))),IF(W912&lt;=3,R912,IF(T912&gt;$V$6,MAX(N912,K912*$T$6),IF(T912&gt;$V$5,MAX(R912,N912,K912*(1-$T$2),K912*(1-$T$5)),IF(T912&gt;$V$4,MAX(R912,N912,K912*(1-$T$2),K912*(1-$T$4)),IF(T912&gt;$V$3,MAX(R912,N912,K912*(1-$T$2),K912*(1-$T$3)),IF(T912&gt;$V$1,MAX(N912,K912*(1-$T$2)),MAX(N912,R912)))))))))</f>
        <v>-</v>
      </c>
      <c r="AC912" s="70" t="str">
        <f>+IF(AB912="-","-",IF(ABS(K912-AB912)&lt;0.1,1,-1*(AB912-K912)/K912))</f>
        <v>-</v>
      </c>
      <c r="AD912" s="66" t="str">
        <f>+IF(AB912&lt;&gt;"-",IF(AB912&lt;K912,(K912-AB912)*C912,AB912*C912),"")</f>
        <v/>
      </c>
      <c r="AE912" s="68" t="str">
        <f>+IF(AB912&lt;&gt;"-",IF(R912&lt;&gt;"-",IF(Z912&lt;&gt;"OUI","OLD","FAUX"),IF(Z912&lt;&gt;"OUI","NEW","FAUX")),"")</f>
        <v/>
      </c>
      <c r="AF912" s="68"/>
      <c r="AG912" s="68"/>
      <c r="AH912" s="53" t="str">
        <f t="shared" ref="AH912:AH975" si="14">+IF(AND(OR(R912&lt;&gt;"-",AB912&lt;&gt;"-"),T912&lt;=1),"Ne pas déprécier","")</f>
        <v/>
      </c>
    </row>
    <row r="913" spans="1:34" ht="17">
      <c r="A913" s="53" t="s">
        <v>3392</v>
      </c>
      <c r="B913" s="53" t="s">
        <v>3393</v>
      </c>
      <c r="C913" s="54">
        <v>2</v>
      </c>
      <c r="D913" s="55" t="s">
        <v>80</v>
      </c>
      <c r="E913" s="55"/>
      <c r="F913" s="56" t="s">
        <v>49</v>
      </c>
      <c r="G913" s="56" t="s">
        <v>49</v>
      </c>
      <c r="H913" s="56"/>
      <c r="I913" s="56"/>
      <c r="J913" s="56"/>
      <c r="K913" s="57">
        <v>12.5</v>
      </c>
      <c r="L913" s="58">
        <v>45447</v>
      </c>
      <c r="M913" s="58"/>
      <c r="N913" s="59"/>
      <c r="O913" s="56"/>
      <c r="P913" s="56"/>
      <c r="Q913" s="56">
        <v>2</v>
      </c>
      <c r="R913" s="60" t="s">
        <v>1139</v>
      </c>
      <c r="S913" s="61">
        <f>O913+P913</f>
        <v>0</v>
      </c>
      <c r="T913" s="62">
        <f>+IF(L913&lt;&gt;"",IF(DAYS360(L913,$A$2)&lt;0,0,IF(AND(MONTH(L913)=MONTH($A$2),YEAR(L913)&lt;YEAR($A$2)),(DAYS360(L913,$A$2)/30)-1,DAYS360(L913,$A$2)/30)),0)</f>
        <v>9.7333333333333325</v>
      </c>
      <c r="U913" s="62">
        <f>+IF(M913&lt;&gt;"",IF(DAYS360(M913,$A$2)&lt;0,0,IF(AND(MONTH(M913)=MONTH($A$2),YEAR(M913)&lt;YEAR($A$2)),(DAYS360(M913,$A$2)/30)-1,DAYS360(M913,$A$2)/30)),0)</f>
        <v>0</v>
      </c>
      <c r="V913" s="63">
        <f>S913/((C913+Q913)/2)</f>
        <v>0</v>
      </c>
      <c r="W913" s="64">
        <f>+IF(V913&gt;0,1/V913,999)</f>
        <v>999</v>
      </c>
      <c r="X913" s="65" t="str">
        <f>+IF(N913&lt;&gt;"",IF(INT(N913)&lt;&gt;INT(K913),"OUI",""),"")</f>
        <v/>
      </c>
      <c r="Y913" s="66">
        <f>+IF(F913="OUI",0,C913*K913)</f>
        <v>25</v>
      </c>
      <c r="Z913" s="67" t="str">
        <f>+IF(R913="-",IF(OR(F913="OUI",AND(G913="OUI",T913&lt;=$V$1),H913="OUI",I913="OUI",J913="OUI",T913&lt;=$V$1),"OUI",""),"")</f>
        <v>OUI</v>
      </c>
      <c r="AA913" s="68" t="str">
        <f>+IF(OR(Z913&lt;&gt;"OUI",X913="OUI",R913&lt;&gt;"-"),"OUI","")</f>
        <v/>
      </c>
      <c r="AB913" s="69" t="str">
        <f>+IF(AA913&lt;&gt;"OUI","-",IF(R913="-",IF(W913&lt;=3,"-",MAX(N913,K913*(1-$T$1))),IF(W913&lt;=3,R913,IF(T913&gt;$V$6,MAX(N913,K913*$T$6),IF(T913&gt;$V$5,MAX(R913,N913,K913*(1-$T$2),K913*(1-$T$5)),IF(T913&gt;$V$4,MAX(R913,N913,K913*(1-$T$2),K913*(1-$T$4)),IF(T913&gt;$V$3,MAX(R913,N913,K913*(1-$T$2),K913*(1-$T$3)),IF(T913&gt;$V$1,MAX(N913,K913*(1-$T$2)),MAX(N913,R913)))))))))</f>
        <v>-</v>
      </c>
      <c r="AC913" s="70" t="str">
        <f>+IF(AB913="-","-",IF(ABS(K913-AB913)&lt;0.1,1,-1*(AB913-K913)/K913))</f>
        <v>-</v>
      </c>
      <c r="AD913" s="66" t="str">
        <f>+IF(AB913&lt;&gt;"-",IF(AB913&lt;K913,(K913-AB913)*C913,AB913*C913),"")</f>
        <v/>
      </c>
      <c r="AE913" s="68" t="str">
        <f>+IF(AB913&lt;&gt;"-",IF(R913&lt;&gt;"-",IF(Z913&lt;&gt;"OUI","OLD","FAUX"),IF(Z913&lt;&gt;"OUI","NEW","FAUX")),"")</f>
        <v/>
      </c>
      <c r="AF913" s="68"/>
      <c r="AG913" s="68"/>
      <c r="AH913" s="53" t="str">
        <f t="shared" si="14"/>
        <v/>
      </c>
    </row>
    <row r="914" spans="1:34" ht="17">
      <c r="A914" s="53" t="s">
        <v>2094</v>
      </c>
      <c r="B914" s="53" t="s">
        <v>2095</v>
      </c>
      <c r="C914" s="54">
        <v>17</v>
      </c>
      <c r="D914" s="55" t="s">
        <v>80</v>
      </c>
      <c r="E914" s="55" t="s">
        <v>737</v>
      </c>
      <c r="F914" s="56" t="s">
        <v>49</v>
      </c>
      <c r="G914" s="56" t="s">
        <v>49</v>
      </c>
      <c r="H914" s="56"/>
      <c r="I914" s="56"/>
      <c r="J914" s="56" t="s">
        <v>49</v>
      </c>
      <c r="K914" s="57">
        <v>12.5</v>
      </c>
      <c r="L914" s="58">
        <v>45096</v>
      </c>
      <c r="M914" s="58">
        <v>45677</v>
      </c>
      <c r="N914" s="59"/>
      <c r="O914" s="56">
        <v>2</v>
      </c>
      <c r="P914" s="56"/>
      <c r="Q914" s="56">
        <v>21</v>
      </c>
      <c r="R914" s="60" t="s">
        <v>1139</v>
      </c>
      <c r="S914" s="61">
        <f>O914+P914</f>
        <v>2</v>
      </c>
      <c r="T914" s="62">
        <f>+IF(L914&lt;&gt;"",IF(DAYS360(L914,$A$2)&lt;0,0,IF(AND(MONTH(L914)=MONTH($A$2),YEAR(L914)&lt;YEAR($A$2)),(DAYS360(L914,$A$2)/30)-1,DAYS360(L914,$A$2)/30)),0)</f>
        <v>21.233333333333334</v>
      </c>
      <c r="U914" s="62">
        <f>+IF(M914&lt;&gt;"",IF(DAYS360(M914,$A$2)&lt;0,0,IF(AND(MONTH(M914)=MONTH($A$2),YEAR(M914)&lt;YEAR($A$2)),(DAYS360(M914,$A$2)/30)-1,DAYS360(M914,$A$2)/30)),0)</f>
        <v>2.2000000000000002</v>
      </c>
      <c r="V914" s="63">
        <f>S914/((C914+Q914)/2)</f>
        <v>0.10526315789473684</v>
      </c>
      <c r="W914" s="64">
        <f>+IF(V914&gt;0,1/V914,999)</f>
        <v>9.5</v>
      </c>
      <c r="X914" s="65" t="str">
        <f>+IF(N914&lt;&gt;"",IF(INT(N914)&lt;&gt;INT(K914),"OUI",""),"")</f>
        <v/>
      </c>
      <c r="Y914" s="66">
        <f>+IF(F914="OUI",0,C914*K914)</f>
        <v>212.5</v>
      </c>
      <c r="Z914" s="67" t="str">
        <f>+IF(R914="-",IF(OR(F914="OUI",AND(G914="OUI",T914&lt;=$V$1),H914="OUI",I914="OUI",J914="OUI",T914&lt;=$V$1),"OUI",""),"")</f>
        <v/>
      </c>
      <c r="AA914" s="68" t="str">
        <f>+IF(OR(Z914&lt;&gt;"OUI",X914="OUI",R914&lt;&gt;"-"),"OUI","")</f>
        <v>OUI</v>
      </c>
      <c r="AB914" s="69">
        <f>+IF(AA914&lt;&gt;"OUI","-",IF(R914="-",IF(W914&lt;=3,"-",MAX(N914,K914*(1-$T$1))),IF(W914&lt;=3,R914,IF(T914&gt;$V$6,MAX(N914,K914*$T$6),IF(T914&gt;$V$5,MAX(R914,N914,K914*(1-$T$2),K914*(1-$T$5)),IF(T914&gt;$V$4,MAX(R914,N914,K914*(1-$T$2),K914*(1-$T$4)),IF(T914&gt;$V$3,MAX(R914,N914,K914*(1-$T$2),K914*(1-$T$3)),IF(T914&gt;$V$1,MAX(N914,K914*(1-$T$2)),MAX(N914,R914)))))))))</f>
        <v>11.25</v>
      </c>
      <c r="AC914" s="70">
        <f>+IF(AB914="-","-",IF(ABS(K914-AB914)&lt;0.1,1,-1*(AB914-K914)/K914))</f>
        <v>0.1</v>
      </c>
      <c r="AD914" s="66">
        <f>+IF(AB914&lt;&gt;"-",IF(AB914&lt;K914,(K914-AB914)*C914,AB914*C914),"")</f>
        <v>21.25</v>
      </c>
      <c r="AE914" s="68" t="str">
        <f>+IF(AB914&lt;&gt;"-",IF(R914&lt;&gt;"-",IF(Z914&lt;&gt;"OUI","OLD","FAUX"),IF(Z914&lt;&gt;"OUI","NEW","FAUX")),"")</f>
        <v>NEW</v>
      </c>
      <c r="AF914" s="68"/>
      <c r="AG914" s="68"/>
      <c r="AH914" s="53" t="str">
        <f t="shared" si="14"/>
        <v/>
      </c>
    </row>
    <row r="915" spans="1:34" ht="17">
      <c r="A915" s="53" t="s">
        <v>1601</v>
      </c>
      <c r="B915" s="53" t="s">
        <v>1602</v>
      </c>
      <c r="C915" s="54">
        <v>12</v>
      </c>
      <c r="D915" s="55" t="s">
        <v>1603</v>
      </c>
      <c r="E915" s="55" t="s">
        <v>212</v>
      </c>
      <c r="F915" s="56" t="s">
        <v>49</v>
      </c>
      <c r="G915" s="56" t="s">
        <v>49</v>
      </c>
      <c r="H915" s="56"/>
      <c r="I915" s="56"/>
      <c r="J915" s="56" t="s">
        <v>49</v>
      </c>
      <c r="K915" s="57">
        <v>12.5</v>
      </c>
      <c r="L915" s="58">
        <v>44168</v>
      </c>
      <c r="M915" s="58">
        <v>44544</v>
      </c>
      <c r="N915" s="59"/>
      <c r="O915" s="56"/>
      <c r="P915" s="56"/>
      <c r="Q915" s="56">
        <v>12</v>
      </c>
      <c r="R915" s="60">
        <v>11.25</v>
      </c>
      <c r="S915" s="61">
        <f>O915+P915</f>
        <v>0</v>
      </c>
      <c r="T915" s="62">
        <f>+IF(L915&lt;&gt;"",IF(DAYS360(L915,$A$2)&lt;0,0,IF(AND(MONTH(L915)=MONTH($A$2),YEAR(L915)&lt;YEAR($A$2)),(DAYS360(L915,$A$2)/30)-1,DAYS360(L915,$A$2)/30)),0)</f>
        <v>51.766666666666666</v>
      </c>
      <c r="U915" s="62">
        <f>+IF(M915&lt;&gt;"",IF(DAYS360(M915,$A$2)&lt;0,0,IF(AND(MONTH(M915)=MONTH($A$2),YEAR(M915)&lt;YEAR($A$2)),(DAYS360(M915,$A$2)/30)-1,DAYS360(M915,$A$2)/30)),0)</f>
        <v>39.4</v>
      </c>
      <c r="V915" s="63">
        <f>S915/((C915+Q915)/2)</f>
        <v>0</v>
      </c>
      <c r="W915" s="64">
        <f>+IF(V915&gt;0,1/V915,999)</f>
        <v>999</v>
      </c>
      <c r="X915" s="65" t="str">
        <f>+IF(N915&lt;&gt;"",IF(INT(N915)&lt;&gt;INT(K915),"OUI",""),"")</f>
        <v/>
      </c>
      <c r="Y915" s="66">
        <f>+IF(F915="OUI",0,C915*K915)</f>
        <v>150</v>
      </c>
      <c r="Z915" s="67" t="str">
        <f>+IF(R915="-",IF(OR(F915="OUI",AND(G915="OUI",T915&lt;=$V$1),H915="OUI",I915="OUI",J915="OUI",T915&lt;=$V$1),"OUI",""),"")</f>
        <v/>
      </c>
      <c r="AA915" s="68" t="str">
        <f>+IF(OR(Z915&lt;&gt;"OUI",X915="OUI",R915&lt;&gt;"-"),"OUI","")</f>
        <v>OUI</v>
      </c>
      <c r="AB915" s="69">
        <f>+IF(AA915&lt;&gt;"OUI","-",IF(R915="-",IF(W915&lt;=3,"-",MAX(N915,K915*(1-$T$1))),IF(W915&lt;=3,R915,IF(T915&gt;$V$6,MAX(N915,K915*$T$6),IF(T915&gt;$V$5,MAX(R915,N915,K915*(1-$T$2),K915*(1-$T$5)),IF(T915&gt;$V$4,MAX(R915,N915,K915*(1-$T$2),K915*(1-$T$4)),IF(T915&gt;$V$3,MAX(R915,N915,K915*(1-$T$2),K915*(1-$T$3)),IF(T915&gt;$V$1,MAX(N915,K915*(1-$T$2)),MAX(N915,R915)))))))))</f>
        <v>11.25</v>
      </c>
      <c r="AC915" s="70">
        <f>+IF(AB915="-","-",IF(ABS(K915-AB915)&lt;0.1,1,-1*(AB915-K915)/K915))</f>
        <v>0.1</v>
      </c>
      <c r="AD915" s="66">
        <f>+IF(AB915&lt;&gt;"-",IF(AB915&lt;K915,(K915-AB915)*C915,AB915*C915),"")</f>
        <v>15</v>
      </c>
      <c r="AE915" s="68" t="str">
        <f>+IF(AB915&lt;&gt;"-",IF(R915&lt;&gt;"-",IF(Z915&lt;&gt;"OUI","OLD","FAUX"),IF(Z915&lt;&gt;"OUI","NEW","FAUX")),"")</f>
        <v>OLD</v>
      </c>
      <c r="AF915" s="68"/>
      <c r="AG915" s="68"/>
      <c r="AH915" s="53" t="str">
        <f t="shared" si="14"/>
        <v/>
      </c>
    </row>
    <row r="916" spans="1:34" ht="17">
      <c r="A916" s="53" t="s">
        <v>1625</v>
      </c>
      <c r="B916" s="53" t="s">
        <v>1626</v>
      </c>
      <c r="C916" s="54">
        <v>11</v>
      </c>
      <c r="D916" s="55" t="s">
        <v>1627</v>
      </c>
      <c r="E916" s="55" t="s">
        <v>663</v>
      </c>
      <c r="F916" s="56" t="s">
        <v>49</v>
      </c>
      <c r="G916" s="56" t="s">
        <v>49</v>
      </c>
      <c r="H916" s="56"/>
      <c r="I916" s="56"/>
      <c r="J916" s="56" t="s">
        <v>49</v>
      </c>
      <c r="K916" s="57">
        <v>12.5</v>
      </c>
      <c r="L916" s="58">
        <v>44293</v>
      </c>
      <c r="M916" s="58">
        <v>45685</v>
      </c>
      <c r="N916" s="59"/>
      <c r="O916" s="56">
        <v>1</v>
      </c>
      <c r="P916" s="56"/>
      <c r="Q916" s="56">
        <v>12</v>
      </c>
      <c r="R916" s="60">
        <v>8.4375</v>
      </c>
      <c r="S916" s="61">
        <f>O916+P916</f>
        <v>1</v>
      </c>
      <c r="T916" s="62">
        <f>+IF(L916&lt;&gt;"",IF(DAYS360(L916,$A$2)&lt;0,0,IF(AND(MONTH(L916)=MONTH($A$2),YEAR(L916)&lt;YEAR($A$2)),(DAYS360(L916,$A$2)/30)-1,DAYS360(L916,$A$2)/30)),0)</f>
        <v>47.633333333333333</v>
      </c>
      <c r="U916" s="62">
        <f>+IF(M916&lt;&gt;"",IF(DAYS360(M916,$A$2)&lt;0,0,IF(AND(MONTH(M916)=MONTH($A$2),YEAR(M916)&lt;YEAR($A$2)),(DAYS360(M916,$A$2)/30)-1,DAYS360(M916,$A$2)/30)),0)</f>
        <v>1.9333333333333333</v>
      </c>
      <c r="V916" s="63">
        <f>S916/((C916+Q916)/2)</f>
        <v>8.6956521739130432E-2</v>
      </c>
      <c r="W916" s="64">
        <f>+IF(V916&gt;0,1/V916,999)</f>
        <v>11.5</v>
      </c>
      <c r="X916" s="65" t="str">
        <f>+IF(N916&lt;&gt;"",IF(INT(N916)&lt;&gt;INT(K916),"OUI",""),"")</f>
        <v/>
      </c>
      <c r="Y916" s="66">
        <f>+IF(F916="OUI",0,C916*K916)</f>
        <v>137.5</v>
      </c>
      <c r="Z916" s="67" t="str">
        <f>+IF(R916="-",IF(OR(F916="OUI",AND(G916="OUI",T916&lt;=$V$1),H916="OUI",I916="OUI",J916="OUI",T916&lt;=$V$1),"OUI",""),"")</f>
        <v/>
      </c>
      <c r="AA916" s="68" t="str">
        <f>+IF(OR(Z916&lt;&gt;"OUI",X916="OUI",R916&lt;&gt;"-"),"OUI","")</f>
        <v>OUI</v>
      </c>
      <c r="AB916" s="69">
        <f>+IF(AA916&lt;&gt;"OUI","-",IF(R916="-",IF(W916&lt;=3,"-",MAX(N916,K916*(1-$T$1))),IF(W916&lt;=3,R916,IF(T916&gt;$V$6,MAX(N916,K916*$T$6),IF(T916&gt;$V$5,MAX(R916,N916,K916*(1-$T$2),K916*(1-$T$5)),IF(T916&gt;$V$4,MAX(R916,N916,K916*(1-$T$2),K916*(1-$T$4)),IF(T916&gt;$V$3,MAX(R916,N916,K916*(1-$T$2),K916*(1-$T$3)),IF(T916&gt;$V$1,MAX(N916,K916*(1-$T$2)),MAX(N916,R916)))))))))</f>
        <v>11.25</v>
      </c>
      <c r="AC916" s="70">
        <f>+IF(AB916="-","-",IF(ABS(K916-AB916)&lt;0.1,1,-1*(AB916-K916)/K916))</f>
        <v>0.1</v>
      </c>
      <c r="AD916" s="66">
        <f>+IF(AB916&lt;&gt;"-",IF(AB916&lt;K916,(K916-AB916)*C916,AB916*C916),"")</f>
        <v>13.75</v>
      </c>
      <c r="AE916" s="68" t="str">
        <f>+IF(AB916&lt;&gt;"-",IF(R916&lt;&gt;"-",IF(Z916&lt;&gt;"OUI","OLD","FAUX"),IF(Z916&lt;&gt;"OUI","NEW","FAUX")),"")</f>
        <v>OLD</v>
      </c>
      <c r="AF916" s="68"/>
      <c r="AG916" s="68"/>
      <c r="AH916" s="53" t="str">
        <f t="shared" si="14"/>
        <v/>
      </c>
    </row>
    <row r="917" spans="1:34" ht="17">
      <c r="A917" s="53" t="s">
        <v>557</v>
      </c>
      <c r="B917" s="53" t="s">
        <v>558</v>
      </c>
      <c r="C917" s="54">
        <v>11</v>
      </c>
      <c r="D917" s="55" t="s">
        <v>195</v>
      </c>
      <c r="E917" s="55"/>
      <c r="F917" s="56" t="s">
        <v>49</v>
      </c>
      <c r="G917" s="56" t="s">
        <v>49</v>
      </c>
      <c r="H917" s="56"/>
      <c r="I917" s="56"/>
      <c r="J917" s="56"/>
      <c r="K917" s="57">
        <v>12.5</v>
      </c>
      <c r="L917" s="58">
        <v>44480</v>
      </c>
      <c r="M917" s="58">
        <v>45594</v>
      </c>
      <c r="N917" s="59"/>
      <c r="O917" s="56"/>
      <c r="P917" s="56"/>
      <c r="Q917" s="56">
        <v>11</v>
      </c>
      <c r="R917" s="60">
        <v>11.631944444444443</v>
      </c>
      <c r="S917" s="61">
        <f>O917+P917</f>
        <v>0</v>
      </c>
      <c r="T917" s="62">
        <f>+IF(L917&lt;&gt;"",IF(DAYS360(L917,$A$2)&lt;0,0,IF(AND(MONTH(L917)=MONTH($A$2),YEAR(L917)&lt;YEAR($A$2)),(DAYS360(L917,$A$2)/30)-1,DAYS360(L917,$A$2)/30)),0)</f>
        <v>41.5</v>
      </c>
      <c r="U917" s="62">
        <f>+IF(M917&lt;&gt;"",IF(DAYS360(M917,$A$2)&lt;0,0,IF(AND(MONTH(M917)=MONTH($A$2),YEAR(M917)&lt;YEAR($A$2)),(DAYS360(M917,$A$2)/30)-1,DAYS360(M917,$A$2)/30)),0)</f>
        <v>4.9000000000000004</v>
      </c>
      <c r="V917" s="63">
        <f>S917/((C917+Q917)/2)</f>
        <v>0</v>
      </c>
      <c r="W917" s="64">
        <f>+IF(V917&gt;0,1/V917,999)</f>
        <v>999</v>
      </c>
      <c r="X917" s="65" t="str">
        <f>+IF(N917&lt;&gt;"",IF(INT(N917)&lt;&gt;INT(K917),"OUI",""),"")</f>
        <v/>
      </c>
      <c r="Y917" s="66">
        <f>+IF(F917="OUI",0,C917*K917)</f>
        <v>137.5</v>
      </c>
      <c r="Z917" s="67" t="str">
        <f>+IF(R917="-",IF(OR(F917="OUI",AND(G917="OUI",T917&lt;=$V$1),H917="OUI",I917="OUI",J917="OUI",T917&lt;=$V$1),"OUI",""),"")</f>
        <v/>
      </c>
      <c r="AA917" s="68" t="str">
        <f>+IF(OR(Z917&lt;&gt;"OUI",X917="OUI",R917&lt;&gt;"-"),"OUI","")</f>
        <v>OUI</v>
      </c>
      <c r="AB917" s="69">
        <f>+IF(AA917&lt;&gt;"OUI","-",IF(R917="-",IF(W917&lt;=3,"-",MAX(N917,K917*(1-$T$1))),IF(W917&lt;=3,R917,IF(T917&gt;$V$6,MAX(N917,K917*$T$6),IF(T917&gt;$V$5,MAX(R917,N917,K917*(1-$T$2),K917*(1-$T$5)),IF(T917&gt;$V$4,MAX(R917,N917,K917*(1-$T$2),K917*(1-$T$4)),IF(T917&gt;$V$3,MAX(R917,N917,K917*(1-$T$2),K917*(1-$T$3)),IF(T917&gt;$V$1,MAX(N917,K917*(1-$T$2)),MAX(N917,R917)))))))))</f>
        <v>11.631944444444443</v>
      </c>
      <c r="AC917" s="70">
        <f>+IF(AB917="-","-",IF(ABS(K917-AB917)&lt;0.1,1,-1*(AB917-K917)/K917))</f>
        <v>6.9444444444444572E-2</v>
      </c>
      <c r="AD917" s="66">
        <f>+IF(AB917&lt;&gt;"-",IF(AB917&lt;K917,(K917-AB917)*C917,AB917*C917),"")</f>
        <v>9.5486111111111285</v>
      </c>
      <c r="AE917" s="68" t="str">
        <f>+IF(AB917&lt;&gt;"-",IF(R917&lt;&gt;"-",IF(Z917&lt;&gt;"OUI","OLD","FAUX"),IF(Z917&lt;&gt;"OUI","NEW","FAUX")),"")</f>
        <v>OLD</v>
      </c>
      <c r="AF917" s="68"/>
      <c r="AG917" s="68"/>
      <c r="AH917" s="53" t="str">
        <f t="shared" si="14"/>
        <v/>
      </c>
    </row>
    <row r="918" spans="1:34" ht="17">
      <c r="A918" s="53" t="s">
        <v>1846</v>
      </c>
      <c r="B918" s="53" t="s">
        <v>1847</v>
      </c>
      <c r="C918" s="54">
        <v>3</v>
      </c>
      <c r="D918" s="55" t="s">
        <v>1603</v>
      </c>
      <c r="E918" s="55" t="s">
        <v>212</v>
      </c>
      <c r="F918" s="56" t="s">
        <v>49</v>
      </c>
      <c r="G918" s="56" t="s">
        <v>49</v>
      </c>
      <c r="H918" s="56"/>
      <c r="I918" s="56"/>
      <c r="J918" s="56" t="s">
        <v>49</v>
      </c>
      <c r="K918" s="57">
        <v>12.5</v>
      </c>
      <c r="L918" s="58">
        <v>44166</v>
      </c>
      <c r="M918" s="58">
        <v>45448</v>
      </c>
      <c r="N918" s="59"/>
      <c r="O918" s="56"/>
      <c r="P918" s="56"/>
      <c r="Q918" s="56">
        <v>3</v>
      </c>
      <c r="R918" s="60">
        <v>6.770833333333333</v>
      </c>
      <c r="S918" s="61">
        <f>O918+P918</f>
        <v>0</v>
      </c>
      <c r="T918" s="62">
        <f>+IF(L918&lt;&gt;"",IF(DAYS360(L918,$A$2)&lt;0,0,IF(AND(MONTH(L918)=MONTH($A$2),YEAR(L918)&lt;YEAR($A$2)),(DAYS360(L918,$A$2)/30)-1,DAYS360(L918,$A$2)/30)),0)</f>
        <v>51.833333333333336</v>
      </c>
      <c r="U918" s="62">
        <f>+IF(M918&lt;&gt;"",IF(DAYS360(M918,$A$2)&lt;0,0,IF(AND(MONTH(M918)=MONTH($A$2),YEAR(M918)&lt;YEAR($A$2)),(DAYS360(M918,$A$2)/30)-1,DAYS360(M918,$A$2)/30)),0)</f>
        <v>9.6999999999999993</v>
      </c>
      <c r="V918" s="63">
        <f>S918/((C918+Q918)/2)</f>
        <v>0</v>
      </c>
      <c r="W918" s="64">
        <f>+IF(V918&gt;0,1/V918,999)</f>
        <v>999</v>
      </c>
      <c r="X918" s="65" t="str">
        <f>+IF(N918&lt;&gt;"",IF(INT(N918)&lt;&gt;INT(K918),"OUI",""),"")</f>
        <v/>
      </c>
      <c r="Y918" s="66">
        <f>+IF(F918="OUI",0,C918*K918)</f>
        <v>37.5</v>
      </c>
      <c r="Z918" s="67" t="str">
        <f>+IF(R918="-",IF(OR(F918="OUI",AND(G918="OUI",T918&lt;=$V$1),H918="OUI",I918="OUI",J918="OUI",T918&lt;=$V$1),"OUI",""),"")</f>
        <v/>
      </c>
      <c r="AA918" s="68" t="str">
        <f>+IF(OR(Z918&lt;&gt;"OUI",X918="OUI",R918&lt;&gt;"-"),"OUI","")</f>
        <v>OUI</v>
      </c>
      <c r="AB918" s="69">
        <f>+IF(AA918&lt;&gt;"OUI","-",IF(R918="-",IF(W918&lt;=3,"-",MAX(N918,K918*(1-$T$1))),IF(W918&lt;=3,R918,IF(T918&gt;$V$6,MAX(N918,K918*$T$6),IF(T918&gt;$V$5,MAX(R918,N918,K918*(1-$T$2),K918*(1-$T$5)),IF(T918&gt;$V$4,MAX(R918,N918,K918*(1-$T$2),K918*(1-$T$4)),IF(T918&gt;$V$3,MAX(R918,N918,K918*(1-$T$2),K918*(1-$T$3)),IF(T918&gt;$V$1,MAX(N918,K918*(1-$T$2)),MAX(N918,R918)))))))))</f>
        <v>11.25</v>
      </c>
      <c r="AC918" s="70">
        <f>+IF(AB918="-","-",IF(ABS(K918-AB918)&lt;0.1,1,-1*(AB918-K918)/K918))</f>
        <v>0.1</v>
      </c>
      <c r="AD918" s="66">
        <f>+IF(AB918&lt;&gt;"-",IF(AB918&lt;K918,(K918-AB918)*C918,AB918*C918),"")</f>
        <v>3.75</v>
      </c>
      <c r="AE918" s="68" t="str">
        <f>+IF(AB918&lt;&gt;"-",IF(R918&lt;&gt;"-",IF(Z918&lt;&gt;"OUI","OLD","FAUX"),IF(Z918&lt;&gt;"OUI","NEW","FAUX")),"")</f>
        <v>OLD</v>
      </c>
      <c r="AF918" s="68"/>
      <c r="AG918" s="68"/>
      <c r="AH918" s="53" t="str">
        <f t="shared" si="14"/>
        <v/>
      </c>
    </row>
    <row r="919" spans="1:34" ht="17">
      <c r="A919" s="53" t="s">
        <v>1848</v>
      </c>
      <c r="B919" s="53" t="s">
        <v>1849</v>
      </c>
      <c r="C919" s="54">
        <v>3</v>
      </c>
      <c r="D919" s="55" t="s">
        <v>1627</v>
      </c>
      <c r="E919" s="55" t="s">
        <v>663</v>
      </c>
      <c r="F919" s="56" t="s">
        <v>49</v>
      </c>
      <c r="G919" s="56" t="s">
        <v>49</v>
      </c>
      <c r="H919" s="56"/>
      <c r="I919" s="56"/>
      <c r="J919" s="56" t="s">
        <v>49</v>
      </c>
      <c r="K919" s="57">
        <v>12.5</v>
      </c>
      <c r="L919" s="58">
        <v>44293</v>
      </c>
      <c r="M919" s="58">
        <v>45552</v>
      </c>
      <c r="N919" s="59"/>
      <c r="O919" s="56"/>
      <c r="P919" s="56"/>
      <c r="Q919" s="56">
        <v>3</v>
      </c>
      <c r="R919" s="60">
        <v>8.4375</v>
      </c>
      <c r="S919" s="61">
        <f>O919+P919</f>
        <v>0</v>
      </c>
      <c r="T919" s="62">
        <f>+IF(L919&lt;&gt;"",IF(DAYS360(L919,$A$2)&lt;0,0,IF(AND(MONTH(L919)=MONTH($A$2),YEAR(L919)&lt;YEAR($A$2)),(DAYS360(L919,$A$2)/30)-1,DAYS360(L919,$A$2)/30)),0)</f>
        <v>47.633333333333333</v>
      </c>
      <c r="U919" s="62">
        <f>+IF(M919&lt;&gt;"",IF(DAYS360(M919,$A$2)&lt;0,0,IF(AND(MONTH(M919)=MONTH($A$2),YEAR(M919)&lt;YEAR($A$2)),(DAYS360(M919,$A$2)/30)-1,DAYS360(M919,$A$2)/30)),0)</f>
        <v>6.3</v>
      </c>
      <c r="V919" s="63">
        <f>S919/((C919+Q919)/2)</f>
        <v>0</v>
      </c>
      <c r="W919" s="64">
        <f>+IF(V919&gt;0,1/V919,999)</f>
        <v>999</v>
      </c>
      <c r="X919" s="65" t="str">
        <f>+IF(N919&lt;&gt;"",IF(INT(N919)&lt;&gt;INT(K919),"OUI",""),"")</f>
        <v/>
      </c>
      <c r="Y919" s="66">
        <f>+IF(F919="OUI",0,C919*K919)</f>
        <v>37.5</v>
      </c>
      <c r="Z919" s="67" t="str">
        <f>+IF(R919="-",IF(OR(F919="OUI",AND(G919="OUI",T919&lt;=$V$1),H919="OUI",I919="OUI",J919="OUI",T919&lt;=$V$1),"OUI",""),"")</f>
        <v/>
      </c>
      <c r="AA919" s="68" t="str">
        <f>+IF(OR(Z919&lt;&gt;"OUI",X919="OUI",R919&lt;&gt;"-"),"OUI","")</f>
        <v>OUI</v>
      </c>
      <c r="AB919" s="69">
        <f>+IF(AA919&lt;&gt;"OUI","-",IF(R919="-",IF(W919&lt;=3,"-",MAX(N919,K919*(1-$T$1))),IF(W919&lt;=3,R919,IF(T919&gt;$V$6,MAX(N919,K919*$T$6),IF(T919&gt;$V$5,MAX(R919,N919,K919*(1-$T$2),K919*(1-$T$5)),IF(T919&gt;$V$4,MAX(R919,N919,K919*(1-$T$2),K919*(1-$T$4)),IF(T919&gt;$V$3,MAX(R919,N919,K919*(1-$T$2),K919*(1-$T$3)),IF(T919&gt;$V$1,MAX(N919,K919*(1-$T$2)),MAX(N919,R919)))))))))</f>
        <v>11.25</v>
      </c>
      <c r="AC919" s="70">
        <f>+IF(AB919="-","-",IF(ABS(K919-AB919)&lt;0.1,1,-1*(AB919-K919)/K919))</f>
        <v>0.1</v>
      </c>
      <c r="AD919" s="66">
        <f>+IF(AB919&lt;&gt;"-",IF(AB919&lt;K919,(K919-AB919)*C919,AB919*C919),"")</f>
        <v>3.75</v>
      </c>
      <c r="AE919" s="68" t="str">
        <f>+IF(AB919&lt;&gt;"-",IF(R919&lt;&gt;"-",IF(Z919&lt;&gt;"OUI","OLD","FAUX"),IF(Z919&lt;&gt;"OUI","NEW","FAUX")),"")</f>
        <v>OLD</v>
      </c>
      <c r="AF919" s="68"/>
      <c r="AG919" s="68"/>
      <c r="AH919" s="53" t="str">
        <f t="shared" si="14"/>
        <v/>
      </c>
    </row>
    <row r="920" spans="1:34" ht="17">
      <c r="A920" s="53" t="s">
        <v>2804</v>
      </c>
      <c r="B920" s="53" t="s">
        <v>2805</v>
      </c>
      <c r="C920" s="54">
        <v>1</v>
      </c>
      <c r="D920" s="55" t="s">
        <v>116</v>
      </c>
      <c r="E920" s="55"/>
      <c r="F920" s="56" t="s">
        <v>49</v>
      </c>
      <c r="G920" s="56" t="s">
        <v>49</v>
      </c>
      <c r="H920" s="56"/>
      <c r="I920" s="56"/>
      <c r="J920" s="56"/>
      <c r="K920" s="57">
        <v>12.49</v>
      </c>
      <c r="L920" s="58">
        <v>45720</v>
      </c>
      <c r="M920" s="58">
        <v>45729</v>
      </c>
      <c r="N920" s="59"/>
      <c r="O920" s="56">
        <v>29</v>
      </c>
      <c r="P920" s="56"/>
      <c r="Q920" s="56">
        <v>12</v>
      </c>
      <c r="R920" s="60" t="s">
        <v>1139</v>
      </c>
      <c r="S920" s="61">
        <f>O920+P920</f>
        <v>29</v>
      </c>
      <c r="T920" s="62">
        <f>+IF(L920&lt;&gt;"",IF(DAYS360(L920,$A$2)&lt;0,0,IF(AND(MONTH(L920)=MONTH($A$2),YEAR(L920)&lt;YEAR($A$2)),(DAYS360(L920,$A$2)/30)-1,DAYS360(L920,$A$2)/30)),0)</f>
        <v>0.73333333333333328</v>
      </c>
      <c r="U920" s="62">
        <f>+IF(M920&lt;&gt;"",IF(DAYS360(M920,$A$2)&lt;0,0,IF(AND(MONTH(M920)=MONTH($A$2),YEAR(M920)&lt;YEAR($A$2)),(DAYS360(M920,$A$2)/30)-1,DAYS360(M920,$A$2)/30)),0)</f>
        <v>0.43333333333333335</v>
      </c>
      <c r="V920" s="63">
        <f>S920/((C920+Q920)/2)</f>
        <v>4.4615384615384617</v>
      </c>
      <c r="W920" s="64">
        <f>+IF(V920&gt;0,1/V920,999)</f>
        <v>0.22413793103448276</v>
      </c>
      <c r="X920" s="65" t="str">
        <f>+IF(N920&lt;&gt;"",IF(INT(N920)&lt;&gt;INT(K920),"OUI",""),"")</f>
        <v/>
      </c>
      <c r="Y920" s="66">
        <f>+IF(F920="OUI",0,C920*K920)</f>
        <v>12.49</v>
      </c>
      <c r="Z920" s="67" t="str">
        <f>+IF(R920="-",IF(OR(F920="OUI",AND(G920="OUI",T920&lt;=$V$1),H920="OUI",I920="OUI",J920="OUI",T920&lt;=$V$1),"OUI",""),"")</f>
        <v>OUI</v>
      </c>
      <c r="AA920" s="68" t="str">
        <f>+IF(OR(Z920&lt;&gt;"OUI",X920="OUI",R920&lt;&gt;"-"),"OUI","")</f>
        <v/>
      </c>
      <c r="AB920" s="69" t="str">
        <f>+IF(AA920&lt;&gt;"OUI","-",IF(R920="-",IF(W920&lt;=3,"-",MAX(N920,K920*(1-$T$1))),IF(W920&lt;=3,R920,IF(T920&gt;$V$6,MAX(N920,K920*$T$6),IF(T920&gt;$V$5,MAX(R920,N920,K920*(1-$T$2),K920*(1-$T$5)),IF(T920&gt;$V$4,MAX(R920,N920,K920*(1-$T$2),K920*(1-$T$4)),IF(T920&gt;$V$3,MAX(R920,N920,K920*(1-$T$2),K920*(1-$T$3)),IF(T920&gt;$V$1,MAX(N920,K920*(1-$T$2)),MAX(N920,R920)))))))))</f>
        <v>-</v>
      </c>
      <c r="AC920" s="70" t="str">
        <f>+IF(AB920="-","-",IF(ABS(K920-AB920)&lt;0.1,1,-1*(AB920-K920)/K920))</f>
        <v>-</v>
      </c>
      <c r="AD920" s="66" t="str">
        <f>+IF(AB920&lt;&gt;"-",IF(AB920&lt;K920,(K920-AB920)*C920,AB920*C920),"")</f>
        <v/>
      </c>
      <c r="AE920" s="68" t="str">
        <f>+IF(AB920&lt;&gt;"-",IF(R920&lt;&gt;"-",IF(Z920&lt;&gt;"OUI","OLD","FAUX"),IF(Z920&lt;&gt;"OUI","NEW","FAUX")),"")</f>
        <v/>
      </c>
      <c r="AF920" s="68"/>
      <c r="AG920" s="68"/>
      <c r="AH920" s="53" t="str">
        <f t="shared" si="14"/>
        <v/>
      </c>
    </row>
    <row r="921" spans="1:34" ht="17">
      <c r="A921" s="53" t="s">
        <v>3197</v>
      </c>
      <c r="B921" s="53" t="s">
        <v>3198</v>
      </c>
      <c r="C921" s="54">
        <v>1</v>
      </c>
      <c r="D921" s="55" t="s">
        <v>136</v>
      </c>
      <c r="E921" s="55"/>
      <c r="F921" s="56" t="s">
        <v>49</v>
      </c>
      <c r="G921" s="56" t="s">
        <v>49</v>
      </c>
      <c r="H921" s="56"/>
      <c r="I921" s="56"/>
      <c r="J921" s="56"/>
      <c r="K921" s="57">
        <v>12.49</v>
      </c>
      <c r="L921" s="58">
        <v>45545</v>
      </c>
      <c r="M921" s="58">
        <v>45653</v>
      </c>
      <c r="N921" s="59"/>
      <c r="O921" s="56"/>
      <c r="P921" s="56"/>
      <c r="Q921" s="56">
        <v>1</v>
      </c>
      <c r="R921" s="60" t="s">
        <v>1139</v>
      </c>
      <c r="S921" s="61">
        <f>O921+P921</f>
        <v>0</v>
      </c>
      <c r="T921" s="62">
        <f>+IF(L921&lt;&gt;"",IF(DAYS360(L921,$A$2)&lt;0,0,IF(AND(MONTH(L921)=MONTH($A$2),YEAR(L921)&lt;YEAR($A$2)),(DAYS360(L921,$A$2)/30)-1,DAYS360(L921,$A$2)/30)),0)</f>
        <v>6.5333333333333332</v>
      </c>
      <c r="U921" s="62">
        <f>+IF(M921&lt;&gt;"",IF(DAYS360(M921,$A$2)&lt;0,0,IF(AND(MONTH(M921)=MONTH($A$2),YEAR(M921)&lt;YEAR($A$2)),(DAYS360(M921,$A$2)/30)-1,DAYS360(M921,$A$2)/30)),0)</f>
        <v>2.9666666666666668</v>
      </c>
      <c r="V921" s="63">
        <f>S921/((C921+Q921)/2)</f>
        <v>0</v>
      </c>
      <c r="W921" s="64">
        <f>+IF(V921&gt;0,1/V921,999)</f>
        <v>999</v>
      </c>
      <c r="X921" s="65" t="str">
        <f>+IF(N921&lt;&gt;"",IF(INT(N921)&lt;&gt;INT(K921),"OUI",""),"")</f>
        <v/>
      </c>
      <c r="Y921" s="66">
        <f>+IF(F921="OUI",0,C921*K921)</f>
        <v>12.49</v>
      </c>
      <c r="Z921" s="67" t="str">
        <f>+IF(R921="-",IF(OR(F921="OUI",AND(G921="OUI",T921&lt;=$V$1),H921="OUI",I921="OUI",J921="OUI",T921&lt;=$V$1),"OUI",""),"")</f>
        <v>OUI</v>
      </c>
      <c r="AA921" s="68" t="str">
        <f>+IF(OR(Z921&lt;&gt;"OUI",X921="OUI",R921&lt;&gt;"-"),"OUI","")</f>
        <v/>
      </c>
      <c r="AB921" s="69" t="str">
        <f>+IF(AA921&lt;&gt;"OUI","-",IF(R921="-",IF(W921&lt;=3,"-",MAX(N921,K921*(1-$T$1))),IF(W921&lt;=3,R921,IF(T921&gt;$V$6,MAX(N921,K921*$T$6),IF(T921&gt;$V$5,MAX(R921,N921,K921*(1-$T$2),K921*(1-$T$5)),IF(T921&gt;$V$4,MAX(R921,N921,K921*(1-$T$2),K921*(1-$T$4)),IF(T921&gt;$V$3,MAX(R921,N921,K921*(1-$T$2),K921*(1-$T$3)),IF(T921&gt;$V$1,MAX(N921,K921*(1-$T$2)),MAX(N921,R921)))))))))</f>
        <v>-</v>
      </c>
      <c r="AC921" s="70" t="str">
        <f>+IF(AB921="-","-",IF(ABS(K921-AB921)&lt;0.1,1,-1*(AB921-K921)/K921))</f>
        <v>-</v>
      </c>
      <c r="AD921" s="66" t="str">
        <f>+IF(AB921&lt;&gt;"-",IF(AB921&lt;K921,(K921-AB921)*C921,AB921*C921),"")</f>
        <v/>
      </c>
      <c r="AE921" s="68" t="str">
        <f>+IF(AB921&lt;&gt;"-",IF(R921&lt;&gt;"-",IF(Z921&lt;&gt;"OUI","OLD","FAUX"),IF(Z921&lt;&gt;"OUI","NEW","FAUX")),"")</f>
        <v/>
      </c>
      <c r="AF921" s="68"/>
      <c r="AG921" s="68"/>
      <c r="AH921" s="53" t="str">
        <f t="shared" si="14"/>
        <v/>
      </c>
    </row>
    <row r="922" spans="1:34" ht="17">
      <c r="A922" s="53" t="s">
        <v>873</v>
      </c>
      <c r="B922" s="53" t="s">
        <v>874</v>
      </c>
      <c r="C922" s="54">
        <v>10</v>
      </c>
      <c r="D922" s="55" t="s">
        <v>834</v>
      </c>
      <c r="E922" s="55"/>
      <c r="F922" s="56" t="s">
        <v>49</v>
      </c>
      <c r="G922" s="56" t="s">
        <v>49</v>
      </c>
      <c r="H922" s="56"/>
      <c r="I922" s="56"/>
      <c r="J922" s="56"/>
      <c r="K922" s="57">
        <v>12.48</v>
      </c>
      <c r="L922" s="58">
        <v>44960</v>
      </c>
      <c r="M922" s="58">
        <v>45653</v>
      </c>
      <c r="N922" s="59"/>
      <c r="O922" s="56"/>
      <c r="P922" s="56"/>
      <c r="Q922" s="56">
        <v>10</v>
      </c>
      <c r="R922" s="60">
        <v>11.232000000000001</v>
      </c>
      <c r="S922" s="61">
        <f>O922+P922</f>
        <v>0</v>
      </c>
      <c r="T922" s="62">
        <f>+IF(L922&lt;&gt;"",IF(DAYS360(L922,$A$2)&lt;0,0,IF(AND(MONTH(L922)=MONTH($A$2),YEAR(L922)&lt;YEAR($A$2)),(DAYS360(L922,$A$2)/30)-1,DAYS360(L922,$A$2)/30)),0)</f>
        <v>25.766666666666666</v>
      </c>
      <c r="U922" s="62">
        <f>+IF(M922&lt;&gt;"",IF(DAYS360(M922,$A$2)&lt;0,0,IF(AND(MONTH(M922)=MONTH($A$2),YEAR(M922)&lt;YEAR($A$2)),(DAYS360(M922,$A$2)/30)-1,DAYS360(M922,$A$2)/30)),0)</f>
        <v>2.9666666666666668</v>
      </c>
      <c r="V922" s="63">
        <f>S922/((C922+Q922)/2)</f>
        <v>0</v>
      </c>
      <c r="W922" s="64">
        <f>+IF(V922&gt;0,1/V922,999)</f>
        <v>999</v>
      </c>
      <c r="X922" s="65" t="str">
        <f>+IF(N922&lt;&gt;"",IF(INT(N922)&lt;&gt;INT(K922),"OUI",""),"")</f>
        <v/>
      </c>
      <c r="Y922" s="66">
        <f>+IF(F922="OUI",0,C922*K922)</f>
        <v>124.80000000000001</v>
      </c>
      <c r="Z922" s="67" t="str">
        <f>+IF(R922="-",IF(OR(F922="OUI",AND(G922="OUI",T922&lt;=$V$1),H922="OUI",I922="OUI",J922="OUI",T922&lt;=$V$1),"OUI",""),"")</f>
        <v/>
      </c>
      <c r="AA922" s="68" t="str">
        <f>+IF(OR(Z922&lt;&gt;"OUI",X922="OUI",R922&lt;&gt;"-"),"OUI","")</f>
        <v>OUI</v>
      </c>
      <c r="AB922" s="69">
        <f>+IF(AA922&lt;&gt;"OUI","-",IF(R922="-",IF(W922&lt;=3,"-",MAX(N922,K922*(1-$T$1))),IF(W922&lt;=3,R922,IF(T922&gt;$V$6,MAX(N922,K922*$T$6),IF(T922&gt;$V$5,MAX(R922,N922,K922*(1-$T$2),K922*(1-$T$5)),IF(T922&gt;$V$4,MAX(R922,N922,K922*(1-$T$2),K922*(1-$T$4)),IF(T922&gt;$V$3,MAX(R922,N922,K922*(1-$T$2),K922*(1-$T$3)),IF(T922&gt;$V$1,MAX(N922,K922*(1-$T$2)),MAX(N922,R922)))))))))</f>
        <v>11.232000000000001</v>
      </c>
      <c r="AC922" s="70">
        <f>+IF(AB922="-","-",IF(ABS(K922-AB922)&lt;0.1,1,-1*(AB922-K922)/K922))</f>
        <v>9.9999999999999936E-2</v>
      </c>
      <c r="AD922" s="66">
        <f>+IF(AB922&lt;&gt;"-",IF(AB922&lt;K922,(K922-AB922)*C922,AB922*C922),"")</f>
        <v>12.479999999999993</v>
      </c>
      <c r="AE922" s="68" t="str">
        <f>+IF(AB922&lt;&gt;"-",IF(R922&lt;&gt;"-",IF(Z922&lt;&gt;"OUI","OLD","FAUX"),IF(Z922&lt;&gt;"OUI","NEW","FAUX")),"")</f>
        <v>OLD</v>
      </c>
      <c r="AF922" s="68"/>
      <c r="AG922" s="68"/>
      <c r="AH922" s="53" t="str">
        <f t="shared" si="14"/>
        <v/>
      </c>
    </row>
    <row r="923" spans="1:34" ht="17">
      <c r="A923" s="53" t="s">
        <v>898</v>
      </c>
      <c r="B923" s="53" t="s">
        <v>899</v>
      </c>
      <c r="C923" s="54">
        <v>8</v>
      </c>
      <c r="D923" s="55" t="s">
        <v>834</v>
      </c>
      <c r="E923" s="55"/>
      <c r="F923" s="56" t="s">
        <v>49</v>
      </c>
      <c r="G923" s="56" t="s">
        <v>49</v>
      </c>
      <c r="H923" s="56"/>
      <c r="I923" s="56"/>
      <c r="J923" s="56"/>
      <c r="K923" s="57">
        <v>12.48</v>
      </c>
      <c r="L923" s="58">
        <v>44960</v>
      </c>
      <c r="M923" s="58">
        <v>45621</v>
      </c>
      <c r="N923" s="59"/>
      <c r="O923" s="56"/>
      <c r="P923" s="56"/>
      <c r="Q923" s="56">
        <v>8</v>
      </c>
      <c r="R923" s="60">
        <v>11.232000000000001</v>
      </c>
      <c r="S923" s="61">
        <f>O923+P923</f>
        <v>0</v>
      </c>
      <c r="T923" s="62">
        <f>+IF(L923&lt;&gt;"",IF(DAYS360(L923,$A$2)&lt;0,0,IF(AND(MONTH(L923)=MONTH($A$2),YEAR(L923)&lt;YEAR($A$2)),(DAYS360(L923,$A$2)/30)-1,DAYS360(L923,$A$2)/30)),0)</f>
        <v>25.766666666666666</v>
      </c>
      <c r="U923" s="62">
        <f>+IF(M923&lt;&gt;"",IF(DAYS360(M923,$A$2)&lt;0,0,IF(AND(MONTH(M923)=MONTH($A$2),YEAR(M923)&lt;YEAR($A$2)),(DAYS360(M923,$A$2)/30)-1,DAYS360(M923,$A$2)/30)),0)</f>
        <v>4.0333333333333332</v>
      </c>
      <c r="V923" s="63">
        <f>S923/((C923+Q923)/2)</f>
        <v>0</v>
      </c>
      <c r="W923" s="64">
        <f>+IF(V923&gt;0,1/V923,999)</f>
        <v>999</v>
      </c>
      <c r="X923" s="65" t="str">
        <f>+IF(N923&lt;&gt;"",IF(INT(N923)&lt;&gt;INT(K923),"OUI",""),"")</f>
        <v/>
      </c>
      <c r="Y923" s="66">
        <f>+IF(F923="OUI",0,C923*K923)</f>
        <v>99.84</v>
      </c>
      <c r="Z923" s="67" t="str">
        <f>+IF(R923="-",IF(OR(F923="OUI",AND(G923="OUI",T923&lt;=$V$1),H923="OUI",I923="OUI",J923="OUI",T923&lt;=$V$1),"OUI",""),"")</f>
        <v/>
      </c>
      <c r="AA923" s="68" t="str">
        <f>+IF(OR(Z923&lt;&gt;"OUI",X923="OUI",R923&lt;&gt;"-"),"OUI","")</f>
        <v>OUI</v>
      </c>
      <c r="AB923" s="69">
        <f>+IF(AA923&lt;&gt;"OUI","-",IF(R923="-",IF(W923&lt;=3,"-",MAX(N923,K923*(1-$T$1))),IF(W923&lt;=3,R923,IF(T923&gt;$V$6,MAX(N923,K923*$T$6),IF(T923&gt;$V$5,MAX(R923,N923,K923*(1-$T$2),K923*(1-$T$5)),IF(T923&gt;$V$4,MAX(R923,N923,K923*(1-$T$2),K923*(1-$T$4)),IF(T923&gt;$V$3,MAX(R923,N923,K923*(1-$T$2),K923*(1-$T$3)),IF(T923&gt;$V$1,MAX(N923,K923*(1-$T$2)),MAX(N923,R923)))))))))</f>
        <v>11.232000000000001</v>
      </c>
      <c r="AC923" s="70">
        <f>+IF(AB923="-","-",IF(ABS(K923-AB923)&lt;0.1,1,-1*(AB923-K923)/K923))</f>
        <v>9.9999999999999936E-2</v>
      </c>
      <c r="AD923" s="66">
        <f>+IF(AB923&lt;&gt;"-",IF(AB923&lt;K923,(K923-AB923)*C923,AB923*C923),"")</f>
        <v>9.9839999999999947</v>
      </c>
      <c r="AE923" s="68" t="str">
        <f>+IF(AB923&lt;&gt;"-",IF(R923&lt;&gt;"-",IF(Z923&lt;&gt;"OUI","OLD","FAUX"),IF(Z923&lt;&gt;"OUI","NEW","FAUX")),"")</f>
        <v>OLD</v>
      </c>
      <c r="AF923" s="68"/>
      <c r="AG923" s="68"/>
      <c r="AH923" s="53" t="str">
        <f t="shared" si="14"/>
        <v/>
      </c>
    </row>
    <row r="924" spans="1:34" ht="17">
      <c r="A924" s="53" t="s">
        <v>1284</v>
      </c>
      <c r="B924" s="53" t="s">
        <v>1285</v>
      </c>
      <c r="C924" s="54">
        <v>7</v>
      </c>
      <c r="D924" s="55" t="s">
        <v>834</v>
      </c>
      <c r="E924" s="55"/>
      <c r="F924" s="56" t="s">
        <v>49</v>
      </c>
      <c r="G924" s="56" t="s">
        <v>49</v>
      </c>
      <c r="H924" s="56"/>
      <c r="I924" s="56"/>
      <c r="J924" s="56"/>
      <c r="K924" s="57">
        <v>12.48</v>
      </c>
      <c r="L924" s="58">
        <v>44960</v>
      </c>
      <c r="M924" s="58">
        <v>45477</v>
      </c>
      <c r="N924" s="59"/>
      <c r="O924" s="56"/>
      <c r="P924" s="56"/>
      <c r="Q924" s="56">
        <v>7</v>
      </c>
      <c r="R924" s="60" t="s">
        <v>1139</v>
      </c>
      <c r="S924" s="61">
        <f>O924+P924</f>
        <v>0</v>
      </c>
      <c r="T924" s="62">
        <f>+IF(L924&lt;&gt;"",IF(DAYS360(L924,$A$2)&lt;0,0,IF(AND(MONTH(L924)=MONTH($A$2),YEAR(L924)&lt;YEAR($A$2)),(DAYS360(L924,$A$2)/30)-1,DAYS360(L924,$A$2)/30)),0)</f>
        <v>25.766666666666666</v>
      </c>
      <c r="U924" s="62">
        <f>+IF(M924&lt;&gt;"",IF(DAYS360(M924,$A$2)&lt;0,0,IF(AND(MONTH(M924)=MONTH($A$2),YEAR(M924)&lt;YEAR($A$2)),(DAYS360(M924,$A$2)/30)-1,DAYS360(M924,$A$2)/30)),0)</f>
        <v>8.7333333333333325</v>
      </c>
      <c r="V924" s="63">
        <f>S924/((C924+Q924)/2)</f>
        <v>0</v>
      </c>
      <c r="W924" s="64">
        <f>+IF(V924&gt;0,1/V924,999)</f>
        <v>999</v>
      </c>
      <c r="X924" s="65" t="str">
        <f>+IF(N924&lt;&gt;"",IF(INT(N924)&lt;&gt;INT(K924),"OUI",""),"")</f>
        <v/>
      </c>
      <c r="Y924" s="66">
        <f>+IF(F924="OUI",0,C924*K924)</f>
        <v>87.36</v>
      </c>
      <c r="Z924" s="67" t="str">
        <f>+IF(R924="-",IF(OR(F924="OUI",AND(G924="OUI",T924&lt;=$V$1),H924="OUI",I924="OUI",J924="OUI",T924&lt;=$V$1),"OUI",""),"")</f>
        <v/>
      </c>
      <c r="AA924" s="68" t="str">
        <f>+IF(OR(Z924&lt;&gt;"OUI",X924="OUI",R924&lt;&gt;"-"),"OUI","")</f>
        <v>OUI</v>
      </c>
      <c r="AB924" s="69">
        <f>+IF(AA924&lt;&gt;"OUI","-",IF(R924="-",IF(W924&lt;=3,"-",MAX(N924,K924*(1-$T$1))),IF(W924&lt;=3,R924,IF(T924&gt;$V$6,MAX(N924,K924*$T$6),IF(T924&gt;$V$5,MAX(R924,N924,K924*(1-$T$2),K924*(1-$T$5)),IF(T924&gt;$V$4,MAX(R924,N924,K924*(1-$T$2),K924*(1-$T$4)),IF(T924&gt;$V$3,MAX(R924,N924,K924*(1-$T$2),K924*(1-$T$3)),IF(T924&gt;$V$1,MAX(N924,K924*(1-$T$2)),MAX(N924,R924)))))))))</f>
        <v>11.232000000000001</v>
      </c>
      <c r="AC924" s="70">
        <f>+IF(AB924="-","-",IF(ABS(K924-AB924)&lt;0.1,1,-1*(AB924-K924)/K924))</f>
        <v>9.9999999999999936E-2</v>
      </c>
      <c r="AD924" s="66">
        <f>+IF(AB924&lt;&gt;"-",IF(AB924&lt;K924,(K924-AB924)*C924,AB924*C924),"")</f>
        <v>8.7359999999999953</v>
      </c>
      <c r="AE924" s="68" t="str">
        <f>+IF(AB924&lt;&gt;"-",IF(R924&lt;&gt;"-",IF(Z924&lt;&gt;"OUI","OLD","FAUX"),IF(Z924&lt;&gt;"OUI","NEW","FAUX")),"")</f>
        <v>NEW</v>
      </c>
      <c r="AF924" s="68"/>
      <c r="AG924" s="68"/>
      <c r="AH924" s="53" t="str">
        <f t="shared" si="14"/>
        <v/>
      </c>
    </row>
    <row r="925" spans="1:34" ht="17">
      <c r="A925" s="53" t="s">
        <v>989</v>
      </c>
      <c r="B925" s="53" t="s">
        <v>990</v>
      </c>
      <c r="C925" s="54">
        <v>4</v>
      </c>
      <c r="D925" s="55" t="s">
        <v>834</v>
      </c>
      <c r="E925" s="55"/>
      <c r="F925" s="56" t="s">
        <v>49</v>
      </c>
      <c r="G925" s="56" t="s">
        <v>49</v>
      </c>
      <c r="H925" s="56"/>
      <c r="I925" s="56"/>
      <c r="J925" s="56"/>
      <c r="K925" s="57">
        <v>12.48</v>
      </c>
      <c r="L925" s="58">
        <v>44960</v>
      </c>
      <c r="M925" s="58">
        <v>45420</v>
      </c>
      <c r="N925" s="59"/>
      <c r="O925" s="56"/>
      <c r="P925" s="56"/>
      <c r="Q925" s="56">
        <v>4</v>
      </c>
      <c r="R925" s="60">
        <v>11.232000000000001</v>
      </c>
      <c r="S925" s="61">
        <f>O925+P925</f>
        <v>0</v>
      </c>
      <c r="T925" s="62">
        <f>+IF(L925&lt;&gt;"",IF(DAYS360(L925,$A$2)&lt;0,0,IF(AND(MONTH(L925)=MONTH($A$2),YEAR(L925)&lt;YEAR($A$2)),(DAYS360(L925,$A$2)/30)-1,DAYS360(L925,$A$2)/30)),0)</f>
        <v>25.766666666666666</v>
      </c>
      <c r="U925" s="62">
        <f>+IF(M925&lt;&gt;"",IF(DAYS360(M925,$A$2)&lt;0,0,IF(AND(MONTH(M925)=MONTH($A$2),YEAR(M925)&lt;YEAR($A$2)),(DAYS360(M925,$A$2)/30)-1,DAYS360(M925,$A$2)/30)),0)</f>
        <v>10.6</v>
      </c>
      <c r="V925" s="63">
        <f>S925/((C925+Q925)/2)</f>
        <v>0</v>
      </c>
      <c r="W925" s="64">
        <f>+IF(V925&gt;0,1/V925,999)</f>
        <v>999</v>
      </c>
      <c r="X925" s="65" t="str">
        <f>+IF(N925&lt;&gt;"",IF(INT(N925)&lt;&gt;INT(K925),"OUI",""),"")</f>
        <v/>
      </c>
      <c r="Y925" s="66">
        <f>+IF(F925="OUI",0,C925*K925)</f>
        <v>49.92</v>
      </c>
      <c r="Z925" s="67" t="str">
        <f>+IF(R925="-",IF(OR(F925="OUI",AND(G925="OUI",T925&lt;=$V$1),H925="OUI",I925="OUI",J925="OUI",T925&lt;=$V$1),"OUI",""),"")</f>
        <v/>
      </c>
      <c r="AA925" s="68" t="str">
        <f>+IF(OR(Z925&lt;&gt;"OUI",X925="OUI",R925&lt;&gt;"-"),"OUI","")</f>
        <v>OUI</v>
      </c>
      <c r="AB925" s="69">
        <f>+IF(AA925&lt;&gt;"OUI","-",IF(R925="-",IF(W925&lt;=3,"-",MAX(N925,K925*(1-$T$1))),IF(W925&lt;=3,R925,IF(T925&gt;$V$6,MAX(N925,K925*$T$6),IF(T925&gt;$V$5,MAX(R925,N925,K925*(1-$T$2),K925*(1-$T$5)),IF(T925&gt;$V$4,MAX(R925,N925,K925*(1-$T$2),K925*(1-$T$4)),IF(T925&gt;$V$3,MAX(R925,N925,K925*(1-$T$2),K925*(1-$T$3)),IF(T925&gt;$V$1,MAX(N925,K925*(1-$T$2)),MAX(N925,R925)))))))))</f>
        <v>11.232000000000001</v>
      </c>
      <c r="AC925" s="70">
        <f>+IF(AB925="-","-",IF(ABS(K925-AB925)&lt;0.1,1,-1*(AB925-K925)/K925))</f>
        <v>9.9999999999999936E-2</v>
      </c>
      <c r="AD925" s="66">
        <f>+IF(AB925&lt;&gt;"-",IF(AB925&lt;K925,(K925-AB925)*C925,AB925*C925),"")</f>
        <v>4.9919999999999973</v>
      </c>
      <c r="AE925" s="68" t="str">
        <f>+IF(AB925&lt;&gt;"-",IF(R925&lt;&gt;"-",IF(Z925&lt;&gt;"OUI","OLD","FAUX"),IF(Z925&lt;&gt;"OUI","NEW","FAUX")),"")</f>
        <v>OLD</v>
      </c>
      <c r="AF925" s="68"/>
      <c r="AG925" s="68"/>
      <c r="AH925" s="53" t="str">
        <f t="shared" si="14"/>
        <v/>
      </c>
    </row>
    <row r="926" spans="1:34" ht="17">
      <c r="A926" s="53" t="s">
        <v>2231</v>
      </c>
      <c r="B926" s="53" t="s">
        <v>2232</v>
      </c>
      <c r="C926" s="54">
        <v>2</v>
      </c>
      <c r="D926" s="55" t="s">
        <v>1493</v>
      </c>
      <c r="E926" s="55"/>
      <c r="F926" s="56" t="s">
        <v>49</v>
      </c>
      <c r="G926" s="56" t="s">
        <v>49</v>
      </c>
      <c r="H926" s="56"/>
      <c r="I926" s="56"/>
      <c r="J926" s="56"/>
      <c r="K926" s="57">
        <v>12.47</v>
      </c>
      <c r="L926" s="58">
        <v>44539</v>
      </c>
      <c r="M926" s="58">
        <v>45575</v>
      </c>
      <c r="N926" s="59"/>
      <c r="O926" s="56"/>
      <c r="P926" s="56"/>
      <c r="Q926" s="56">
        <v>2</v>
      </c>
      <c r="R926" s="60" t="s">
        <v>1139</v>
      </c>
      <c r="S926" s="61">
        <f>O926+P926</f>
        <v>0</v>
      </c>
      <c r="T926" s="62">
        <f>+IF(L926&lt;&gt;"",IF(DAYS360(L926,$A$2)&lt;0,0,IF(AND(MONTH(L926)=MONTH($A$2),YEAR(L926)&lt;YEAR($A$2)),(DAYS360(L926,$A$2)/30)-1,DAYS360(L926,$A$2)/30)),0)</f>
        <v>39.56666666666667</v>
      </c>
      <c r="U926" s="62">
        <f>+IF(M926&lt;&gt;"",IF(DAYS360(M926,$A$2)&lt;0,0,IF(AND(MONTH(M926)=MONTH($A$2),YEAR(M926)&lt;YEAR($A$2)),(DAYS360(M926,$A$2)/30)-1,DAYS360(M926,$A$2)/30)),0)</f>
        <v>5.5333333333333332</v>
      </c>
      <c r="V926" s="63">
        <f>S926/((C926+Q926)/2)</f>
        <v>0</v>
      </c>
      <c r="W926" s="64">
        <f>+IF(V926&gt;0,1/V926,999)</f>
        <v>999</v>
      </c>
      <c r="X926" s="65" t="str">
        <f>+IF(N926&lt;&gt;"",IF(INT(N926)&lt;&gt;INT(K926),"OUI",""),"")</f>
        <v/>
      </c>
      <c r="Y926" s="66">
        <f>+IF(F926="OUI",0,C926*K926)</f>
        <v>24.94</v>
      </c>
      <c r="Z926" s="67" t="str">
        <f>+IF(R926="-",IF(OR(F926="OUI",AND(G926="OUI",T926&lt;=$V$1),H926="OUI",I926="OUI",J926="OUI",T926&lt;=$V$1),"OUI",""),"")</f>
        <v/>
      </c>
      <c r="AA926" s="68" t="str">
        <f>+IF(OR(Z926&lt;&gt;"OUI",X926="OUI",R926&lt;&gt;"-"),"OUI","")</f>
        <v>OUI</v>
      </c>
      <c r="AB926" s="69">
        <f>+IF(AA926&lt;&gt;"OUI","-",IF(R926="-",IF(W926&lt;=3,"-",MAX(N926,K926*(1-$T$1))),IF(W926&lt;=3,R926,IF(T926&gt;$V$6,MAX(N926,K926*$T$6),IF(T926&gt;$V$5,MAX(R926,N926,K926*(1-$T$2),K926*(1-$T$5)),IF(T926&gt;$V$4,MAX(R926,N926,K926*(1-$T$2),K926*(1-$T$4)),IF(T926&gt;$V$3,MAX(R926,N926,K926*(1-$T$2),K926*(1-$T$3)),IF(T926&gt;$V$1,MAX(N926,K926*(1-$T$2)),MAX(N926,R926)))))))))</f>
        <v>11.223000000000001</v>
      </c>
      <c r="AC926" s="70">
        <f>+IF(AB926="-","-",IF(ABS(K926-AB926)&lt;0.1,1,-1*(AB926-K926)/K926))</f>
        <v>9.9999999999999992E-2</v>
      </c>
      <c r="AD926" s="66">
        <f>+IF(AB926&lt;&gt;"-",IF(AB926&lt;K926,(K926-AB926)*C926,AB926*C926),"")</f>
        <v>2.4939999999999998</v>
      </c>
      <c r="AE926" s="68" t="str">
        <f>+IF(AB926&lt;&gt;"-",IF(R926&lt;&gt;"-",IF(Z926&lt;&gt;"OUI","OLD","FAUX"),IF(Z926&lt;&gt;"OUI","NEW","FAUX")),"")</f>
        <v>NEW</v>
      </c>
      <c r="AF926" s="68"/>
      <c r="AG926" s="68"/>
      <c r="AH926" s="53" t="str">
        <f t="shared" si="14"/>
        <v/>
      </c>
    </row>
    <row r="927" spans="1:34" ht="17">
      <c r="A927" s="53" t="s">
        <v>1552</v>
      </c>
      <c r="B927" s="53" t="s">
        <v>1553</v>
      </c>
      <c r="C927" s="54">
        <v>17</v>
      </c>
      <c r="D927" s="55" t="s">
        <v>1484</v>
      </c>
      <c r="E927" s="55" t="s">
        <v>137</v>
      </c>
      <c r="F927" s="56" t="s">
        <v>49</v>
      </c>
      <c r="G927" s="56" t="s">
        <v>49</v>
      </c>
      <c r="H927" s="56"/>
      <c r="I927" s="56"/>
      <c r="J927" s="56" t="s">
        <v>49</v>
      </c>
      <c r="K927" s="57">
        <v>12.46</v>
      </c>
      <c r="L927" s="58">
        <v>43899</v>
      </c>
      <c r="M927" s="58">
        <v>45174</v>
      </c>
      <c r="N927" s="59"/>
      <c r="O927" s="56"/>
      <c r="P927" s="56"/>
      <c r="Q927" s="56">
        <v>17</v>
      </c>
      <c r="R927" s="60">
        <v>11.214</v>
      </c>
      <c r="S927" s="61">
        <f>O927+P927</f>
        <v>0</v>
      </c>
      <c r="T927" s="62">
        <f>+IF(L927&lt;&gt;"",IF(DAYS360(L927,$A$2)&lt;0,0,IF(AND(MONTH(L927)=MONTH($A$2),YEAR(L927)&lt;YEAR($A$2)),(DAYS360(L927,$A$2)/30)-1,DAYS360(L927,$A$2)/30)),0)</f>
        <v>59.56666666666667</v>
      </c>
      <c r="U927" s="62">
        <f>+IF(M927&lt;&gt;"",IF(DAYS360(M927,$A$2)&lt;0,0,IF(AND(MONTH(M927)=MONTH($A$2),YEAR(M927)&lt;YEAR($A$2)),(DAYS360(M927,$A$2)/30)-1,DAYS360(M927,$A$2)/30)),0)</f>
        <v>18.7</v>
      </c>
      <c r="V927" s="63">
        <f>S927/((C927+Q927)/2)</f>
        <v>0</v>
      </c>
      <c r="W927" s="64">
        <f>+IF(V927&gt;0,1/V927,999)</f>
        <v>999</v>
      </c>
      <c r="X927" s="65" t="str">
        <f>+IF(N927&lt;&gt;"",IF(INT(N927)&lt;&gt;INT(K927),"OUI",""),"")</f>
        <v/>
      </c>
      <c r="Y927" s="66">
        <f>+IF(F927="OUI",0,C927*K927)</f>
        <v>211.82000000000002</v>
      </c>
      <c r="Z927" s="67" t="str">
        <f>+IF(R927="-",IF(OR(F927="OUI",AND(G927="OUI",T927&lt;=$V$1),H927="OUI",I927="OUI",J927="OUI",T927&lt;=$V$1),"OUI",""),"")</f>
        <v/>
      </c>
      <c r="AA927" s="68" t="str">
        <f>+IF(OR(Z927&lt;&gt;"OUI",X927="OUI",R927&lt;&gt;"-"),"OUI","")</f>
        <v>OUI</v>
      </c>
      <c r="AB927" s="69">
        <f>+IF(AA927&lt;&gt;"OUI","-",IF(R927="-",IF(W927&lt;=3,"-",MAX(N927,K927*(1-$T$1))),IF(W927&lt;=3,R927,IF(T927&gt;$V$6,MAX(N927,K927*$T$6),IF(T927&gt;$V$5,MAX(R927,N927,K927*(1-$T$2),K927*(1-$T$5)),IF(T927&gt;$V$4,MAX(R927,N927,K927*(1-$T$2),K927*(1-$T$4)),IF(T927&gt;$V$3,MAX(R927,N927,K927*(1-$T$2),K927*(1-$T$3)),IF(T927&gt;$V$1,MAX(N927,K927*(1-$T$2)),MAX(N927,R927)))))))))</f>
        <v>11.214</v>
      </c>
      <c r="AC927" s="70">
        <f>+IF(AB927="-","-",IF(ABS(K927-AB927)&lt;0.1,1,-1*(AB927-K927)/K927))</f>
        <v>0.10000000000000003</v>
      </c>
      <c r="AD927" s="66">
        <f>+IF(AB927&lt;&gt;"-",IF(AB927&lt;K927,(K927-AB927)*C927,AB927*C927),"")</f>
        <v>21.182000000000009</v>
      </c>
      <c r="AE927" s="68" t="str">
        <f>+IF(AB927&lt;&gt;"-",IF(R927&lt;&gt;"-",IF(Z927&lt;&gt;"OUI","OLD","FAUX"),IF(Z927&lt;&gt;"OUI","NEW","FAUX")),"")</f>
        <v>OLD</v>
      </c>
      <c r="AF927" s="68"/>
      <c r="AG927" s="68"/>
      <c r="AH927" s="53" t="str">
        <f t="shared" si="14"/>
        <v/>
      </c>
    </row>
    <row r="928" spans="1:34" ht="17">
      <c r="A928" s="53" t="s">
        <v>1565</v>
      </c>
      <c r="B928" s="53" t="s">
        <v>1566</v>
      </c>
      <c r="C928" s="54">
        <v>16</v>
      </c>
      <c r="D928" s="55" t="s">
        <v>1484</v>
      </c>
      <c r="E928" s="55" t="s">
        <v>137</v>
      </c>
      <c r="F928" s="56" t="s">
        <v>49</v>
      </c>
      <c r="G928" s="56" t="s">
        <v>49</v>
      </c>
      <c r="H928" s="56"/>
      <c r="I928" s="56"/>
      <c r="J928" s="56" t="s">
        <v>49</v>
      </c>
      <c r="K928" s="57">
        <v>12.46</v>
      </c>
      <c r="L928" s="58">
        <v>43899</v>
      </c>
      <c r="M928" s="58">
        <v>45434</v>
      </c>
      <c r="N928" s="59"/>
      <c r="O928" s="56"/>
      <c r="P928" s="56"/>
      <c r="Q928" s="56">
        <v>16</v>
      </c>
      <c r="R928" s="60">
        <v>11.214</v>
      </c>
      <c r="S928" s="61">
        <f>O928+P928</f>
        <v>0</v>
      </c>
      <c r="T928" s="62">
        <f>+IF(L928&lt;&gt;"",IF(DAYS360(L928,$A$2)&lt;0,0,IF(AND(MONTH(L928)=MONTH($A$2),YEAR(L928)&lt;YEAR($A$2)),(DAYS360(L928,$A$2)/30)-1,DAYS360(L928,$A$2)/30)),0)</f>
        <v>59.56666666666667</v>
      </c>
      <c r="U928" s="62">
        <f>+IF(M928&lt;&gt;"",IF(DAYS360(M928,$A$2)&lt;0,0,IF(AND(MONTH(M928)=MONTH($A$2),YEAR(M928)&lt;YEAR($A$2)),(DAYS360(M928,$A$2)/30)-1,DAYS360(M928,$A$2)/30)),0)</f>
        <v>10.133333333333333</v>
      </c>
      <c r="V928" s="63">
        <f>S928/((C928+Q928)/2)</f>
        <v>0</v>
      </c>
      <c r="W928" s="64">
        <f>+IF(V928&gt;0,1/V928,999)</f>
        <v>999</v>
      </c>
      <c r="X928" s="65" t="str">
        <f>+IF(N928&lt;&gt;"",IF(INT(N928)&lt;&gt;INT(K928),"OUI",""),"")</f>
        <v/>
      </c>
      <c r="Y928" s="66">
        <f>+IF(F928="OUI",0,C928*K928)</f>
        <v>199.36</v>
      </c>
      <c r="Z928" s="67" t="str">
        <f>+IF(R928="-",IF(OR(F928="OUI",AND(G928="OUI",T928&lt;=$V$1),H928="OUI",I928="OUI",J928="OUI",T928&lt;=$V$1),"OUI",""),"")</f>
        <v/>
      </c>
      <c r="AA928" s="68" t="str">
        <f>+IF(OR(Z928&lt;&gt;"OUI",X928="OUI",R928&lt;&gt;"-"),"OUI","")</f>
        <v>OUI</v>
      </c>
      <c r="AB928" s="69">
        <f>+IF(AA928&lt;&gt;"OUI","-",IF(R928="-",IF(W928&lt;=3,"-",MAX(N928,K928*(1-$T$1))),IF(W928&lt;=3,R928,IF(T928&gt;$V$6,MAX(N928,K928*$T$6),IF(T928&gt;$V$5,MAX(R928,N928,K928*(1-$T$2),K928*(1-$T$5)),IF(T928&gt;$V$4,MAX(R928,N928,K928*(1-$T$2),K928*(1-$T$4)),IF(T928&gt;$V$3,MAX(R928,N928,K928*(1-$T$2),K928*(1-$T$3)),IF(T928&gt;$V$1,MAX(N928,K928*(1-$T$2)),MAX(N928,R928)))))))))</f>
        <v>11.214</v>
      </c>
      <c r="AC928" s="70">
        <f>+IF(AB928="-","-",IF(ABS(K928-AB928)&lt;0.1,1,-1*(AB928-K928)/K928))</f>
        <v>0.10000000000000003</v>
      </c>
      <c r="AD928" s="66">
        <f>+IF(AB928&lt;&gt;"-",IF(AB928&lt;K928,(K928-AB928)*C928,AB928*C928),"")</f>
        <v>19.936000000000007</v>
      </c>
      <c r="AE928" s="68" t="str">
        <f>+IF(AB928&lt;&gt;"-",IF(R928&lt;&gt;"-",IF(Z928&lt;&gt;"OUI","OLD","FAUX"),IF(Z928&lt;&gt;"OUI","NEW","FAUX")),"")</f>
        <v>OLD</v>
      </c>
      <c r="AF928" s="68"/>
      <c r="AG928" s="68"/>
      <c r="AH928" s="53" t="str">
        <f t="shared" si="14"/>
        <v/>
      </c>
    </row>
    <row r="929" spans="1:34" ht="17">
      <c r="A929" s="53" t="s">
        <v>1648</v>
      </c>
      <c r="B929" s="53" t="s">
        <v>1649</v>
      </c>
      <c r="C929" s="54">
        <v>10</v>
      </c>
      <c r="D929" s="55" t="s">
        <v>1484</v>
      </c>
      <c r="E929" s="55" t="s">
        <v>137</v>
      </c>
      <c r="F929" s="56" t="s">
        <v>49</v>
      </c>
      <c r="G929" s="56" t="s">
        <v>49</v>
      </c>
      <c r="H929" s="56"/>
      <c r="I929" s="56"/>
      <c r="J929" s="56" t="s">
        <v>49</v>
      </c>
      <c r="K929" s="57">
        <v>12.46</v>
      </c>
      <c r="L929" s="58">
        <v>43899</v>
      </c>
      <c r="M929" s="58">
        <v>45169</v>
      </c>
      <c r="N929" s="59"/>
      <c r="O929" s="56"/>
      <c r="P929" s="56"/>
      <c r="Q929" s="56">
        <v>10</v>
      </c>
      <c r="R929" s="60">
        <v>11.214</v>
      </c>
      <c r="S929" s="61">
        <f>O929+P929</f>
        <v>0</v>
      </c>
      <c r="T929" s="62">
        <f>+IF(L929&lt;&gt;"",IF(DAYS360(L929,$A$2)&lt;0,0,IF(AND(MONTH(L929)=MONTH($A$2),YEAR(L929)&lt;YEAR($A$2)),(DAYS360(L929,$A$2)/30)-1,DAYS360(L929,$A$2)/30)),0)</f>
        <v>59.56666666666667</v>
      </c>
      <c r="U929" s="62">
        <f>+IF(M929&lt;&gt;"",IF(DAYS360(M929,$A$2)&lt;0,0,IF(AND(MONTH(M929)=MONTH($A$2),YEAR(M929)&lt;YEAR($A$2)),(DAYS360(M929,$A$2)/30)-1,DAYS360(M929,$A$2)/30)),0)</f>
        <v>18.866666666666667</v>
      </c>
      <c r="V929" s="63">
        <f>S929/((C929+Q929)/2)</f>
        <v>0</v>
      </c>
      <c r="W929" s="64">
        <f>+IF(V929&gt;0,1/V929,999)</f>
        <v>999</v>
      </c>
      <c r="X929" s="65" t="str">
        <f>+IF(N929&lt;&gt;"",IF(INT(N929)&lt;&gt;INT(K929),"OUI",""),"")</f>
        <v/>
      </c>
      <c r="Y929" s="66">
        <f>+IF(F929="OUI",0,C929*K929)</f>
        <v>124.60000000000001</v>
      </c>
      <c r="Z929" s="67" t="str">
        <f>+IF(R929="-",IF(OR(F929="OUI",AND(G929="OUI",T929&lt;=$V$1),H929="OUI",I929="OUI",J929="OUI",T929&lt;=$V$1),"OUI",""),"")</f>
        <v/>
      </c>
      <c r="AA929" s="68" t="str">
        <f>+IF(OR(Z929&lt;&gt;"OUI",X929="OUI",R929&lt;&gt;"-"),"OUI","")</f>
        <v>OUI</v>
      </c>
      <c r="AB929" s="69">
        <f>+IF(AA929&lt;&gt;"OUI","-",IF(R929="-",IF(W929&lt;=3,"-",MAX(N929,K929*(1-$T$1))),IF(W929&lt;=3,R929,IF(T929&gt;$V$6,MAX(N929,K929*$T$6),IF(T929&gt;$V$5,MAX(R929,N929,K929*(1-$T$2),K929*(1-$T$5)),IF(T929&gt;$V$4,MAX(R929,N929,K929*(1-$T$2),K929*(1-$T$4)),IF(T929&gt;$V$3,MAX(R929,N929,K929*(1-$T$2),K929*(1-$T$3)),IF(T929&gt;$V$1,MAX(N929,K929*(1-$T$2)),MAX(N929,R929)))))))))</f>
        <v>11.214</v>
      </c>
      <c r="AC929" s="70">
        <f>+IF(AB929="-","-",IF(ABS(K929-AB929)&lt;0.1,1,-1*(AB929-K929)/K929))</f>
        <v>0.10000000000000003</v>
      </c>
      <c r="AD929" s="66">
        <f>+IF(AB929&lt;&gt;"-",IF(AB929&lt;K929,(K929-AB929)*C929,AB929*C929),"")</f>
        <v>12.460000000000004</v>
      </c>
      <c r="AE929" s="68" t="str">
        <f>+IF(AB929&lt;&gt;"-",IF(R929&lt;&gt;"-",IF(Z929&lt;&gt;"OUI","OLD","FAUX"),IF(Z929&lt;&gt;"OUI","NEW","FAUX")),"")</f>
        <v>OLD</v>
      </c>
      <c r="AF929" s="68"/>
      <c r="AG929" s="68"/>
      <c r="AH929" s="53" t="str">
        <f t="shared" si="14"/>
        <v/>
      </c>
    </row>
    <row r="930" spans="1:34" ht="17">
      <c r="A930" s="53" t="s">
        <v>1707</v>
      </c>
      <c r="B930" s="53" t="s">
        <v>1708</v>
      </c>
      <c r="C930" s="54">
        <v>8</v>
      </c>
      <c r="D930" s="55" t="s">
        <v>1484</v>
      </c>
      <c r="E930" s="55" t="s">
        <v>137</v>
      </c>
      <c r="F930" s="56" t="s">
        <v>49</v>
      </c>
      <c r="G930" s="56" t="s">
        <v>49</v>
      </c>
      <c r="H930" s="56"/>
      <c r="I930" s="56"/>
      <c r="J930" s="56" t="s">
        <v>49</v>
      </c>
      <c r="K930" s="57">
        <v>12.46</v>
      </c>
      <c r="L930" s="58">
        <v>43899</v>
      </c>
      <c r="M930" s="58">
        <v>45301</v>
      </c>
      <c r="N930" s="59"/>
      <c r="O930" s="56"/>
      <c r="P930" s="56"/>
      <c r="Q930" s="56">
        <v>8</v>
      </c>
      <c r="R930" s="60">
        <v>11.214</v>
      </c>
      <c r="S930" s="61">
        <f>O930+P930</f>
        <v>0</v>
      </c>
      <c r="T930" s="62">
        <f>+IF(L930&lt;&gt;"",IF(DAYS360(L930,$A$2)&lt;0,0,IF(AND(MONTH(L930)=MONTH($A$2),YEAR(L930)&lt;YEAR($A$2)),(DAYS360(L930,$A$2)/30)-1,DAYS360(L930,$A$2)/30)),0)</f>
        <v>59.56666666666667</v>
      </c>
      <c r="U930" s="62">
        <f>+IF(M930&lt;&gt;"",IF(DAYS360(M930,$A$2)&lt;0,0,IF(AND(MONTH(M930)=MONTH($A$2),YEAR(M930)&lt;YEAR($A$2)),(DAYS360(M930,$A$2)/30)-1,DAYS360(M930,$A$2)/30)),0)</f>
        <v>14.533333333333333</v>
      </c>
      <c r="V930" s="63">
        <f>S930/((C930+Q930)/2)</f>
        <v>0</v>
      </c>
      <c r="W930" s="64">
        <f>+IF(V930&gt;0,1/V930,999)</f>
        <v>999</v>
      </c>
      <c r="X930" s="65" t="str">
        <f>+IF(N930&lt;&gt;"",IF(INT(N930)&lt;&gt;INT(K930),"OUI",""),"")</f>
        <v/>
      </c>
      <c r="Y930" s="66">
        <f>+IF(F930="OUI",0,C930*K930)</f>
        <v>99.68</v>
      </c>
      <c r="Z930" s="67" t="str">
        <f>+IF(R930="-",IF(OR(F930="OUI",AND(G930="OUI",T930&lt;=$V$1),H930="OUI",I930="OUI",J930="OUI",T930&lt;=$V$1),"OUI",""),"")</f>
        <v/>
      </c>
      <c r="AA930" s="68" t="str">
        <f>+IF(OR(Z930&lt;&gt;"OUI",X930="OUI",R930&lt;&gt;"-"),"OUI","")</f>
        <v>OUI</v>
      </c>
      <c r="AB930" s="69">
        <f>+IF(AA930&lt;&gt;"OUI","-",IF(R930="-",IF(W930&lt;=3,"-",MAX(N930,K930*(1-$T$1))),IF(W930&lt;=3,R930,IF(T930&gt;$V$6,MAX(N930,K930*$T$6),IF(T930&gt;$V$5,MAX(R930,N930,K930*(1-$T$2),K930*(1-$T$5)),IF(T930&gt;$V$4,MAX(R930,N930,K930*(1-$T$2),K930*(1-$T$4)),IF(T930&gt;$V$3,MAX(R930,N930,K930*(1-$T$2),K930*(1-$T$3)),IF(T930&gt;$V$1,MAX(N930,K930*(1-$T$2)),MAX(N930,R930)))))))))</f>
        <v>11.214</v>
      </c>
      <c r="AC930" s="70">
        <f>+IF(AB930="-","-",IF(ABS(K930-AB930)&lt;0.1,1,-1*(AB930-K930)/K930))</f>
        <v>0.10000000000000003</v>
      </c>
      <c r="AD930" s="66">
        <f>+IF(AB930&lt;&gt;"-",IF(AB930&lt;K930,(K930-AB930)*C930,AB930*C930),"")</f>
        <v>9.9680000000000035</v>
      </c>
      <c r="AE930" s="68" t="str">
        <f>+IF(AB930&lt;&gt;"-",IF(R930&lt;&gt;"-",IF(Z930&lt;&gt;"OUI","OLD","FAUX"),IF(Z930&lt;&gt;"OUI","NEW","FAUX")),"")</f>
        <v>OLD</v>
      </c>
      <c r="AF930" s="68"/>
      <c r="AG930" s="68"/>
      <c r="AH930" s="53" t="str">
        <f t="shared" si="14"/>
        <v/>
      </c>
    </row>
    <row r="931" spans="1:34" ht="17">
      <c r="A931" s="53" t="s">
        <v>1850</v>
      </c>
      <c r="B931" s="53" t="s">
        <v>1851</v>
      </c>
      <c r="C931" s="54">
        <v>3</v>
      </c>
      <c r="D931" s="55" t="s">
        <v>1484</v>
      </c>
      <c r="E931" s="55" t="s">
        <v>137</v>
      </c>
      <c r="F931" s="56" t="s">
        <v>49</v>
      </c>
      <c r="G931" s="56" t="s">
        <v>49</v>
      </c>
      <c r="H931" s="56"/>
      <c r="I931" s="56"/>
      <c r="J931" s="56" t="s">
        <v>49</v>
      </c>
      <c r="K931" s="57">
        <v>12.46</v>
      </c>
      <c r="L931" s="58">
        <v>43899</v>
      </c>
      <c r="M931" s="58">
        <v>45477</v>
      </c>
      <c r="N931" s="59"/>
      <c r="O931" s="56"/>
      <c r="P931" s="56"/>
      <c r="Q931" s="56">
        <v>3</v>
      </c>
      <c r="R931" s="60">
        <v>6.23</v>
      </c>
      <c r="S931" s="61">
        <f>O931+P931</f>
        <v>0</v>
      </c>
      <c r="T931" s="62">
        <f>+IF(L931&lt;&gt;"",IF(DAYS360(L931,$A$2)&lt;0,0,IF(AND(MONTH(L931)=MONTH($A$2),YEAR(L931)&lt;YEAR($A$2)),(DAYS360(L931,$A$2)/30)-1,DAYS360(L931,$A$2)/30)),0)</f>
        <v>59.56666666666667</v>
      </c>
      <c r="U931" s="62">
        <f>+IF(M931&lt;&gt;"",IF(DAYS360(M931,$A$2)&lt;0,0,IF(AND(MONTH(M931)=MONTH($A$2),YEAR(M931)&lt;YEAR($A$2)),(DAYS360(M931,$A$2)/30)-1,DAYS360(M931,$A$2)/30)),0)</f>
        <v>8.7333333333333325</v>
      </c>
      <c r="V931" s="63">
        <f>S931/((C931+Q931)/2)</f>
        <v>0</v>
      </c>
      <c r="W931" s="64">
        <f>+IF(V931&gt;0,1/V931,999)</f>
        <v>999</v>
      </c>
      <c r="X931" s="65" t="str">
        <f>+IF(N931&lt;&gt;"",IF(INT(N931)&lt;&gt;INT(K931),"OUI",""),"")</f>
        <v/>
      </c>
      <c r="Y931" s="66">
        <f>+IF(F931="OUI",0,C931*K931)</f>
        <v>37.380000000000003</v>
      </c>
      <c r="Z931" s="67" t="str">
        <f>+IF(R931="-",IF(OR(F931="OUI",AND(G931="OUI",T931&lt;=$V$1),H931="OUI",I931="OUI",J931="OUI",T931&lt;=$V$1),"OUI",""),"")</f>
        <v/>
      </c>
      <c r="AA931" s="68" t="str">
        <f>+IF(OR(Z931&lt;&gt;"OUI",X931="OUI",R931&lt;&gt;"-"),"OUI","")</f>
        <v>OUI</v>
      </c>
      <c r="AB931" s="69">
        <f>+IF(AA931&lt;&gt;"OUI","-",IF(R931="-",IF(W931&lt;=3,"-",MAX(N931,K931*(1-$T$1))),IF(W931&lt;=3,R931,IF(T931&gt;$V$6,MAX(N931,K931*$T$6),IF(T931&gt;$V$5,MAX(R931,N931,K931*(1-$T$2),K931*(1-$T$5)),IF(T931&gt;$V$4,MAX(R931,N931,K931*(1-$T$2),K931*(1-$T$4)),IF(T931&gt;$V$3,MAX(R931,N931,K931*(1-$T$2),K931*(1-$T$3)),IF(T931&gt;$V$1,MAX(N931,K931*(1-$T$2)),MAX(N931,R931)))))))))</f>
        <v>11.214</v>
      </c>
      <c r="AC931" s="70">
        <f>+IF(AB931="-","-",IF(ABS(K931-AB931)&lt;0.1,1,-1*(AB931-K931)/K931))</f>
        <v>0.10000000000000003</v>
      </c>
      <c r="AD931" s="66">
        <f>+IF(AB931&lt;&gt;"-",IF(AB931&lt;K931,(K931-AB931)*C931,AB931*C931),"")</f>
        <v>3.7380000000000013</v>
      </c>
      <c r="AE931" s="68" t="str">
        <f>+IF(AB931&lt;&gt;"-",IF(R931&lt;&gt;"-",IF(Z931&lt;&gt;"OUI","OLD","FAUX"),IF(Z931&lt;&gt;"OUI","NEW","FAUX")),"")</f>
        <v>OLD</v>
      </c>
      <c r="AF931" s="68"/>
      <c r="AG931" s="68"/>
      <c r="AH931" s="53" t="str">
        <f t="shared" si="14"/>
        <v/>
      </c>
    </row>
    <row r="932" spans="1:34" ht="17">
      <c r="A932" s="53" t="s">
        <v>2319</v>
      </c>
      <c r="B932" s="53" t="s">
        <v>2320</v>
      </c>
      <c r="C932" s="54">
        <v>1</v>
      </c>
      <c r="D932" s="55" t="s">
        <v>294</v>
      </c>
      <c r="E932" s="55" t="s">
        <v>999</v>
      </c>
      <c r="F932" s="56" t="s">
        <v>49</v>
      </c>
      <c r="G932" s="56" t="s">
        <v>49</v>
      </c>
      <c r="H932" s="56"/>
      <c r="I932" s="56"/>
      <c r="J932" s="56" t="s">
        <v>49</v>
      </c>
      <c r="K932" s="57">
        <v>12.34</v>
      </c>
      <c r="L932" s="58">
        <v>43837</v>
      </c>
      <c r="M932" s="58">
        <v>45705</v>
      </c>
      <c r="N932" s="59"/>
      <c r="O932" s="56">
        <v>1</v>
      </c>
      <c r="P932" s="56"/>
      <c r="Q932" s="56">
        <v>2</v>
      </c>
      <c r="R932" s="60">
        <v>6.17</v>
      </c>
      <c r="S932" s="61">
        <f>O932+P932</f>
        <v>1</v>
      </c>
      <c r="T932" s="62">
        <f>+IF(L932&lt;&gt;"",IF(DAYS360(L932,$A$2)&lt;0,0,IF(AND(MONTH(L932)=MONTH($A$2),YEAR(L932)&lt;YEAR($A$2)),(DAYS360(L932,$A$2)/30)-1,DAYS360(L932,$A$2)/30)),0)</f>
        <v>62.633333333333333</v>
      </c>
      <c r="U932" s="62">
        <f>+IF(M932&lt;&gt;"",IF(DAYS360(M932,$A$2)&lt;0,0,IF(AND(MONTH(M932)=MONTH($A$2),YEAR(M932)&lt;YEAR($A$2)),(DAYS360(M932,$A$2)/30)-1,DAYS360(M932,$A$2)/30)),0)</f>
        <v>1.3</v>
      </c>
      <c r="V932" s="63">
        <f>S932/((C932+Q932)/2)</f>
        <v>0.66666666666666663</v>
      </c>
      <c r="W932" s="64">
        <f>+IF(V932&gt;0,1/V932,999)</f>
        <v>1.5</v>
      </c>
      <c r="X932" s="65" t="str">
        <f>+IF(N932&lt;&gt;"",IF(INT(N932)&lt;&gt;INT(K932),"OUI",""),"")</f>
        <v/>
      </c>
      <c r="Y932" s="66">
        <f>+IF(F932="OUI",0,C932*K932)</f>
        <v>12.34</v>
      </c>
      <c r="Z932" s="67" t="str">
        <f>+IF(R932="-",IF(OR(F932="OUI",AND(G932="OUI",T932&lt;=$V$1),H932="OUI",I932="OUI",J932="OUI",T932&lt;=$V$1),"OUI",""),"")</f>
        <v/>
      </c>
      <c r="AA932" s="68" t="str">
        <f>+IF(OR(Z932&lt;&gt;"OUI",X932="OUI",R932&lt;&gt;"-"),"OUI","")</f>
        <v>OUI</v>
      </c>
      <c r="AB932" s="69">
        <f>+IF(AA932&lt;&gt;"OUI","-",IF(R932="-",IF(W932&lt;=3,"-",MAX(N932,K932*(1-$T$1))),IF(W932&lt;=3,R932,IF(T932&gt;$V$6,MAX(N932,K932*$T$6),IF(T932&gt;$V$5,MAX(R932,N932,K932*(1-$T$2),K932*(1-$T$5)),IF(T932&gt;$V$4,MAX(R932,N932,K932*(1-$T$2),K932*(1-$T$4)),IF(T932&gt;$V$3,MAX(R932,N932,K932*(1-$T$2),K932*(1-$T$3)),IF(T932&gt;$V$1,MAX(N932,K932*(1-$T$2)),MAX(N932,R932)))))))))</f>
        <v>6.17</v>
      </c>
      <c r="AC932" s="70">
        <f>+IF(AB932="-","-",IF(ABS(K932-AB932)&lt;0.1,1,-1*(AB932-K932)/K932))</f>
        <v>0.5</v>
      </c>
      <c r="AD932" s="66">
        <f>+IF(AB932&lt;&gt;"-",IF(AB932&lt;K932,(K932-AB932)*C932,AB932*C932),"")</f>
        <v>6.17</v>
      </c>
      <c r="AE932" s="68" t="str">
        <f>+IF(AB932&lt;&gt;"-",IF(R932&lt;&gt;"-",IF(Z932&lt;&gt;"OUI","OLD","FAUX"),IF(Z932&lt;&gt;"OUI","NEW","FAUX")),"")</f>
        <v>OLD</v>
      </c>
      <c r="AF932" s="68"/>
      <c r="AG932" s="68"/>
      <c r="AH932" s="53" t="str">
        <f t="shared" si="14"/>
        <v/>
      </c>
    </row>
    <row r="933" spans="1:34" ht="17">
      <c r="A933" s="53" t="s">
        <v>1852</v>
      </c>
      <c r="B933" s="53" t="s">
        <v>1853</v>
      </c>
      <c r="C933" s="54">
        <v>2</v>
      </c>
      <c r="D933" s="55" t="s">
        <v>294</v>
      </c>
      <c r="E933" s="55" t="s">
        <v>999</v>
      </c>
      <c r="F933" s="56" t="s">
        <v>49</v>
      </c>
      <c r="G933" s="56" t="s">
        <v>49</v>
      </c>
      <c r="H933" s="56"/>
      <c r="I933" s="56"/>
      <c r="J933" s="56" t="s">
        <v>49</v>
      </c>
      <c r="K933" s="57">
        <v>12.34</v>
      </c>
      <c r="L933" s="58">
        <v>44039</v>
      </c>
      <c r="M933" s="58">
        <v>45378</v>
      </c>
      <c r="N933" s="59"/>
      <c r="O933" s="56"/>
      <c r="P933" s="56"/>
      <c r="Q933" s="56">
        <v>3</v>
      </c>
      <c r="R933" s="60">
        <v>11.106</v>
      </c>
      <c r="S933" s="61">
        <f>O933+P933</f>
        <v>0</v>
      </c>
      <c r="T933" s="62">
        <f>+IF(L933&lt;&gt;"",IF(DAYS360(L933,$A$2)&lt;0,0,IF(AND(MONTH(L933)=MONTH($A$2),YEAR(L933)&lt;YEAR($A$2)),(DAYS360(L933,$A$2)/30)-1,DAYS360(L933,$A$2)/30)),0)</f>
        <v>55.966666666666669</v>
      </c>
      <c r="U933" s="62">
        <f>+IF(M933&lt;&gt;"",IF(DAYS360(M933,$A$2)&lt;0,0,IF(AND(MONTH(M933)=MONTH($A$2),YEAR(M933)&lt;YEAR($A$2)),(DAYS360(M933,$A$2)/30)-1,DAYS360(M933,$A$2)/30)),0)</f>
        <v>10.966666666666667</v>
      </c>
      <c r="V933" s="63">
        <f>S933/((C933+Q933)/2)</f>
        <v>0</v>
      </c>
      <c r="W933" s="64">
        <f>+IF(V933&gt;0,1/V933,999)</f>
        <v>999</v>
      </c>
      <c r="X933" s="65" t="str">
        <f>+IF(N933&lt;&gt;"",IF(INT(N933)&lt;&gt;INT(K933),"OUI",""),"")</f>
        <v/>
      </c>
      <c r="Y933" s="66">
        <f>+IF(F933="OUI",0,C933*K933)</f>
        <v>24.68</v>
      </c>
      <c r="Z933" s="67" t="str">
        <f>+IF(R933="-",IF(OR(F933="OUI",AND(G933="OUI",T933&lt;=$V$1),H933="OUI",I933="OUI",J933="OUI",T933&lt;=$V$1),"OUI",""),"")</f>
        <v/>
      </c>
      <c r="AA933" s="68" t="str">
        <f>+IF(OR(Z933&lt;&gt;"OUI",X933="OUI",R933&lt;&gt;"-"),"OUI","")</f>
        <v>OUI</v>
      </c>
      <c r="AB933" s="69">
        <f>+IF(AA933&lt;&gt;"OUI","-",IF(R933="-",IF(W933&lt;=3,"-",MAX(N933,K933*(1-$T$1))),IF(W933&lt;=3,R933,IF(T933&gt;$V$6,MAX(N933,K933*$T$6),IF(T933&gt;$V$5,MAX(R933,N933,K933*(1-$T$2),K933*(1-$T$5)),IF(T933&gt;$V$4,MAX(R933,N933,K933*(1-$T$2),K933*(1-$T$4)),IF(T933&gt;$V$3,MAX(R933,N933,K933*(1-$T$2),K933*(1-$T$3)),IF(T933&gt;$V$1,MAX(N933,K933*(1-$T$2)),MAX(N933,R933)))))))))</f>
        <v>11.106</v>
      </c>
      <c r="AC933" s="70">
        <f>+IF(AB933="-","-",IF(ABS(K933-AB933)&lt;0.1,1,-1*(AB933-K933)/K933))</f>
        <v>0.1</v>
      </c>
      <c r="AD933" s="66">
        <f>+IF(AB933&lt;&gt;"-",IF(AB933&lt;K933,(K933-AB933)*C933,AB933*C933),"")</f>
        <v>2.468</v>
      </c>
      <c r="AE933" s="68" t="str">
        <f>+IF(AB933&lt;&gt;"-",IF(R933&lt;&gt;"-",IF(Z933&lt;&gt;"OUI","OLD","FAUX"),IF(Z933&lt;&gt;"OUI","NEW","FAUX")),"")</f>
        <v>OLD</v>
      </c>
      <c r="AF933" s="68"/>
      <c r="AG933" s="68"/>
      <c r="AH933" s="53" t="str">
        <f t="shared" si="14"/>
        <v/>
      </c>
    </row>
    <row r="934" spans="1:34" ht="17">
      <c r="A934" s="53" t="s">
        <v>2073</v>
      </c>
      <c r="B934" s="53" t="s">
        <v>2074</v>
      </c>
      <c r="C934" s="54">
        <v>28</v>
      </c>
      <c r="D934" s="55" t="s">
        <v>1247</v>
      </c>
      <c r="E934" s="55"/>
      <c r="F934" s="56" t="s">
        <v>49</v>
      </c>
      <c r="G934" s="56" t="s">
        <v>49</v>
      </c>
      <c r="H934" s="56"/>
      <c r="I934" s="56"/>
      <c r="J934" s="56"/>
      <c r="K934" s="57">
        <v>12.331899999999999</v>
      </c>
      <c r="L934" s="58">
        <v>45278</v>
      </c>
      <c r="M934" s="58">
        <v>45259</v>
      </c>
      <c r="N934" s="59"/>
      <c r="O934" s="56"/>
      <c r="P934" s="56"/>
      <c r="Q934" s="56">
        <v>29</v>
      </c>
      <c r="R934" s="60" t="s">
        <v>1139</v>
      </c>
      <c r="S934" s="61">
        <f>O934+P934</f>
        <v>0</v>
      </c>
      <c r="T934" s="62">
        <f>+IF(L934&lt;&gt;"",IF(DAYS360(L934,$A$2)&lt;0,0,IF(AND(MONTH(L934)=MONTH($A$2),YEAR(L934)&lt;YEAR($A$2)),(DAYS360(L934,$A$2)/30)-1,DAYS360(L934,$A$2)/30)),0)</f>
        <v>15.266666666666667</v>
      </c>
      <c r="U934" s="62">
        <f>+IF(M934&lt;&gt;"",IF(DAYS360(M934,$A$2)&lt;0,0,IF(AND(MONTH(M934)=MONTH($A$2),YEAR(M934)&lt;YEAR($A$2)),(DAYS360(M934,$A$2)/30)-1,DAYS360(M934,$A$2)/30)),0)</f>
        <v>15.9</v>
      </c>
      <c r="V934" s="63">
        <f>S934/((C934+Q934)/2)</f>
        <v>0</v>
      </c>
      <c r="W934" s="64">
        <f>+IF(V934&gt;0,1/V934,999)</f>
        <v>999</v>
      </c>
      <c r="X934" s="65" t="str">
        <f>+IF(N934&lt;&gt;"",IF(INT(N934)&lt;&gt;INT(K934),"OUI",""),"")</f>
        <v/>
      </c>
      <c r="Y934" s="66">
        <f>+IF(F934="OUI",0,C934*K934)</f>
        <v>345.29319999999996</v>
      </c>
      <c r="Z934" s="67" t="str">
        <f>+IF(R934="-",IF(OR(F934="OUI",AND(G934="OUI",T934&lt;=$V$1),H934="OUI",I934="OUI",J934="OUI",T934&lt;=$V$1),"OUI",""),"")</f>
        <v/>
      </c>
      <c r="AA934" s="68" t="str">
        <f>+IF(OR(Z934&lt;&gt;"OUI",X934="OUI",R934&lt;&gt;"-"),"OUI","")</f>
        <v>OUI</v>
      </c>
      <c r="AB934" s="69">
        <f>+IF(AA934&lt;&gt;"OUI","-",IF(R934="-",IF(W934&lt;=3,"-",MAX(N934,K934*(1-$T$1))),IF(W934&lt;=3,R934,IF(T934&gt;$V$6,MAX(N934,K934*$T$6),IF(T934&gt;$V$5,MAX(R934,N934,K934*(1-$T$2),K934*(1-$T$5)),IF(T934&gt;$V$4,MAX(R934,N934,K934*(1-$T$2),K934*(1-$T$4)),IF(T934&gt;$V$3,MAX(R934,N934,K934*(1-$T$2),K934*(1-$T$3)),IF(T934&gt;$V$1,MAX(N934,K934*(1-$T$2)),MAX(N934,R934)))))))))</f>
        <v>11.098709999999999</v>
      </c>
      <c r="AC934" s="70">
        <f>+IF(AB934="-","-",IF(ABS(K934-AB934)&lt;0.1,1,-1*(AB934-K934)/K934))</f>
        <v>0.10000000000000005</v>
      </c>
      <c r="AD934" s="66">
        <f>+IF(AB934&lt;&gt;"-",IF(AB934&lt;K934,(K934-AB934)*C934,AB934*C934),"")</f>
        <v>34.529320000000013</v>
      </c>
      <c r="AE934" s="68" t="str">
        <f>+IF(AB934&lt;&gt;"-",IF(R934&lt;&gt;"-",IF(Z934&lt;&gt;"OUI","OLD","FAUX"),IF(Z934&lt;&gt;"OUI","NEW","FAUX")),"")</f>
        <v>NEW</v>
      </c>
      <c r="AF934" s="68"/>
      <c r="AG934" s="68"/>
      <c r="AH934" s="53" t="str">
        <f t="shared" si="14"/>
        <v/>
      </c>
    </row>
    <row r="935" spans="1:34" ht="17">
      <c r="A935" s="53" t="s">
        <v>2165</v>
      </c>
      <c r="B935" s="53" t="s">
        <v>2166</v>
      </c>
      <c r="C935" s="54">
        <v>8</v>
      </c>
      <c r="D935" s="55" t="s">
        <v>1225</v>
      </c>
      <c r="E935" s="55"/>
      <c r="F935" s="56" t="s">
        <v>49</v>
      </c>
      <c r="G935" s="56" t="s">
        <v>49</v>
      </c>
      <c r="H935" s="56"/>
      <c r="I935" s="56"/>
      <c r="J935" s="56"/>
      <c r="K935" s="57">
        <v>12.33</v>
      </c>
      <c r="L935" s="58">
        <v>45271</v>
      </c>
      <c r="M935" s="58">
        <v>45537</v>
      </c>
      <c r="N935" s="59"/>
      <c r="O935" s="56"/>
      <c r="P935" s="56"/>
      <c r="Q935" s="56">
        <v>8</v>
      </c>
      <c r="R935" s="60" t="s">
        <v>1139</v>
      </c>
      <c r="S935" s="61">
        <f>O935+P935</f>
        <v>0</v>
      </c>
      <c r="T935" s="62">
        <f>+IF(L935&lt;&gt;"",IF(DAYS360(L935,$A$2)&lt;0,0,IF(AND(MONTH(L935)=MONTH($A$2),YEAR(L935)&lt;YEAR($A$2)),(DAYS360(L935,$A$2)/30)-1,DAYS360(L935,$A$2)/30)),0)</f>
        <v>15.5</v>
      </c>
      <c r="U935" s="62">
        <f>+IF(M935&lt;&gt;"",IF(DAYS360(M935,$A$2)&lt;0,0,IF(AND(MONTH(M935)=MONTH($A$2),YEAR(M935)&lt;YEAR($A$2)),(DAYS360(M935,$A$2)/30)-1,DAYS360(M935,$A$2)/30)),0)</f>
        <v>6.8</v>
      </c>
      <c r="V935" s="63">
        <f>S935/((C935+Q935)/2)</f>
        <v>0</v>
      </c>
      <c r="W935" s="64">
        <f>+IF(V935&gt;0,1/V935,999)</f>
        <v>999</v>
      </c>
      <c r="X935" s="65" t="str">
        <f>+IF(N935&lt;&gt;"",IF(INT(N935)&lt;&gt;INT(K935),"OUI",""),"")</f>
        <v/>
      </c>
      <c r="Y935" s="66">
        <f>+IF(F935="OUI",0,C935*K935)</f>
        <v>98.64</v>
      </c>
      <c r="Z935" s="67" t="str">
        <f>+IF(R935="-",IF(OR(F935="OUI",AND(G935="OUI",T935&lt;=$V$1),H935="OUI",I935="OUI",J935="OUI",T935&lt;=$V$1),"OUI",""),"")</f>
        <v/>
      </c>
      <c r="AA935" s="68" t="str">
        <f>+IF(OR(Z935&lt;&gt;"OUI",X935="OUI",R935&lt;&gt;"-"),"OUI","")</f>
        <v>OUI</v>
      </c>
      <c r="AB935" s="69">
        <f>+IF(AA935&lt;&gt;"OUI","-",IF(R935="-",IF(W935&lt;=3,"-",MAX(N935,K935*(1-$T$1))),IF(W935&lt;=3,R935,IF(T935&gt;$V$6,MAX(N935,K935*$T$6),IF(T935&gt;$V$5,MAX(R935,N935,K935*(1-$T$2),K935*(1-$T$5)),IF(T935&gt;$V$4,MAX(R935,N935,K935*(1-$T$2),K935*(1-$T$4)),IF(T935&gt;$V$3,MAX(R935,N935,K935*(1-$T$2),K935*(1-$T$3)),IF(T935&gt;$V$1,MAX(N935,K935*(1-$T$2)),MAX(N935,R935)))))))))</f>
        <v>11.097</v>
      </c>
      <c r="AC935" s="70">
        <f>+IF(AB935="-","-",IF(ABS(K935-AB935)&lt;0.1,1,-1*(AB935-K935)/K935))</f>
        <v>0.10000000000000005</v>
      </c>
      <c r="AD935" s="66">
        <f>+IF(AB935&lt;&gt;"-",IF(AB935&lt;K935,(K935-AB935)*C935,AB935*C935),"")</f>
        <v>9.8640000000000043</v>
      </c>
      <c r="AE935" s="68" t="str">
        <f>+IF(AB935&lt;&gt;"-",IF(R935&lt;&gt;"-",IF(Z935&lt;&gt;"OUI","OLD","FAUX"),IF(Z935&lt;&gt;"OUI","NEW","FAUX")),"")</f>
        <v>NEW</v>
      </c>
      <c r="AF935" s="68"/>
      <c r="AG935" s="68"/>
      <c r="AH935" s="53" t="str">
        <f t="shared" si="14"/>
        <v/>
      </c>
    </row>
    <row r="936" spans="1:34" ht="17">
      <c r="A936" s="53" t="s">
        <v>2479</v>
      </c>
      <c r="B936" s="53" t="s">
        <v>2480</v>
      </c>
      <c r="C936" s="54">
        <v>30</v>
      </c>
      <c r="D936" s="55" t="s">
        <v>47</v>
      </c>
      <c r="E936" s="55"/>
      <c r="F936" s="56" t="s">
        <v>49</v>
      </c>
      <c r="G936" s="56" t="s">
        <v>49</v>
      </c>
      <c r="H936" s="56"/>
      <c r="I936" s="56"/>
      <c r="J936" s="56"/>
      <c r="K936" s="57">
        <v>12.302</v>
      </c>
      <c r="L936" s="58">
        <v>45511</v>
      </c>
      <c r="M936" s="58">
        <v>45727</v>
      </c>
      <c r="N936" s="59"/>
      <c r="O936" s="56">
        <v>14</v>
      </c>
      <c r="P936" s="56"/>
      <c r="Q936" s="56">
        <v>45</v>
      </c>
      <c r="R936" s="60" t="s">
        <v>1139</v>
      </c>
      <c r="S936" s="61">
        <f>O936+P936</f>
        <v>14</v>
      </c>
      <c r="T936" s="62">
        <f>+IF(L936&lt;&gt;"",IF(DAYS360(L936,$A$2)&lt;0,0,IF(AND(MONTH(L936)=MONTH($A$2),YEAR(L936)&lt;YEAR($A$2)),(DAYS360(L936,$A$2)/30)-1,DAYS360(L936,$A$2)/30)),0)</f>
        <v>7.6333333333333337</v>
      </c>
      <c r="U936" s="62">
        <f>+IF(M936&lt;&gt;"",IF(DAYS360(M936,$A$2)&lt;0,0,IF(AND(MONTH(M936)=MONTH($A$2),YEAR(M936)&lt;YEAR($A$2)),(DAYS360(M936,$A$2)/30)-1,DAYS360(M936,$A$2)/30)),0)</f>
        <v>0.5</v>
      </c>
      <c r="V936" s="63">
        <f>S936/((C936+Q936)/2)</f>
        <v>0.37333333333333335</v>
      </c>
      <c r="W936" s="64">
        <f>+IF(V936&gt;0,1/V936,999)</f>
        <v>2.6785714285714284</v>
      </c>
      <c r="X936" s="65" t="str">
        <f>+IF(N936&lt;&gt;"",IF(INT(N936)&lt;&gt;INT(K936),"OUI",""),"")</f>
        <v/>
      </c>
      <c r="Y936" s="66">
        <f>+IF(F936="OUI",0,C936*K936)</f>
        <v>369.06</v>
      </c>
      <c r="Z936" s="67" t="str">
        <f>+IF(R936="-",IF(OR(F936="OUI",AND(G936="OUI",T936&lt;=$V$1),H936="OUI",I936="OUI",J936="OUI",T936&lt;=$V$1),"OUI",""),"")</f>
        <v>OUI</v>
      </c>
      <c r="AA936" s="68" t="str">
        <f>+IF(OR(Z936&lt;&gt;"OUI",X936="OUI",R936&lt;&gt;"-"),"OUI","")</f>
        <v/>
      </c>
      <c r="AB936" s="69" t="str">
        <f>+IF(AA936&lt;&gt;"OUI","-",IF(R936="-",IF(W936&lt;=3,"-",MAX(N936,K936*(1-$T$1))),IF(W936&lt;=3,R936,IF(T936&gt;$V$6,MAX(N936,K936*$T$6),IF(T936&gt;$V$5,MAX(R936,N936,K936*(1-$T$2),K936*(1-$T$5)),IF(T936&gt;$V$4,MAX(R936,N936,K936*(1-$T$2),K936*(1-$T$4)),IF(T936&gt;$V$3,MAX(R936,N936,K936*(1-$T$2),K936*(1-$T$3)),IF(T936&gt;$V$1,MAX(N936,K936*(1-$T$2)),MAX(N936,R936)))))))))</f>
        <v>-</v>
      </c>
      <c r="AC936" s="70" t="str">
        <f>+IF(AB936="-","-",IF(ABS(K936-AB936)&lt;0.1,1,-1*(AB936-K936)/K936))</f>
        <v>-</v>
      </c>
      <c r="AD936" s="66" t="str">
        <f>+IF(AB936&lt;&gt;"-",IF(AB936&lt;K936,(K936-AB936)*C936,AB936*C936),"")</f>
        <v/>
      </c>
      <c r="AE936" s="68" t="str">
        <f>+IF(AB936&lt;&gt;"-",IF(R936&lt;&gt;"-",IF(Z936&lt;&gt;"OUI","OLD","FAUX"),IF(Z936&lt;&gt;"OUI","NEW","FAUX")),"")</f>
        <v/>
      </c>
      <c r="AF936" s="68"/>
      <c r="AG936" s="68"/>
      <c r="AH936" s="53" t="str">
        <f t="shared" si="14"/>
        <v/>
      </c>
    </row>
    <row r="937" spans="1:34" ht="17">
      <c r="A937" s="53" t="s">
        <v>3390</v>
      </c>
      <c r="B937" s="53" t="s">
        <v>3391</v>
      </c>
      <c r="C937" s="54">
        <v>4</v>
      </c>
      <c r="D937" s="55" t="s">
        <v>80</v>
      </c>
      <c r="E937" s="55"/>
      <c r="F937" s="56" t="s">
        <v>49</v>
      </c>
      <c r="G937" s="56" t="s">
        <v>49</v>
      </c>
      <c r="H937" s="56"/>
      <c r="I937" s="56"/>
      <c r="J937" s="56"/>
      <c r="K937" s="57">
        <v>12.26</v>
      </c>
      <c r="L937" s="58">
        <v>45524</v>
      </c>
      <c r="M937" s="58">
        <v>45478</v>
      </c>
      <c r="N937" s="59"/>
      <c r="O937" s="56"/>
      <c r="P937" s="56"/>
      <c r="Q937" s="56">
        <v>4</v>
      </c>
      <c r="R937" s="60" t="s">
        <v>1139</v>
      </c>
      <c r="S937" s="61">
        <f>O937+P937</f>
        <v>0</v>
      </c>
      <c r="T937" s="62">
        <f>+IF(L937&lt;&gt;"",IF(DAYS360(L937,$A$2)&lt;0,0,IF(AND(MONTH(L937)=MONTH($A$2),YEAR(L937)&lt;YEAR($A$2)),(DAYS360(L937,$A$2)/30)-1,DAYS360(L937,$A$2)/30)),0)</f>
        <v>7.2</v>
      </c>
      <c r="U937" s="62">
        <f>+IF(M937&lt;&gt;"",IF(DAYS360(M937,$A$2)&lt;0,0,IF(AND(MONTH(M937)=MONTH($A$2),YEAR(M937)&lt;YEAR($A$2)),(DAYS360(M937,$A$2)/30)-1,DAYS360(M937,$A$2)/30)),0)</f>
        <v>8.6999999999999993</v>
      </c>
      <c r="V937" s="63">
        <f>S937/((C937+Q937)/2)</f>
        <v>0</v>
      </c>
      <c r="W937" s="64">
        <f>+IF(V937&gt;0,1/V937,999)</f>
        <v>999</v>
      </c>
      <c r="X937" s="65" t="str">
        <f>+IF(N937&lt;&gt;"",IF(INT(N937)&lt;&gt;INT(K937),"OUI",""),"")</f>
        <v/>
      </c>
      <c r="Y937" s="66">
        <f>+IF(F937="OUI",0,C937*K937)</f>
        <v>49.04</v>
      </c>
      <c r="Z937" s="67" t="str">
        <f>+IF(R937="-",IF(OR(F937="OUI",AND(G937="OUI",T937&lt;=$V$1),H937="OUI",I937="OUI",J937="OUI",T937&lt;=$V$1),"OUI",""),"")</f>
        <v>OUI</v>
      </c>
      <c r="AA937" s="68" t="str">
        <f>+IF(OR(Z937&lt;&gt;"OUI",X937="OUI",R937&lt;&gt;"-"),"OUI","")</f>
        <v/>
      </c>
      <c r="AB937" s="69" t="str">
        <f>+IF(AA937&lt;&gt;"OUI","-",IF(R937="-",IF(W937&lt;=3,"-",MAX(N937,K937*(1-$T$1))),IF(W937&lt;=3,R937,IF(T937&gt;$V$6,MAX(N937,K937*$T$6),IF(T937&gt;$V$5,MAX(R937,N937,K937*(1-$T$2),K937*(1-$T$5)),IF(T937&gt;$V$4,MAX(R937,N937,K937*(1-$T$2),K937*(1-$T$4)),IF(T937&gt;$V$3,MAX(R937,N937,K937*(1-$T$2),K937*(1-$T$3)),IF(T937&gt;$V$1,MAX(N937,K937*(1-$T$2)),MAX(N937,R937)))))))))</f>
        <v>-</v>
      </c>
      <c r="AC937" s="70" t="str">
        <f>+IF(AB937="-","-",IF(ABS(K937-AB937)&lt;0.1,1,-1*(AB937-K937)/K937))</f>
        <v>-</v>
      </c>
      <c r="AD937" s="66" t="str">
        <f>+IF(AB937&lt;&gt;"-",IF(AB937&lt;K937,(K937-AB937)*C937,AB937*C937),"")</f>
        <v/>
      </c>
      <c r="AE937" s="68" t="str">
        <f>+IF(AB937&lt;&gt;"-",IF(R937&lt;&gt;"-",IF(Z937&lt;&gt;"OUI","OLD","FAUX"),IF(Z937&lt;&gt;"OUI","NEW","FAUX")),"")</f>
        <v/>
      </c>
      <c r="AF937" s="68"/>
      <c r="AG937" s="68"/>
      <c r="AH937" s="53" t="str">
        <f t="shared" si="14"/>
        <v/>
      </c>
    </row>
    <row r="938" spans="1:34" ht="17">
      <c r="A938" s="53" t="s">
        <v>2451</v>
      </c>
      <c r="B938" s="53" t="s">
        <v>2452</v>
      </c>
      <c r="C938" s="54">
        <v>1</v>
      </c>
      <c r="D938" s="55" t="s">
        <v>797</v>
      </c>
      <c r="E938" s="55" t="s">
        <v>774</v>
      </c>
      <c r="F938" s="56" t="s">
        <v>49</v>
      </c>
      <c r="G938" s="56" t="s">
        <v>49</v>
      </c>
      <c r="H938" s="56"/>
      <c r="I938" s="56"/>
      <c r="J938" s="56" t="s">
        <v>49</v>
      </c>
      <c r="K938" s="57">
        <v>12.25</v>
      </c>
      <c r="L938" s="58">
        <v>45687</v>
      </c>
      <c r="M938" s="58">
        <v>45728</v>
      </c>
      <c r="N938" s="59"/>
      <c r="O938" s="56">
        <v>7</v>
      </c>
      <c r="P938" s="56"/>
      <c r="Q938" s="56">
        <v>5</v>
      </c>
      <c r="R938" s="60" t="s">
        <v>1139</v>
      </c>
      <c r="S938" s="61">
        <f>O938+P938</f>
        <v>7</v>
      </c>
      <c r="T938" s="62">
        <f>+IF(L938&lt;&gt;"",IF(DAYS360(L938,$A$2)&lt;0,0,IF(AND(MONTH(L938)=MONTH($A$2),YEAR(L938)&lt;YEAR($A$2)),(DAYS360(L938,$A$2)/30)-1,DAYS360(L938,$A$2)/30)),0)</f>
        <v>1.8666666666666667</v>
      </c>
      <c r="U938" s="62">
        <f>+IF(M938&lt;&gt;"",IF(DAYS360(M938,$A$2)&lt;0,0,IF(AND(MONTH(M938)=MONTH($A$2),YEAR(M938)&lt;YEAR($A$2)),(DAYS360(M938,$A$2)/30)-1,DAYS360(M938,$A$2)/30)),0)</f>
        <v>0.46666666666666667</v>
      </c>
      <c r="V938" s="63">
        <f>S938/((C938+Q938)/2)</f>
        <v>2.3333333333333335</v>
      </c>
      <c r="W938" s="64">
        <f>+IF(V938&gt;0,1/V938,999)</f>
        <v>0.42857142857142855</v>
      </c>
      <c r="X938" s="65" t="str">
        <f>+IF(N938&lt;&gt;"",IF(INT(N938)&lt;&gt;INT(K938),"OUI",""),"")</f>
        <v/>
      </c>
      <c r="Y938" s="66">
        <f>+IF(F938="OUI",0,C938*K938)</f>
        <v>12.25</v>
      </c>
      <c r="Z938" s="67" t="str">
        <f>+IF(R938="-",IF(OR(F938="OUI",AND(G938="OUI",T938&lt;=$V$1),H938="OUI",I938="OUI",J938="OUI",T938&lt;=$V$1),"OUI",""),"")</f>
        <v>OUI</v>
      </c>
      <c r="AA938" s="68" t="str">
        <f>+IF(OR(Z938&lt;&gt;"OUI",X938="OUI",R938&lt;&gt;"-"),"OUI","")</f>
        <v/>
      </c>
      <c r="AB938" s="69" t="str">
        <f>+IF(AA938&lt;&gt;"OUI","-",IF(R938="-",IF(W938&lt;=3,"-",MAX(N938,K938*(1-$T$1))),IF(W938&lt;=3,R938,IF(T938&gt;$V$6,MAX(N938,K938*$T$6),IF(T938&gt;$V$5,MAX(R938,N938,K938*(1-$T$2),K938*(1-$T$5)),IF(T938&gt;$V$4,MAX(R938,N938,K938*(1-$T$2),K938*(1-$T$4)),IF(T938&gt;$V$3,MAX(R938,N938,K938*(1-$T$2),K938*(1-$T$3)),IF(T938&gt;$V$1,MAX(N938,K938*(1-$T$2)),MAX(N938,R938)))))))))</f>
        <v>-</v>
      </c>
      <c r="AC938" s="70" t="str">
        <f>+IF(AB938="-","-",IF(ABS(K938-AB938)&lt;0.1,1,-1*(AB938-K938)/K938))</f>
        <v>-</v>
      </c>
      <c r="AD938" s="66" t="str">
        <f>+IF(AB938&lt;&gt;"-",IF(AB938&lt;K938,(K938-AB938)*C938,AB938*C938),"")</f>
        <v/>
      </c>
      <c r="AE938" s="68" t="str">
        <f>+IF(AB938&lt;&gt;"-",IF(R938&lt;&gt;"-",IF(Z938&lt;&gt;"OUI","OLD","FAUX"),IF(Z938&lt;&gt;"OUI","NEW","FAUX")),"")</f>
        <v/>
      </c>
      <c r="AF938" s="68"/>
      <c r="AG938" s="68"/>
      <c r="AH938" s="53" t="str">
        <f t="shared" si="14"/>
        <v/>
      </c>
    </row>
    <row r="939" spans="1:34" ht="17">
      <c r="A939" s="53" t="s">
        <v>3331</v>
      </c>
      <c r="B939" s="53" t="s">
        <v>3332</v>
      </c>
      <c r="C939" s="54">
        <v>3</v>
      </c>
      <c r="D939" s="55" t="s">
        <v>80</v>
      </c>
      <c r="E939" s="55" t="s">
        <v>97</v>
      </c>
      <c r="F939" s="56" t="s">
        <v>49</v>
      </c>
      <c r="G939" s="56" t="s">
        <v>49</v>
      </c>
      <c r="H939" s="56"/>
      <c r="I939" s="56"/>
      <c r="J939" s="56" t="s">
        <v>98</v>
      </c>
      <c r="K939" s="57">
        <v>12.25</v>
      </c>
      <c r="L939" s="58">
        <v>45596</v>
      </c>
      <c r="M939" s="58">
        <v>45632</v>
      </c>
      <c r="N939" s="59"/>
      <c r="O939" s="56"/>
      <c r="P939" s="56"/>
      <c r="Q939" s="56">
        <v>3</v>
      </c>
      <c r="R939" s="60" t="s">
        <v>1139</v>
      </c>
      <c r="S939" s="61">
        <f>O939+P939</f>
        <v>0</v>
      </c>
      <c r="T939" s="62">
        <f>+IF(L939&lt;&gt;"",IF(DAYS360(L939,$A$2)&lt;0,0,IF(AND(MONTH(L939)=MONTH($A$2),YEAR(L939)&lt;YEAR($A$2)),(DAYS360(L939,$A$2)/30)-1,DAYS360(L939,$A$2)/30)),0)</f>
        <v>4.8666666666666663</v>
      </c>
      <c r="U939" s="62">
        <f>+IF(M939&lt;&gt;"",IF(DAYS360(M939,$A$2)&lt;0,0,IF(AND(MONTH(M939)=MONTH($A$2),YEAR(M939)&lt;YEAR($A$2)),(DAYS360(M939,$A$2)/30)-1,DAYS360(M939,$A$2)/30)),0)</f>
        <v>3.6666666666666665</v>
      </c>
      <c r="V939" s="63">
        <f>S939/((C939+Q939)/2)</f>
        <v>0</v>
      </c>
      <c r="W939" s="64">
        <f>+IF(V939&gt;0,1/V939,999)</f>
        <v>999</v>
      </c>
      <c r="X939" s="65" t="str">
        <f>+IF(N939&lt;&gt;"",IF(INT(N939)&lt;&gt;INT(K939),"OUI",""),"")</f>
        <v/>
      </c>
      <c r="Y939" s="66">
        <f>+IF(F939="OUI",0,C939*K939)</f>
        <v>36.75</v>
      </c>
      <c r="Z939" s="67" t="str">
        <f>+IF(R939="-",IF(OR(F939="OUI",AND(G939="OUI",T939&lt;=$V$1),H939="OUI",I939="OUI",J939="OUI",T939&lt;=$V$1),"OUI",""),"")</f>
        <v>OUI</v>
      </c>
      <c r="AA939" s="68" t="str">
        <f>+IF(OR(Z939&lt;&gt;"OUI",X939="OUI",R939&lt;&gt;"-"),"OUI","")</f>
        <v/>
      </c>
      <c r="AB939" s="69" t="str">
        <f>+IF(AA939&lt;&gt;"OUI","-",IF(R939="-",IF(W939&lt;=3,"-",MAX(N939,K939*(1-$T$1))),IF(W939&lt;=3,R939,IF(T939&gt;$V$6,MAX(N939,K939*$T$6),IF(T939&gt;$V$5,MAX(R939,N939,K939*(1-$T$2),K939*(1-$T$5)),IF(T939&gt;$V$4,MAX(R939,N939,K939*(1-$T$2),K939*(1-$T$4)),IF(T939&gt;$V$3,MAX(R939,N939,K939*(1-$T$2),K939*(1-$T$3)),IF(T939&gt;$V$1,MAX(N939,K939*(1-$T$2)),MAX(N939,R939)))))))))</f>
        <v>-</v>
      </c>
      <c r="AC939" s="70" t="str">
        <f>+IF(AB939="-","-",IF(ABS(K939-AB939)&lt;0.1,1,-1*(AB939-K939)/K939))</f>
        <v>-</v>
      </c>
      <c r="AD939" s="66" t="str">
        <f>+IF(AB939&lt;&gt;"-",IF(AB939&lt;K939,(K939-AB939)*C939,AB939*C939),"")</f>
        <v/>
      </c>
      <c r="AE939" s="68" t="str">
        <f>+IF(AB939&lt;&gt;"-",IF(R939&lt;&gt;"-",IF(Z939&lt;&gt;"OUI","OLD","FAUX"),IF(Z939&lt;&gt;"OUI","NEW","FAUX")),"")</f>
        <v/>
      </c>
      <c r="AF939" s="68"/>
      <c r="AG939" s="68"/>
      <c r="AH939" s="53" t="str">
        <f t="shared" si="14"/>
        <v/>
      </c>
    </row>
    <row r="940" spans="1:34" ht="17">
      <c r="A940" s="53" t="s">
        <v>2473</v>
      </c>
      <c r="B940" s="53" t="s">
        <v>2474</v>
      </c>
      <c r="C940" s="54">
        <v>482</v>
      </c>
      <c r="D940" s="55" t="s">
        <v>47</v>
      </c>
      <c r="E940" s="55"/>
      <c r="F940" s="56" t="s">
        <v>49</v>
      </c>
      <c r="G940" s="56" t="s">
        <v>49</v>
      </c>
      <c r="H940" s="56"/>
      <c r="I940" s="56"/>
      <c r="J940" s="56"/>
      <c r="K940" s="57">
        <v>12.2483</v>
      </c>
      <c r="L940" s="58">
        <v>45377</v>
      </c>
      <c r="M940" s="58">
        <v>45733</v>
      </c>
      <c r="N940" s="59"/>
      <c r="O940" s="56">
        <v>37</v>
      </c>
      <c r="P940" s="56"/>
      <c r="Q940" s="56">
        <v>530</v>
      </c>
      <c r="R940" s="60" t="s">
        <v>1139</v>
      </c>
      <c r="S940" s="61">
        <f>O940+P940</f>
        <v>37</v>
      </c>
      <c r="T940" s="62">
        <f>+IF(L940&lt;&gt;"",IF(DAYS360(L940,$A$2)&lt;0,0,IF(AND(MONTH(L940)=MONTH($A$2),YEAR(L940)&lt;YEAR($A$2)),(DAYS360(L940,$A$2)/30)-1,DAYS360(L940,$A$2)/30)),0)</f>
        <v>11</v>
      </c>
      <c r="U940" s="62">
        <f>+IF(M940&lt;&gt;"",IF(DAYS360(M940,$A$2)&lt;0,0,IF(AND(MONTH(M940)=MONTH($A$2),YEAR(M940)&lt;YEAR($A$2)),(DAYS360(M940,$A$2)/30)-1,DAYS360(M940,$A$2)/30)),0)</f>
        <v>0.3</v>
      </c>
      <c r="V940" s="63">
        <f>S940/((C940+Q940)/2)</f>
        <v>7.3122529644268769E-2</v>
      </c>
      <c r="W940" s="64">
        <f>+IF(V940&gt;0,1/V940,999)</f>
        <v>13.675675675675677</v>
      </c>
      <c r="X940" s="65" t="str">
        <f>+IF(N940&lt;&gt;"",IF(INT(N940)&lt;&gt;INT(K940),"OUI",""),"")</f>
        <v/>
      </c>
      <c r="Y940" s="66">
        <f>+IF(F940="OUI",0,C940*K940)</f>
        <v>5903.6806000000006</v>
      </c>
      <c r="Z940" s="67" t="str">
        <f>+IF(R940="-",IF(OR(F940="OUI",AND(G940="OUI",T940&lt;=$V$1),H940="OUI",I940="OUI",J940="OUI",T940&lt;=$V$1),"OUI",""),"")</f>
        <v>OUI</v>
      </c>
      <c r="AA940" s="68" t="str">
        <f>+IF(OR(Z940&lt;&gt;"OUI",X940="OUI",R940&lt;&gt;"-"),"OUI","")</f>
        <v/>
      </c>
      <c r="AB940" s="69" t="str">
        <f>+IF(AA940&lt;&gt;"OUI","-",IF(R940="-",IF(W940&lt;=3,"-",MAX(N940,K940*(1-$T$1))),IF(W940&lt;=3,R940,IF(T940&gt;$V$6,MAX(N940,K940*$T$6),IF(T940&gt;$V$5,MAX(R940,N940,K940*(1-$T$2),K940*(1-$T$5)),IF(T940&gt;$V$4,MAX(R940,N940,K940*(1-$T$2),K940*(1-$T$4)),IF(T940&gt;$V$3,MAX(R940,N940,K940*(1-$T$2),K940*(1-$T$3)),IF(T940&gt;$V$1,MAX(N940,K940*(1-$T$2)),MAX(N940,R940)))))))))</f>
        <v>-</v>
      </c>
      <c r="AC940" s="70" t="str">
        <f>+IF(AB940="-","-",IF(ABS(K940-AB940)&lt;0.1,1,-1*(AB940-K940)/K940))</f>
        <v>-</v>
      </c>
      <c r="AD940" s="66" t="str">
        <f>+IF(AB940&lt;&gt;"-",IF(AB940&lt;K940,(K940-AB940)*C940,AB940*C940),"")</f>
        <v/>
      </c>
      <c r="AE940" s="68" t="str">
        <f>+IF(AB940&lt;&gt;"-",IF(R940&lt;&gt;"-",IF(Z940&lt;&gt;"OUI","OLD","FAUX"),IF(Z940&lt;&gt;"OUI","NEW","FAUX")),"")</f>
        <v/>
      </c>
      <c r="AF940" s="68"/>
      <c r="AG940" s="68"/>
      <c r="AH940" s="53" t="str">
        <f t="shared" si="14"/>
        <v/>
      </c>
    </row>
    <row r="941" spans="1:34" ht="17">
      <c r="A941" s="53" t="s">
        <v>3000</v>
      </c>
      <c r="B941" s="53" t="s">
        <v>3001</v>
      </c>
      <c r="C941" s="54">
        <v>7</v>
      </c>
      <c r="D941" s="55" t="s">
        <v>219</v>
      </c>
      <c r="E941" s="55" t="s">
        <v>678</v>
      </c>
      <c r="F941" s="56" t="s">
        <v>49</v>
      </c>
      <c r="G941" s="56" t="s">
        <v>49</v>
      </c>
      <c r="H941" s="56"/>
      <c r="I941" s="56"/>
      <c r="J941" s="56" t="s">
        <v>49</v>
      </c>
      <c r="K941" s="57">
        <v>12.18</v>
      </c>
      <c r="L941" s="58">
        <v>45674</v>
      </c>
      <c r="M941" s="58">
        <v>45726</v>
      </c>
      <c r="N941" s="59"/>
      <c r="O941" s="56">
        <v>5</v>
      </c>
      <c r="P941" s="56"/>
      <c r="Q941" s="56">
        <v>5</v>
      </c>
      <c r="R941" s="60" t="s">
        <v>1139</v>
      </c>
      <c r="S941" s="61">
        <f>O941+P941</f>
        <v>5</v>
      </c>
      <c r="T941" s="62">
        <f>+IF(L941&lt;&gt;"",IF(DAYS360(L941,$A$2)&lt;0,0,IF(AND(MONTH(L941)=MONTH($A$2),YEAR(L941)&lt;YEAR($A$2)),(DAYS360(L941,$A$2)/30)-1,DAYS360(L941,$A$2)/30)),0)</f>
        <v>2.2999999999999998</v>
      </c>
      <c r="U941" s="62">
        <f>+IF(M941&lt;&gt;"",IF(DAYS360(M941,$A$2)&lt;0,0,IF(AND(MONTH(M941)=MONTH($A$2),YEAR(M941)&lt;YEAR($A$2)),(DAYS360(M941,$A$2)/30)-1,DAYS360(M941,$A$2)/30)),0)</f>
        <v>0.53333333333333333</v>
      </c>
      <c r="V941" s="63">
        <f>S941/((C941+Q941)/2)</f>
        <v>0.83333333333333337</v>
      </c>
      <c r="W941" s="64">
        <f>+IF(V941&gt;0,1/V941,999)</f>
        <v>1.2</v>
      </c>
      <c r="X941" s="65" t="str">
        <f>+IF(N941&lt;&gt;"",IF(INT(N941)&lt;&gt;INT(K941),"OUI",""),"")</f>
        <v/>
      </c>
      <c r="Y941" s="66">
        <f>+IF(F941="OUI",0,C941*K941)</f>
        <v>85.259999999999991</v>
      </c>
      <c r="Z941" s="67" t="str">
        <f>+IF(R941="-",IF(OR(F941="OUI",AND(G941="OUI",T941&lt;=$V$1),H941="OUI",I941="OUI",J941="OUI",T941&lt;=$V$1),"OUI",""),"")</f>
        <v>OUI</v>
      </c>
      <c r="AA941" s="68" t="str">
        <f>+IF(OR(Z941&lt;&gt;"OUI",X941="OUI",R941&lt;&gt;"-"),"OUI","")</f>
        <v/>
      </c>
      <c r="AB941" s="69" t="str">
        <f>+IF(AA941&lt;&gt;"OUI","-",IF(R941="-",IF(W941&lt;=3,"-",MAX(N941,K941*(1-$T$1))),IF(W941&lt;=3,R941,IF(T941&gt;$V$6,MAX(N941,K941*$T$6),IF(T941&gt;$V$5,MAX(R941,N941,K941*(1-$T$2),K941*(1-$T$5)),IF(T941&gt;$V$4,MAX(R941,N941,K941*(1-$T$2),K941*(1-$T$4)),IF(T941&gt;$V$3,MAX(R941,N941,K941*(1-$T$2),K941*(1-$T$3)),IF(T941&gt;$V$1,MAX(N941,K941*(1-$T$2)),MAX(N941,R941)))))))))</f>
        <v>-</v>
      </c>
      <c r="AC941" s="70" t="str">
        <f>+IF(AB941="-","-",IF(ABS(K941-AB941)&lt;0.1,1,-1*(AB941-K941)/K941))</f>
        <v>-</v>
      </c>
      <c r="AD941" s="66" t="str">
        <f>+IF(AB941&lt;&gt;"-",IF(AB941&lt;K941,(K941-AB941)*C941,AB941*C941),"")</f>
        <v/>
      </c>
      <c r="AE941" s="68" t="str">
        <f>+IF(AB941&lt;&gt;"-",IF(R941&lt;&gt;"-",IF(Z941&lt;&gt;"OUI","OLD","FAUX"),IF(Z941&lt;&gt;"OUI","NEW","FAUX")),"")</f>
        <v/>
      </c>
      <c r="AF941" s="68"/>
      <c r="AG941" s="68"/>
      <c r="AH941" s="53" t="str">
        <f t="shared" si="14"/>
        <v/>
      </c>
    </row>
    <row r="942" spans="1:34" ht="17">
      <c r="A942" s="53" t="s">
        <v>676</v>
      </c>
      <c r="B942" s="53" t="s">
        <v>677</v>
      </c>
      <c r="C942" s="54">
        <v>192</v>
      </c>
      <c r="D942" s="55" t="s">
        <v>47</v>
      </c>
      <c r="E942" s="55" t="s">
        <v>678</v>
      </c>
      <c r="F942" s="56" t="s">
        <v>49</v>
      </c>
      <c r="G942" s="56" t="s">
        <v>49</v>
      </c>
      <c r="H942" s="56"/>
      <c r="I942" s="56"/>
      <c r="J942" s="56" t="s">
        <v>49</v>
      </c>
      <c r="K942" s="57">
        <v>12.1629</v>
      </c>
      <c r="L942" s="58">
        <v>44280</v>
      </c>
      <c r="M942" s="58">
        <v>45712</v>
      </c>
      <c r="N942" s="59"/>
      <c r="O942" s="56">
        <v>5</v>
      </c>
      <c r="P942" s="56"/>
      <c r="Q942" s="56">
        <v>199</v>
      </c>
      <c r="R942" s="60">
        <v>10.946610000000002</v>
      </c>
      <c r="S942" s="61">
        <f>O942+P942</f>
        <v>5</v>
      </c>
      <c r="T942" s="62">
        <f>+IF(L942&lt;&gt;"",IF(DAYS360(L942,$A$2)&lt;0,0,IF(AND(MONTH(L942)=MONTH($A$2),YEAR(L942)&lt;YEAR($A$2)),(DAYS360(L942,$A$2)/30)-1,DAYS360(L942,$A$2)/30)),0)</f>
        <v>47.033333333333331</v>
      </c>
      <c r="U942" s="62">
        <f>+IF(M942&lt;&gt;"",IF(DAYS360(M942,$A$2)&lt;0,0,IF(AND(MONTH(M942)=MONTH($A$2),YEAR(M942)&lt;YEAR($A$2)),(DAYS360(M942,$A$2)/30)-1,DAYS360(M942,$A$2)/30)),0)</f>
        <v>1.0666666666666667</v>
      </c>
      <c r="V942" s="63">
        <f>S942/((C942+Q942)/2)</f>
        <v>2.557544757033248E-2</v>
      </c>
      <c r="W942" s="64">
        <f>+IF(V942&gt;0,1/V942,999)</f>
        <v>39.1</v>
      </c>
      <c r="X942" s="65" t="str">
        <f>+IF(N942&lt;&gt;"",IF(INT(N942)&lt;&gt;INT(K942),"OUI",""),"")</f>
        <v/>
      </c>
      <c r="Y942" s="66">
        <f>+IF(F942="OUI",0,C942*K942)</f>
        <v>2335.2768000000001</v>
      </c>
      <c r="Z942" s="67" t="str">
        <f>+IF(R942="-",IF(OR(F942="OUI",AND(G942="OUI",T942&lt;=$V$1),H942="OUI",I942="OUI",J942="OUI",T942&lt;=$V$1),"OUI",""),"")</f>
        <v/>
      </c>
      <c r="AA942" s="68" t="str">
        <f>+IF(OR(Z942&lt;&gt;"OUI",X942="OUI",R942&lt;&gt;"-"),"OUI","")</f>
        <v>OUI</v>
      </c>
      <c r="AB942" s="69">
        <f>+IF(AA942&lt;&gt;"OUI","-",IF(R942="-",IF(W942&lt;=3,"-",MAX(N942,K942*(1-$T$1))),IF(W942&lt;=3,R942,IF(T942&gt;$V$6,MAX(N942,K942*$T$6),IF(T942&gt;$V$5,MAX(R942,N942,K942*(1-$T$2),K942*(1-$T$5)),IF(T942&gt;$V$4,MAX(R942,N942,K942*(1-$T$2),K942*(1-$T$4)),IF(T942&gt;$V$3,MAX(R942,N942,K942*(1-$T$2),K942*(1-$T$3)),IF(T942&gt;$V$1,MAX(N942,K942*(1-$T$2)),MAX(N942,R942)))))))))</f>
        <v>10.946610000000002</v>
      </c>
      <c r="AC942" s="70">
        <f>+IF(AB942="-","-",IF(ABS(K942-AB942)&lt;0.1,1,-1*(AB942-K942)/K942))</f>
        <v>9.9999999999999908E-2</v>
      </c>
      <c r="AD942" s="66">
        <f>+IF(AB942&lt;&gt;"-",IF(AB942&lt;K942,(K942-AB942)*C942,AB942*C942),"")</f>
        <v>233.5276799999998</v>
      </c>
      <c r="AE942" s="68" t="str">
        <f>+IF(AB942&lt;&gt;"-",IF(R942&lt;&gt;"-",IF(Z942&lt;&gt;"OUI","OLD","FAUX"),IF(Z942&lt;&gt;"OUI","NEW","FAUX")),"")</f>
        <v>OLD</v>
      </c>
      <c r="AF942" s="68"/>
      <c r="AG942" s="68"/>
      <c r="AH942" s="53" t="str">
        <f t="shared" si="14"/>
        <v/>
      </c>
    </row>
    <row r="943" spans="1:34" ht="17">
      <c r="A943" s="53" t="s">
        <v>2700</v>
      </c>
      <c r="B943" s="53" t="s">
        <v>2701</v>
      </c>
      <c r="C943" s="54">
        <v>34</v>
      </c>
      <c r="D943" s="55" t="s">
        <v>2699</v>
      </c>
      <c r="E943" s="55"/>
      <c r="F943" s="56" t="s">
        <v>49</v>
      </c>
      <c r="G943" s="56" t="s">
        <v>49</v>
      </c>
      <c r="H943" s="56" t="s">
        <v>98</v>
      </c>
      <c r="I943" s="56"/>
      <c r="J943" s="56"/>
      <c r="K943" s="57">
        <v>12.1502</v>
      </c>
      <c r="L943" s="58">
        <v>45442</v>
      </c>
      <c r="M943" s="58">
        <v>45614</v>
      </c>
      <c r="N943" s="59"/>
      <c r="O943" s="56"/>
      <c r="P943" s="56"/>
      <c r="Q943" s="56">
        <v>35</v>
      </c>
      <c r="R943" s="60" t="s">
        <v>1139</v>
      </c>
      <c r="S943" s="61">
        <f>O943+P943</f>
        <v>0</v>
      </c>
      <c r="T943" s="62">
        <f>+IF(L943&lt;&gt;"",IF(DAYS360(L943,$A$2)&lt;0,0,IF(AND(MONTH(L943)=MONTH($A$2),YEAR(L943)&lt;YEAR($A$2)),(DAYS360(L943,$A$2)/30)-1,DAYS360(L943,$A$2)/30)),0)</f>
        <v>9.8666666666666671</v>
      </c>
      <c r="U943" s="62">
        <f>+IF(M943&lt;&gt;"",IF(DAYS360(M943,$A$2)&lt;0,0,IF(AND(MONTH(M943)=MONTH($A$2),YEAR(M943)&lt;YEAR($A$2)),(DAYS360(M943,$A$2)/30)-1,DAYS360(M943,$A$2)/30)),0)</f>
        <v>4.2666666666666666</v>
      </c>
      <c r="V943" s="63">
        <f>S943/((C943+Q943)/2)</f>
        <v>0</v>
      </c>
      <c r="W943" s="64">
        <f>+IF(V943&gt;0,1/V943,999)</f>
        <v>999</v>
      </c>
      <c r="X943" s="65" t="str">
        <f>+IF(N943&lt;&gt;"",IF(INT(N943)&lt;&gt;INT(K943),"OUI",""),"")</f>
        <v/>
      </c>
      <c r="Y943" s="66">
        <f>+IF(F943="OUI",0,C943*K943)</f>
        <v>413.10680000000002</v>
      </c>
      <c r="Z943" s="67" t="str">
        <f>+IF(R943="-",IF(OR(F943="OUI",AND(G943="OUI",T943&lt;=$V$1),H943="OUI",I943="OUI",J943="OUI",T943&lt;=$V$1),"OUI",""),"")</f>
        <v>OUI</v>
      </c>
      <c r="AA943" s="68" t="str">
        <f>+IF(OR(Z943&lt;&gt;"OUI",X943="OUI",R943&lt;&gt;"-"),"OUI","")</f>
        <v/>
      </c>
      <c r="AB943" s="69" t="str">
        <f>+IF(AA943&lt;&gt;"OUI","-",IF(R943="-",IF(W943&lt;=3,"-",MAX(N943,K943*(1-$T$1))),IF(W943&lt;=3,R943,IF(T943&gt;$V$6,MAX(N943,K943*$T$6),IF(T943&gt;$V$5,MAX(R943,N943,K943*(1-$T$2),K943*(1-$T$5)),IF(T943&gt;$V$4,MAX(R943,N943,K943*(1-$T$2),K943*(1-$T$4)),IF(T943&gt;$V$3,MAX(R943,N943,K943*(1-$T$2),K943*(1-$T$3)),IF(T943&gt;$V$1,MAX(N943,K943*(1-$T$2)),MAX(N943,R943)))))))))</f>
        <v>-</v>
      </c>
      <c r="AC943" s="70" t="str">
        <f>+IF(AB943="-","-",IF(ABS(K943-AB943)&lt;0.1,1,-1*(AB943-K943)/K943))</f>
        <v>-</v>
      </c>
      <c r="AD943" s="66" t="str">
        <f>+IF(AB943&lt;&gt;"-",IF(AB943&lt;K943,(K943-AB943)*C943,AB943*C943),"")</f>
        <v/>
      </c>
      <c r="AE943" s="68" t="str">
        <f>+IF(AB943&lt;&gt;"-",IF(R943&lt;&gt;"-",IF(Z943&lt;&gt;"OUI","OLD","FAUX"),IF(Z943&lt;&gt;"OUI","NEW","FAUX")),"")</f>
        <v/>
      </c>
      <c r="AF943" s="68"/>
      <c r="AG943" s="68"/>
      <c r="AH943" s="53" t="str">
        <f t="shared" si="14"/>
        <v/>
      </c>
    </row>
    <row r="944" spans="1:34" ht="17">
      <c r="A944" s="53" t="s">
        <v>66</v>
      </c>
      <c r="B944" s="53" t="s">
        <v>67</v>
      </c>
      <c r="C944" s="54">
        <v>114</v>
      </c>
      <c r="D944" s="55" t="s">
        <v>68</v>
      </c>
      <c r="E944" s="55" t="s">
        <v>69</v>
      </c>
      <c r="F944" s="56" t="s">
        <v>49</v>
      </c>
      <c r="G944" s="56" t="s">
        <v>49</v>
      </c>
      <c r="H944" s="56"/>
      <c r="I944" s="56"/>
      <c r="J944" s="56" t="s">
        <v>49</v>
      </c>
      <c r="K944" s="57">
        <v>12.1409</v>
      </c>
      <c r="L944" s="58">
        <v>43627</v>
      </c>
      <c r="M944" s="58">
        <v>45733</v>
      </c>
      <c r="N944" s="59"/>
      <c r="O944" s="56">
        <v>12</v>
      </c>
      <c r="P944" s="56"/>
      <c r="Q944" s="56">
        <v>127</v>
      </c>
      <c r="R944" s="60">
        <v>12.1409</v>
      </c>
      <c r="S944" s="61">
        <f>O944+P944</f>
        <v>12</v>
      </c>
      <c r="T944" s="62">
        <f>+IF(L944&lt;&gt;"",IF(DAYS360(L944,$A$2)&lt;0,0,IF(AND(MONTH(L944)=MONTH($A$2),YEAR(L944)&lt;YEAR($A$2)),(DAYS360(L944,$A$2)/30)-1,DAYS360(L944,$A$2)/30)),0)</f>
        <v>69.5</v>
      </c>
      <c r="U944" s="62">
        <f>+IF(M944&lt;&gt;"",IF(DAYS360(M944,$A$2)&lt;0,0,IF(AND(MONTH(M944)=MONTH($A$2),YEAR(M944)&lt;YEAR($A$2)),(DAYS360(M944,$A$2)/30)-1,DAYS360(M944,$A$2)/30)),0)</f>
        <v>0.3</v>
      </c>
      <c r="V944" s="63">
        <f>S944/((C944+Q944)/2)</f>
        <v>9.9585062240663894E-2</v>
      </c>
      <c r="W944" s="64">
        <f>+IF(V944&gt;0,1/V944,999)</f>
        <v>10.041666666666668</v>
      </c>
      <c r="X944" s="65" t="str">
        <f>+IF(N944&lt;&gt;"",IF(INT(N944)&lt;&gt;INT(K944),"OUI",""),"")</f>
        <v/>
      </c>
      <c r="Y944" s="66">
        <f>+IF(F944="OUI",0,C944*K944)</f>
        <v>1384.0626</v>
      </c>
      <c r="Z944" s="67" t="str">
        <f>+IF(R944="-",IF(OR(F944="OUI",AND(G944="OUI",T944&lt;=$V$1),H944="OUI",I944="OUI",J944="OUI",T944&lt;=$V$1),"OUI",""),"")</f>
        <v/>
      </c>
      <c r="AA944" s="68" t="str">
        <f>+IF(OR(Z944&lt;&gt;"OUI",X944="OUI",R944&lt;&gt;"-"),"OUI","")</f>
        <v>OUI</v>
      </c>
      <c r="AB944" s="69">
        <f>+IF(AA944&lt;&gt;"OUI","-",IF(R944="-",IF(W944&lt;=3,"-",MAX(N944,K944*(1-$T$1))),IF(W944&lt;=3,R944,IF(T944&gt;$V$6,MAX(N944,K944*$T$6),IF(T944&gt;$V$5,MAX(R944,N944,K944*(1-$T$2),K944*(1-$T$5)),IF(T944&gt;$V$4,MAX(R944,N944,K944*(1-$T$2),K944*(1-$T$4)),IF(T944&gt;$V$3,MAX(R944,N944,K944*(1-$T$2),K944*(1-$T$3)),IF(T944&gt;$V$1,MAX(N944,K944*(1-$T$2)),MAX(N944,R944)))))))))</f>
        <v>12.1409</v>
      </c>
      <c r="AC944" s="70">
        <f>+IF(AB944="-","-",IF(ABS(K944-AB944)&lt;0.1,1,-1*(AB944-K944)/K944))</f>
        <v>1</v>
      </c>
      <c r="AD944" s="66">
        <f>+IF(AB944&lt;&gt;"-",IF(AB944&lt;K944,(K944-AB944)*C944,AB944*C944),"")</f>
        <v>1384.0626</v>
      </c>
      <c r="AE944" s="68" t="str">
        <f>+IF(AB944&lt;&gt;"-",IF(R944&lt;&gt;"-",IF(Z944&lt;&gt;"OUI","OLD","FAUX"),IF(Z944&lt;&gt;"OUI","NEW","FAUX")),"")</f>
        <v>OLD</v>
      </c>
      <c r="AF944" s="68"/>
      <c r="AG944" s="68"/>
      <c r="AH944" s="53" t="str">
        <f t="shared" si="14"/>
        <v/>
      </c>
    </row>
    <row r="945" spans="1:34" ht="17">
      <c r="A945" s="53" t="s">
        <v>2433</v>
      </c>
      <c r="B945" s="53" t="s">
        <v>2434</v>
      </c>
      <c r="C945" s="54">
        <v>9</v>
      </c>
      <c r="D945" s="55" t="s">
        <v>1473</v>
      </c>
      <c r="E945" s="55"/>
      <c r="F945" s="56" t="s">
        <v>49</v>
      </c>
      <c r="G945" s="56" t="s">
        <v>49</v>
      </c>
      <c r="H945" s="56"/>
      <c r="I945" s="56"/>
      <c r="J945" s="56"/>
      <c r="K945" s="57">
        <v>12.1023</v>
      </c>
      <c r="L945" s="58">
        <v>45715</v>
      </c>
      <c r="M945" s="58">
        <v>45721</v>
      </c>
      <c r="N945" s="59"/>
      <c r="O945" s="56">
        <v>12</v>
      </c>
      <c r="P945" s="56"/>
      <c r="Q945" s="56">
        <v>10</v>
      </c>
      <c r="R945" s="60" t="s">
        <v>1139</v>
      </c>
      <c r="S945" s="61">
        <f>O945+P945</f>
        <v>12</v>
      </c>
      <c r="T945" s="62">
        <f>+IF(L945&lt;&gt;"",IF(DAYS360(L945,$A$2)&lt;0,0,IF(AND(MONTH(L945)=MONTH($A$2),YEAR(L945)&lt;YEAR($A$2)),(DAYS360(L945,$A$2)/30)-1,DAYS360(L945,$A$2)/30)),0)</f>
        <v>0.96666666666666667</v>
      </c>
      <c r="U945" s="62">
        <f>+IF(M945&lt;&gt;"",IF(DAYS360(M945,$A$2)&lt;0,0,IF(AND(MONTH(M945)=MONTH($A$2),YEAR(M945)&lt;YEAR($A$2)),(DAYS360(M945,$A$2)/30)-1,DAYS360(M945,$A$2)/30)),0)</f>
        <v>0.7</v>
      </c>
      <c r="V945" s="63">
        <f>S945/((C945+Q945)/2)</f>
        <v>1.263157894736842</v>
      </c>
      <c r="W945" s="64">
        <f>+IF(V945&gt;0,1/V945,999)</f>
        <v>0.79166666666666674</v>
      </c>
      <c r="X945" s="65" t="str">
        <f>+IF(N945&lt;&gt;"",IF(INT(N945)&lt;&gt;INT(K945),"OUI",""),"")</f>
        <v/>
      </c>
      <c r="Y945" s="66">
        <f>+IF(F945="OUI",0,C945*K945)</f>
        <v>108.9207</v>
      </c>
      <c r="Z945" s="67" t="str">
        <f>+IF(R945="-",IF(OR(F945="OUI",AND(G945="OUI",T945&lt;=$V$1),H945="OUI",I945="OUI",J945="OUI",T945&lt;=$V$1),"OUI",""),"")</f>
        <v>OUI</v>
      </c>
      <c r="AA945" s="68" t="str">
        <f>+IF(OR(Z945&lt;&gt;"OUI",X945="OUI",R945&lt;&gt;"-"),"OUI","")</f>
        <v/>
      </c>
      <c r="AB945" s="69" t="str">
        <f>+IF(AA945&lt;&gt;"OUI","-",IF(R945="-",IF(W945&lt;=3,"-",MAX(N945,K945*(1-$T$1))),IF(W945&lt;=3,R945,IF(T945&gt;$V$6,MAX(N945,K945*$T$6),IF(T945&gt;$V$5,MAX(R945,N945,K945*(1-$T$2),K945*(1-$T$5)),IF(T945&gt;$V$4,MAX(R945,N945,K945*(1-$T$2),K945*(1-$T$4)),IF(T945&gt;$V$3,MAX(R945,N945,K945*(1-$T$2),K945*(1-$T$3)),IF(T945&gt;$V$1,MAX(N945,K945*(1-$T$2)),MAX(N945,R945)))))))))</f>
        <v>-</v>
      </c>
      <c r="AC945" s="70" t="str">
        <f>+IF(AB945="-","-",IF(ABS(K945-AB945)&lt;0.1,1,-1*(AB945-K945)/K945))</f>
        <v>-</v>
      </c>
      <c r="AD945" s="66" t="str">
        <f>+IF(AB945&lt;&gt;"-",IF(AB945&lt;K945,(K945-AB945)*C945,AB945*C945),"")</f>
        <v/>
      </c>
      <c r="AE945" s="68" t="str">
        <f>+IF(AB945&lt;&gt;"-",IF(R945&lt;&gt;"-",IF(Z945&lt;&gt;"OUI","OLD","FAUX"),IF(Z945&lt;&gt;"OUI","NEW","FAUX")),"")</f>
        <v/>
      </c>
      <c r="AF945" s="68"/>
      <c r="AG945" s="68"/>
      <c r="AH945" s="53" t="str">
        <f t="shared" si="14"/>
        <v/>
      </c>
    </row>
    <row r="946" spans="1:34" ht="17">
      <c r="A946" s="53" t="s">
        <v>561</v>
      </c>
      <c r="B946" s="53" t="s">
        <v>562</v>
      </c>
      <c r="C946" s="54">
        <v>7</v>
      </c>
      <c r="D946" s="55" t="s">
        <v>80</v>
      </c>
      <c r="E946" s="55"/>
      <c r="F946" s="56" t="s">
        <v>49</v>
      </c>
      <c r="G946" s="56" t="s">
        <v>49</v>
      </c>
      <c r="H946" s="56"/>
      <c r="I946" s="56"/>
      <c r="J946" s="56"/>
      <c r="K946" s="57">
        <v>12.0883</v>
      </c>
      <c r="L946" s="58">
        <v>44477</v>
      </c>
      <c r="M946" s="58">
        <v>45726</v>
      </c>
      <c r="N946" s="59"/>
      <c r="O946" s="56">
        <v>2</v>
      </c>
      <c r="P946" s="56"/>
      <c r="Q946" s="56">
        <v>8</v>
      </c>
      <c r="R946" s="60">
        <v>11.198466805555556</v>
      </c>
      <c r="S946" s="61">
        <f>O946+P946</f>
        <v>2</v>
      </c>
      <c r="T946" s="62">
        <f>+IF(L946&lt;&gt;"",IF(DAYS360(L946,$A$2)&lt;0,0,IF(AND(MONTH(L946)=MONTH($A$2),YEAR(L946)&lt;YEAR($A$2)),(DAYS360(L946,$A$2)/30)-1,DAYS360(L946,$A$2)/30)),0)</f>
        <v>41.6</v>
      </c>
      <c r="U946" s="62">
        <f>+IF(M946&lt;&gt;"",IF(DAYS360(M946,$A$2)&lt;0,0,IF(AND(MONTH(M946)=MONTH($A$2),YEAR(M946)&lt;YEAR($A$2)),(DAYS360(M946,$A$2)/30)-1,DAYS360(M946,$A$2)/30)),0)</f>
        <v>0.53333333333333333</v>
      </c>
      <c r="V946" s="63">
        <f>S946/((C946+Q946)/2)</f>
        <v>0.26666666666666666</v>
      </c>
      <c r="W946" s="64">
        <f>+IF(V946&gt;0,1/V946,999)</f>
        <v>3.75</v>
      </c>
      <c r="X946" s="65" t="str">
        <f>+IF(N946&lt;&gt;"",IF(INT(N946)&lt;&gt;INT(K946),"OUI",""),"")</f>
        <v/>
      </c>
      <c r="Y946" s="66">
        <f>+IF(F946="OUI",0,C946*K946)</f>
        <v>84.618099999999998</v>
      </c>
      <c r="Z946" s="67" t="str">
        <f>+IF(R946="-",IF(OR(F946="OUI",AND(G946="OUI",T946&lt;=$V$1),H946="OUI",I946="OUI",J946="OUI",T946&lt;=$V$1),"OUI",""),"")</f>
        <v/>
      </c>
      <c r="AA946" s="68" t="str">
        <f>+IF(OR(Z946&lt;&gt;"OUI",X946="OUI",R946&lt;&gt;"-"),"OUI","")</f>
        <v>OUI</v>
      </c>
      <c r="AB946" s="69">
        <f>+IF(AA946&lt;&gt;"OUI","-",IF(R946="-",IF(W946&lt;=3,"-",MAX(N946,K946*(1-$T$1))),IF(W946&lt;=3,R946,IF(T946&gt;$V$6,MAX(N946,K946*$T$6),IF(T946&gt;$V$5,MAX(R946,N946,K946*(1-$T$2),K946*(1-$T$5)),IF(T946&gt;$V$4,MAX(R946,N946,K946*(1-$T$2),K946*(1-$T$4)),IF(T946&gt;$V$3,MAX(R946,N946,K946*(1-$T$2),K946*(1-$T$3)),IF(T946&gt;$V$1,MAX(N946,K946*(1-$T$2)),MAX(N946,R946)))))))))</f>
        <v>11.198466805555556</v>
      </c>
      <c r="AC946" s="70">
        <f>+IF(AB946="-","-",IF(ABS(K946-AB946)&lt;0.1,1,-1*(AB946-K946)/K946))</f>
        <v>7.3611111111111072E-2</v>
      </c>
      <c r="AD946" s="66">
        <f>+IF(AB946&lt;&gt;"-",IF(AB946&lt;K946,(K946-AB946)*C946,AB946*C946),"")</f>
        <v>6.2288323611111078</v>
      </c>
      <c r="AE946" s="68" t="str">
        <f>+IF(AB946&lt;&gt;"-",IF(R946&lt;&gt;"-",IF(Z946&lt;&gt;"OUI","OLD","FAUX"),IF(Z946&lt;&gt;"OUI","NEW","FAUX")),"")</f>
        <v>OLD</v>
      </c>
      <c r="AF946" s="68"/>
      <c r="AG946" s="68"/>
      <c r="AH946" s="53" t="str">
        <f t="shared" si="14"/>
        <v/>
      </c>
    </row>
    <row r="947" spans="1:34" ht="17">
      <c r="A947" s="53" t="s">
        <v>563</v>
      </c>
      <c r="B947" s="53" t="s">
        <v>564</v>
      </c>
      <c r="C947" s="54">
        <v>6</v>
      </c>
      <c r="D947" s="55" t="s">
        <v>80</v>
      </c>
      <c r="E947" s="55" t="s">
        <v>81</v>
      </c>
      <c r="F947" s="56" t="s">
        <v>49</v>
      </c>
      <c r="G947" s="56" t="s">
        <v>49</v>
      </c>
      <c r="H947" s="56"/>
      <c r="I947" s="56"/>
      <c r="J947" s="56" t="s">
        <v>49</v>
      </c>
      <c r="K947" s="57">
        <v>12.0883</v>
      </c>
      <c r="L947" s="58">
        <v>44477</v>
      </c>
      <c r="M947" s="58">
        <v>45702</v>
      </c>
      <c r="N947" s="59"/>
      <c r="O947" s="56">
        <v>1</v>
      </c>
      <c r="P947" s="56"/>
      <c r="Q947" s="56">
        <v>7</v>
      </c>
      <c r="R947" s="60">
        <v>11.198466805555556</v>
      </c>
      <c r="S947" s="61">
        <f>O947+P947</f>
        <v>1</v>
      </c>
      <c r="T947" s="62">
        <f>+IF(L947&lt;&gt;"",IF(DAYS360(L947,$A$2)&lt;0,0,IF(AND(MONTH(L947)=MONTH($A$2),YEAR(L947)&lt;YEAR($A$2)),(DAYS360(L947,$A$2)/30)-1,DAYS360(L947,$A$2)/30)),0)</f>
        <v>41.6</v>
      </c>
      <c r="U947" s="62">
        <f>+IF(M947&lt;&gt;"",IF(DAYS360(M947,$A$2)&lt;0,0,IF(AND(MONTH(M947)=MONTH($A$2),YEAR(M947)&lt;YEAR($A$2)),(DAYS360(M947,$A$2)/30)-1,DAYS360(M947,$A$2)/30)),0)</f>
        <v>1.4</v>
      </c>
      <c r="V947" s="63">
        <f>S947/((C947+Q947)/2)</f>
        <v>0.15384615384615385</v>
      </c>
      <c r="W947" s="64">
        <f>+IF(V947&gt;0,1/V947,999)</f>
        <v>6.5</v>
      </c>
      <c r="X947" s="65" t="str">
        <f>+IF(N947&lt;&gt;"",IF(INT(N947)&lt;&gt;INT(K947),"OUI",""),"")</f>
        <v/>
      </c>
      <c r="Y947" s="66">
        <f>+IF(F947="OUI",0,C947*K947)</f>
        <v>72.529799999999994</v>
      </c>
      <c r="Z947" s="67" t="str">
        <f>+IF(R947="-",IF(OR(F947="OUI",AND(G947="OUI",T947&lt;=$V$1),H947="OUI",I947="OUI",J947="OUI",T947&lt;=$V$1),"OUI",""),"")</f>
        <v/>
      </c>
      <c r="AA947" s="68" t="str">
        <f>+IF(OR(Z947&lt;&gt;"OUI",X947="OUI",R947&lt;&gt;"-"),"OUI","")</f>
        <v>OUI</v>
      </c>
      <c r="AB947" s="69">
        <f>+IF(AA947&lt;&gt;"OUI","-",IF(R947="-",IF(W947&lt;=3,"-",MAX(N947,K947*(1-$T$1))),IF(W947&lt;=3,R947,IF(T947&gt;$V$6,MAX(N947,K947*$T$6),IF(T947&gt;$V$5,MAX(R947,N947,K947*(1-$T$2),K947*(1-$T$5)),IF(T947&gt;$V$4,MAX(R947,N947,K947*(1-$T$2),K947*(1-$T$4)),IF(T947&gt;$V$3,MAX(R947,N947,K947*(1-$T$2),K947*(1-$T$3)),IF(T947&gt;$V$1,MAX(N947,K947*(1-$T$2)),MAX(N947,R947)))))))))</f>
        <v>11.198466805555556</v>
      </c>
      <c r="AC947" s="70">
        <f>+IF(AB947="-","-",IF(ABS(K947-AB947)&lt;0.1,1,-1*(AB947-K947)/K947))</f>
        <v>7.3611111111111072E-2</v>
      </c>
      <c r="AD947" s="66">
        <f>+IF(AB947&lt;&gt;"-",IF(AB947&lt;K947,(K947-AB947)*C947,AB947*C947),"")</f>
        <v>5.3389991666666639</v>
      </c>
      <c r="AE947" s="68" t="str">
        <f>+IF(AB947&lt;&gt;"-",IF(R947&lt;&gt;"-",IF(Z947&lt;&gt;"OUI","OLD","FAUX"),IF(Z947&lt;&gt;"OUI","NEW","FAUX")),"")</f>
        <v>OLD</v>
      </c>
      <c r="AF947" s="68"/>
      <c r="AG947" s="68"/>
      <c r="AH947" s="53" t="str">
        <f t="shared" si="14"/>
        <v/>
      </c>
    </row>
    <row r="948" spans="1:34" ht="17">
      <c r="A948" s="53" t="s">
        <v>573</v>
      </c>
      <c r="B948" s="53" t="s">
        <v>574</v>
      </c>
      <c r="C948" s="54">
        <v>4</v>
      </c>
      <c r="D948" s="55" t="s">
        <v>80</v>
      </c>
      <c r="E948" s="55"/>
      <c r="F948" s="56" t="s">
        <v>49</v>
      </c>
      <c r="G948" s="56" t="s">
        <v>49</v>
      </c>
      <c r="H948" s="56"/>
      <c r="I948" s="56"/>
      <c r="J948" s="56"/>
      <c r="K948" s="57">
        <v>12.0883</v>
      </c>
      <c r="L948" s="58">
        <v>44477</v>
      </c>
      <c r="M948" s="58">
        <v>45511</v>
      </c>
      <c r="N948" s="59"/>
      <c r="O948" s="56"/>
      <c r="P948" s="56"/>
      <c r="Q948" s="56">
        <v>4</v>
      </c>
      <c r="R948" s="60">
        <v>11.198466805555556</v>
      </c>
      <c r="S948" s="61">
        <f>O948+P948</f>
        <v>0</v>
      </c>
      <c r="T948" s="62">
        <f>+IF(L948&lt;&gt;"",IF(DAYS360(L948,$A$2)&lt;0,0,IF(AND(MONTH(L948)=MONTH($A$2),YEAR(L948)&lt;YEAR($A$2)),(DAYS360(L948,$A$2)/30)-1,DAYS360(L948,$A$2)/30)),0)</f>
        <v>41.6</v>
      </c>
      <c r="U948" s="62">
        <f>+IF(M948&lt;&gt;"",IF(DAYS360(M948,$A$2)&lt;0,0,IF(AND(MONTH(M948)=MONTH($A$2),YEAR(M948)&lt;YEAR($A$2)),(DAYS360(M948,$A$2)/30)-1,DAYS360(M948,$A$2)/30)),0)</f>
        <v>7.6333333333333337</v>
      </c>
      <c r="V948" s="63">
        <f>S948/((C948+Q948)/2)</f>
        <v>0</v>
      </c>
      <c r="W948" s="64">
        <f>+IF(V948&gt;0,1/V948,999)</f>
        <v>999</v>
      </c>
      <c r="X948" s="65" t="str">
        <f>+IF(N948&lt;&gt;"",IF(INT(N948)&lt;&gt;INT(K948),"OUI",""),"")</f>
        <v/>
      </c>
      <c r="Y948" s="66">
        <f>+IF(F948="OUI",0,C948*K948)</f>
        <v>48.353200000000001</v>
      </c>
      <c r="Z948" s="67" t="str">
        <f>+IF(R948="-",IF(OR(F948="OUI",AND(G948="OUI",T948&lt;=$V$1),H948="OUI",I948="OUI",J948="OUI",T948&lt;=$V$1),"OUI",""),"")</f>
        <v/>
      </c>
      <c r="AA948" s="68" t="str">
        <f>+IF(OR(Z948&lt;&gt;"OUI",X948="OUI",R948&lt;&gt;"-"),"OUI","")</f>
        <v>OUI</v>
      </c>
      <c r="AB948" s="69">
        <f>+IF(AA948&lt;&gt;"OUI","-",IF(R948="-",IF(W948&lt;=3,"-",MAX(N948,K948*(1-$T$1))),IF(W948&lt;=3,R948,IF(T948&gt;$V$6,MAX(N948,K948*$T$6),IF(T948&gt;$V$5,MAX(R948,N948,K948*(1-$T$2),K948*(1-$T$5)),IF(T948&gt;$V$4,MAX(R948,N948,K948*(1-$T$2),K948*(1-$T$4)),IF(T948&gt;$V$3,MAX(R948,N948,K948*(1-$T$2),K948*(1-$T$3)),IF(T948&gt;$V$1,MAX(N948,K948*(1-$T$2)),MAX(N948,R948)))))))))</f>
        <v>11.198466805555556</v>
      </c>
      <c r="AC948" s="70">
        <f>+IF(AB948="-","-",IF(ABS(K948-AB948)&lt;0.1,1,-1*(AB948-K948)/K948))</f>
        <v>7.3611111111111072E-2</v>
      </c>
      <c r="AD948" s="66">
        <f>+IF(AB948&lt;&gt;"-",IF(AB948&lt;K948,(K948-AB948)*C948,AB948*C948),"")</f>
        <v>3.5593327777777759</v>
      </c>
      <c r="AE948" s="68" t="str">
        <f>+IF(AB948&lt;&gt;"-",IF(R948&lt;&gt;"-",IF(Z948&lt;&gt;"OUI","OLD","FAUX"),IF(Z948&lt;&gt;"OUI","NEW","FAUX")),"")</f>
        <v>OLD</v>
      </c>
      <c r="AF948" s="68"/>
      <c r="AG948" s="68"/>
      <c r="AH948" s="53" t="str">
        <f t="shared" si="14"/>
        <v/>
      </c>
    </row>
    <row r="949" spans="1:34" ht="17">
      <c r="A949" s="53" t="s">
        <v>2323</v>
      </c>
      <c r="B949" s="53" t="s">
        <v>2324</v>
      </c>
      <c r="C949" s="54">
        <v>10</v>
      </c>
      <c r="D949" s="55" t="s">
        <v>170</v>
      </c>
      <c r="E949" s="55" t="s">
        <v>1084</v>
      </c>
      <c r="F949" s="56" t="s">
        <v>49</v>
      </c>
      <c r="G949" s="56" t="s">
        <v>49</v>
      </c>
      <c r="H949" s="56"/>
      <c r="I949" s="56"/>
      <c r="J949" s="56" t="s">
        <v>49</v>
      </c>
      <c r="K949" s="57">
        <v>12.07</v>
      </c>
      <c r="L949" s="58">
        <v>45471</v>
      </c>
      <c r="M949" s="58">
        <v>45642</v>
      </c>
      <c r="N949" s="59"/>
      <c r="O949" s="56"/>
      <c r="P949" s="56"/>
      <c r="Q949" s="56">
        <v>11</v>
      </c>
      <c r="R949" s="60">
        <v>5.8880499999999998</v>
      </c>
      <c r="S949" s="61">
        <f>O949+P949</f>
        <v>0</v>
      </c>
      <c r="T949" s="62">
        <f>+IF(L949&lt;&gt;"",IF(DAYS360(L949,$A$2)&lt;0,0,IF(AND(MONTH(L949)=MONTH($A$2),YEAR(L949)&lt;YEAR($A$2)),(DAYS360(L949,$A$2)/30)-1,DAYS360(L949,$A$2)/30)),0)</f>
        <v>8.9333333333333336</v>
      </c>
      <c r="U949" s="62">
        <f>+IF(M949&lt;&gt;"",IF(DAYS360(M949,$A$2)&lt;0,0,IF(AND(MONTH(M949)=MONTH($A$2),YEAR(M949)&lt;YEAR($A$2)),(DAYS360(M949,$A$2)/30)-1,DAYS360(M949,$A$2)/30)),0)</f>
        <v>3.3333333333333335</v>
      </c>
      <c r="V949" s="63">
        <f>S949/((C949+Q949)/2)</f>
        <v>0</v>
      </c>
      <c r="W949" s="64">
        <f>+IF(V949&gt;0,1/V949,999)</f>
        <v>999</v>
      </c>
      <c r="X949" s="65" t="str">
        <f>+IF(N949&lt;&gt;"",IF(INT(N949)&lt;&gt;INT(K949),"OUI",""),"")</f>
        <v/>
      </c>
      <c r="Y949" s="66">
        <f>+IF(F949="OUI",0,C949*K949)</f>
        <v>120.7</v>
      </c>
      <c r="Z949" s="67" t="str">
        <f>+IF(R949="-",IF(OR(F949="OUI",AND(G949="OUI",T949&lt;=$V$1),H949="OUI",I949="OUI",J949="OUI",T949&lt;=$V$1),"OUI",""),"")</f>
        <v/>
      </c>
      <c r="AA949" s="68" t="str">
        <f>+IF(OR(Z949&lt;&gt;"OUI",X949="OUI",R949&lt;&gt;"-"),"OUI","")</f>
        <v>OUI</v>
      </c>
      <c r="AB949" s="69">
        <f>+IF(AA949&lt;&gt;"OUI","-",IF(R949="-",IF(W949&lt;=3,"-",MAX(N949,K949*(1-$T$1))),IF(W949&lt;=3,R949,IF(T949&gt;$V$6,MAX(N949,K949*$T$6),IF(T949&gt;$V$5,MAX(R949,N949,K949*(1-$T$2),K949*(1-$T$5)),IF(T949&gt;$V$4,MAX(R949,N949,K949*(1-$T$2),K949*(1-$T$4)),IF(T949&gt;$V$3,MAX(R949,N949,K949*(1-$T$2),K949*(1-$T$3)),IF(T949&gt;$V$1,MAX(N949,K949*(1-$T$2)),MAX(N949,R949)))))))))</f>
        <v>5.8880499999999998</v>
      </c>
      <c r="AC949" s="70">
        <f>+IF(AB949="-","-",IF(ABS(K949-AB949)&lt;0.1,1,-1*(AB949-K949)/K949))</f>
        <v>0.5121748135874068</v>
      </c>
      <c r="AD949" s="66">
        <f>+IF(AB949&lt;&gt;"-",IF(AB949&lt;K949,(K949-AB949)*C949,AB949*C949),"")</f>
        <v>61.819500000000005</v>
      </c>
      <c r="AE949" s="68" t="str">
        <f>+IF(AB949&lt;&gt;"-",IF(R949&lt;&gt;"-",IF(Z949&lt;&gt;"OUI","OLD","FAUX"),IF(Z949&lt;&gt;"OUI","NEW","FAUX")),"")</f>
        <v>OLD</v>
      </c>
      <c r="AF949" s="68"/>
      <c r="AG949" s="68"/>
      <c r="AH949" s="53" t="str">
        <f t="shared" si="14"/>
        <v/>
      </c>
    </row>
    <row r="950" spans="1:34" ht="17">
      <c r="A950" s="53" t="s">
        <v>466</v>
      </c>
      <c r="B950" s="53" t="s">
        <v>467</v>
      </c>
      <c r="C950" s="54">
        <v>6</v>
      </c>
      <c r="D950" s="55" t="s">
        <v>468</v>
      </c>
      <c r="E950" s="55"/>
      <c r="F950" s="56" t="s">
        <v>49</v>
      </c>
      <c r="G950" s="56" t="s">
        <v>49</v>
      </c>
      <c r="H950" s="56"/>
      <c r="I950" s="56"/>
      <c r="J950" s="56"/>
      <c r="K950" s="57">
        <v>12.037800000000001</v>
      </c>
      <c r="L950" s="58">
        <v>44509</v>
      </c>
      <c r="M950" s="58">
        <v>45692</v>
      </c>
      <c r="N950" s="59"/>
      <c r="O950" s="56">
        <v>4</v>
      </c>
      <c r="P950" s="56"/>
      <c r="Q950" s="56">
        <v>9</v>
      </c>
      <c r="R950" s="60">
        <v>11.669978333333333</v>
      </c>
      <c r="S950" s="61">
        <f>O950+P950</f>
        <v>4</v>
      </c>
      <c r="T950" s="62">
        <f>+IF(L950&lt;&gt;"",IF(DAYS360(L950,$A$2)&lt;0,0,IF(AND(MONTH(L950)=MONTH($A$2),YEAR(L950)&lt;YEAR($A$2)),(DAYS360(L950,$A$2)/30)-1,DAYS360(L950,$A$2)/30)),0)</f>
        <v>40.56666666666667</v>
      </c>
      <c r="U950" s="62">
        <f>+IF(M950&lt;&gt;"",IF(DAYS360(M950,$A$2)&lt;0,0,IF(AND(MONTH(M950)=MONTH($A$2),YEAR(M950)&lt;YEAR($A$2)),(DAYS360(M950,$A$2)/30)-1,DAYS360(M950,$A$2)/30)),0)</f>
        <v>1.7333333333333334</v>
      </c>
      <c r="V950" s="63">
        <f>S950/((C950+Q950)/2)</f>
        <v>0.53333333333333333</v>
      </c>
      <c r="W950" s="64">
        <f>+IF(V950&gt;0,1/V950,999)</f>
        <v>1.875</v>
      </c>
      <c r="X950" s="65" t="str">
        <f>+IF(N950&lt;&gt;"",IF(INT(N950)&lt;&gt;INT(K950),"OUI",""),"")</f>
        <v/>
      </c>
      <c r="Y950" s="66">
        <f>+IF(F950="OUI",0,C950*K950)</f>
        <v>72.226799999999997</v>
      </c>
      <c r="Z950" s="67" t="str">
        <f>+IF(R950="-",IF(OR(F950="OUI",AND(G950="OUI",T950&lt;=$V$1),H950="OUI",I950="OUI",J950="OUI",T950&lt;=$V$1),"OUI",""),"")</f>
        <v/>
      </c>
      <c r="AA950" s="68" t="str">
        <f>+IF(OR(Z950&lt;&gt;"OUI",X950="OUI",R950&lt;&gt;"-"),"OUI","")</f>
        <v>OUI</v>
      </c>
      <c r="AB950" s="69">
        <f>+IF(AA950&lt;&gt;"OUI","-",IF(R950="-",IF(W950&lt;=3,"-",MAX(N950,K950*(1-$T$1))),IF(W950&lt;=3,R950,IF(T950&gt;$V$6,MAX(N950,K950*$T$6),IF(T950&gt;$V$5,MAX(R950,N950,K950*(1-$T$2),K950*(1-$T$5)),IF(T950&gt;$V$4,MAX(R950,N950,K950*(1-$T$2),K950*(1-$T$4)),IF(T950&gt;$V$3,MAX(R950,N950,K950*(1-$T$2),K950*(1-$T$3)),IF(T950&gt;$V$1,MAX(N950,K950*(1-$T$2)),MAX(N950,R950)))))))))</f>
        <v>11.669978333333333</v>
      </c>
      <c r="AC950" s="70">
        <f>+IF(AB950="-","-",IF(ABS(K950-AB950)&lt;0.1,1,-1*(AB950-K950)/K950))</f>
        <v>3.0555555555555648E-2</v>
      </c>
      <c r="AD950" s="66">
        <f>+IF(AB950&lt;&gt;"-",IF(AB950&lt;K950,(K950-AB950)*C950,AB950*C950),"")</f>
        <v>2.2069300000000069</v>
      </c>
      <c r="AE950" s="68" t="str">
        <f>+IF(AB950&lt;&gt;"-",IF(R950&lt;&gt;"-",IF(Z950&lt;&gt;"OUI","OLD","FAUX"),IF(Z950&lt;&gt;"OUI","NEW","FAUX")),"")</f>
        <v>OLD</v>
      </c>
      <c r="AF950" s="68"/>
      <c r="AG950" s="68"/>
      <c r="AH950" s="53" t="str">
        <f t="shared" si="14"/>
        <v/>
      </c>
    </row>
    <row r="951" spans="1:34" ht="17">
      <c r="A951" s="53" t="s">
        <v>1608</v>
      </c>
      <c r="B951" s="53" t="s">
        <v>1609</v>
      </c>
      <c r="C951" s="54">
        <v>12</v>
      </c>
      <c r="D951" s="55" t="s">
        <v>804</v>
      </c>
      <c r="E951" s="55" t="s">
        <v>805</v>
      </c>
      <c r="F951" s="56" t="s">
        <v>49</v>
      </c>
      <c r="G951" s="56" t="s">
        <v>49</v>
      </c>
      <c r="H951" s="56"/>
      <c r="I951" s="56"/>
      <c r="J951" s="56" t="s">
        <v>49</v>
      </c>
      <c r="K951" s="57">
        <v>12.02</v>
      </c>
      <c r="L951" s="58">
        <v>44532</v>
      </c>
      <c r="M951" s="58">
        <v>44712</v>
      </c>
      <c r="N951" s="59"/>
      <c r="O951" s="56"/>
      <c r="P951" s="56"/>
      <c r="Q951" s="56">
        <v>12</v>
      </c>
      <c r="R951" s="60">
        <v>10.818</v>
      </c>
      <c r="S951" s="61">
        <f>O951+P951</f>
        <v>0</v>
      </c>
      <c r="T951" s="62">
        <f>+IF(L951&lt;&gt;"",IF(DAYS360(L951,$A$2)&lt;0,0,IF(AND(MONTH(L951)=MONTH($A$2),YEAR(L951)&lt;YEAR($A$2)),(DAYS360(L951,$A$2)/30)-1,DAYS360(L951,$A$2)/30)),0)</f>
        <v>39.799999999999997</v>
      </c>
      <c r="U951" s="62">
        <f>+IF(M951&lt;&gt;"",IF(DAYS360(M951,$A$2)&lt;0,0,IF(AND(MONTH(M951)=MONTH($A$2),YEAR(M951)&lt;YEAR($A$2)),(DAYS360(M951,$A$2)/30)-1,DAYS360(M951,$A$2)/30)),0)</f>
        <v>33.866666666666667</v>
      </c>
      <c r="V951" s="63">
        <f>S951/((C951+Q951)/2)</f>
        <v>0</v>
      </c>
      <c r="W951" s="64">
        <f>+IF(V951&gt;0,1/V951,999)</f>
        <v>999</v>
      </c>
      <c r="X951" s="65" t="str">
        <f>+IF(N951&lt;&gt;"",IF(INT(N951)&lt;&gt;INT(K951),"OUI",""),"")</f>
        <v/>
      </c>
      <c r="Y951" s="66">
        <f>+IF(F951="OUI",0,C951*K951)</f>
        <v>144.24</v>
      </c>
      <c r="Z951" s="67" t="str">
        <f>+IF(R951="-",IF(OR(F951="OUI",AND(G951="OUI",T951&lt;=$V$1),H951="OUI",I951="OUI",J951="OUI",T951&lt;=$V$1),"OUI",""),"")</f>
        <v/>
      </c>
      <c r="AA951" s="68" t="str">
        <f>+IF(OR(Z951&lt;&gt;"OUI",X951="OUI",R951&lt;&gt;"-"),"OUI","")</f>
        <v>OUI</v>
      </c>
      <c r="AB951" s="69">
        <f>+IF(AA951&lt;&gt;"OUI","-",IF(R951="-",IF(W951&lt;=3,"-",MAX(N951,K951*(1-$T$1))),IF(W951&lt;=3,R951,IF(T951&gt;$V$6,MAX(N951,K951*$T$6),IF(T951&gt;$V$5,MAX(R951,N951,K951*(1-$T$2),K951*(1-$T$5)),IF(T951&gt;$V$4,MAX(R951,N951,K951*(1-$T$2),K951*(1-$T$4)),IF(T951&gt;$V$3,MAX(R951,N951,K951*(1-$T$2),K951*(1-$T$3)),IF(T951&gt;$V$1,MAX(N951,K951*(1-$T$2)),MAX(N951,R951)))))))))</f>
        <v>10.818</v>
      </c>
      <c r="AC951" s="70">
        <f>+IF(AB951="-","-",IF(ABS(K951-AB951)&lt;0.1,1,-1*(AB951-K951)/K951))</f>
        <v>0.1</v>
      </c>
      <c r="AD951" s="66">
        <f>+IF(AB951&lt;&gt;"-",IF(AB951&lt;K951,(K951-AB951)*C951,AB951*C951),"")</f>
        <v>14.423999999999999</v>
      </c>
      <c r="AE951" s="68" t="str">
        <f>+IF(AB951&lt;&gt;"-",IF(R951&lt;&gt;"-",IF(Z951&lt;&gt;"OUI","OLD","FAUX"),IF(Z951&lt;&gt;"OUI","NEW","FAUX")),"")</f>
        <v>OLD</v>
      </c>
      <c r="AF951" s="68"/>
      <c r="AG951" s="68"/>
      <c r="AH951" s="53" t="str">
        <f t="shared" si="14"/>
        <v/>
      </c>
    </row>
    <row r="952" spans="1:34" ht="17">
      <c r="A952" s="53" t="s">
        <v>2704</v>
      </c>
      <c r="B952" s="53" t="s">
        <v>2705</v>
      </c>
      <c r="C952" s="54">
        <v>7</v>
      </c>
      <c r="D952" s="55" t="s">
        <v>629</v>
      </c>
      <c r="E952" s="55" t="s">
        <v>2706</v>
      </c>
      <c r="F952" s="56" t="s">
        <v>49</v>
      </c>
      <c r="G952" s="56" t="s">
        <v>49</v>
      </c>
      <c r="H952" s="56" t="s">
        <v>98</v>
      </c>
      <c r="I952" s="56"/>
      <c r="J952" s="56" t="s">
        <v>49</v>
      </c>
      <c r="K952" s="57">
        <v>12</v>
      </c>
      <c r="L952" s="58">
        <v>45551</v>
      </c>
      <c r="M952" s="58">
        <v>45728</v>
      </c>
      <c r="N952" s="59"/>
      <c r="O952" s="56">
        <v>24</v>
      </c>
      <c r="P952" s="56"/>
      <c r="Q952" s="56">
        <v>32</v>
      </c>
      <c r="R952" s="60" t="s">
        <v>1139</v>
      </c>
      <c r="S952" s="61">
        <f>O952+P952</f>
        <v>24</v>
      </c>
      <c r="T952" s="62">
        <f>+IF(L952&lt;&gt;"",IF(DAYS360(L952,$A$2)&lt;0,0,IF(AND(MONTH(L952)=MONTH($A$2),YEAR(L952)&lt;YEAR($A$2)),(DAYS360(L952,$A$2)/30)-1,DAYS360(L952,$A$2)/30)),0)</f>
        <v>6.333333333333333</v>
      </c>
      <c r="U952" s="62">
        <f>+IF(M952&lt;&gt;"",IF(DAYS360(M952,$A$2)&lt;0,0,IF(AND(MONTH(M952)=MONTH($A$2),YEAR(M952)&lt;YEAR($A$2)),(DAYS360(M952,$A$2)/30)-1,DAYS360(M952,$A$2)/30)),0)</f>
        <v>0.46666666666666667</v>
      </c>
      <c r="V952" s="63">
        <f>S952/((C952+Q952)/2)</f>
        <v>1.2307692307692308</v>
      </c>
      <c r="W952" s="64">
        <f>+IF(V952&gt;0,1/V952,999)</f>
        <v>0.8125</v>
      </c>
      <c r="X952" s="65" t="str">
        <f>+IF(N952&lt;&gt;"",IF(INT(N952)&lt;&gt;INT(K952),"OUI",""),"")</f>
        <v/>
      </c>
      <c r="Y952" s="66">
        <f>+IF(F952="OUI",0,C952*K952)</f>
        <v>84</v>
      </c>
      <c r="Z952" s="67" t="str">
        <f>+IF(R952="-",IF(OR(F952="OUI",AND(G952="OUI",T952&lt;=$V$1),H952="OUI",I952="OUI",J952="OUI",T952&lt;=$V$1),"OUI",""),"")</f>
        <v>OUI</v>
      </c>
      <c r="AA952" s="68" t="str">
        <f>+IF(OR(Z952&lt;&gt;"OUI",X952="OUI",R952&lt;&gt;"-"),"OUI","")</f>
        <v/>
      </c>
      <c r="AB952" s="69" t="str">
        <f>+IF(AA952&lt;&gt;"OUI","-",IF(R952="-",IF(W952&lt;=3,"-",MAX(N952,K952*(1-$T$1))),IF(W952&lt;=3,R952,IF(T952&gt;$V$6,MAX(N952,K952*$T$6),IF(T952&gt;$V$5,MAX(R952,N952,K952*(1-$T$2),K952*(1-$T$5)),IF(T952&gt;$V$4,MAX(R952,N952,K952*(1-$T$2),K952*(1-$T$4)),IF(T952&gt;$V$3,MAX(R952,N952,K952*(1-$T$2),K952*(1-$T$3)),IF(T952&gt;$V$1,MAX(N952,K952*(1-$T$2)),MAX(N952,R952)))))))))</f>
        <v>-</v>
      </c>
      <c r="AC952" s="70" t="str">
        <f>+IF(AB952="-","-",IF(ABS(K952-AB952)&lt;0.1,1,-1*(AB952-K952)/K952))</f>
        <v>-</v>
      </c>
      <c r="AD952" s="66" t="str">
        <f>+IF(AB952&lt;&gt;"-",IF(AB952&lt;K952,(K952-AB952)*C952,AB952*C952),"")</f>
        <v/>
      </c>
      <c r="AE952" s="68" t="str">
        <f>+IF(AB952&lt;&gt;"-",IF(R952&lt;&gt;"-",IF(Z952&lt;&gt;"OUI","OLD","FAUX"),IF(Z952&lt;&gt;"OUI","NEW","FAUX")),"")</f>
        <v/>
      </c>
      <c r="AF952" s="68"/>
      <c r="AG952" s="68"/>
      <c r="AH952" s="53" t="str">
        <f t="shared" si="14"/>
        <v/>
      </c>
    </row>
    <row r="953" spans="1:34" ht="17">
      <c r="A953" s="53" t="s">
        <v>198</v>
      </c>
      <c r="B953" s="53" t="s">
        <v>199</v>
      </c>
      <c r="C953" s="54">
        <v>5</v>
      </c>
      <c r="D953" s="55" t="s">
        <v>159</v>
      </c>
      <c r="E953" s="55" t="s">
        <v>200</v>
      </c>
      <c r="F953" s="56" t="s">
        <v>49</v>
      </c>
      <c r="G953" s="56" t="s">
        <v>49</v>
      </c>
      <c r="H953" s="56"/>
      <c r="I953" s="56"/>
      <c r="J953" s="56" t="s">
        <v>49</v>
      </c>
      <c r="K953" s="57">
        <v>12</v>
      </c>
      <c r="L953" s="58">
        <v>43159</v>
      </c>
      <c r="M953" s="58">
        <v>45565</v>
      </c>
      <c r="N953" s="59"/>
      <c r="O953" s="56"/>
      <c r="P953" s="56"/>
      <c r="Q953" s="56">
        <v>5</v>
      </c>
      <c r="R953" s="60">
        <v>12</v>
      </c>
      <c r="S953" s="61">
        <f>O953+P953</f>
        <v>0</v>
      </c>
      <c r="T953" s="62">
        <f>+IF(L953&lt;&gt;"",IF(DAYS360(L953,$A$2)&lt;0,0,IF(AND(MONTH(L953)=MONTH($A$2),YEAR(L953)&lt;YEAR($A$2)),(DAYS360(L953,$A$2)/30)-1,DAYS360(L953,$A$2)/30)),0)</f>
        <v>84.86666666666666</v>
      </c>
      <c r="U953" s="62">
        <f>+IF(M953&lt;&gt;"",IF(DAYS360(M953,$A$2)&lt;0,0,IF(AND(MONTH(M953)=MONTH($A$2),YEAR(M953)&lt;YEAR($A$2)),(DAYS360(M953,$A$2)/30)-1,DAYS360(M953,$A$2)/30)),0)</f>
        <v>5.8666666666666663</v>
      </c>
      <c r="V953" s="63">
        <f>S953/((C953+Q953)/2)</f>
        <v>0</v>
      </c>
      <c r="W953" s="64">
        <f>+IF(V953&gt;0,1/V953,999)</f>
        <v>999</v>
      </c>
      <c r="X953" s="65" t="str">
        <f>+IF(N953&lt;&gt;"",IF(INT(N953)&lt;&gt;INT(K953),"OUI",""),"")</f>
        <v/>
      </c>
      <c r="Y953" s="66">
        <f>+IF(F953="OUI",0,C953*K953)</f>
        <v>60</v>
      </c>
      <c r="Z953" s="67" t="str">
        <f>+IF(R953="-",IF(OR(F953="OUI",AND(G953="OUI",T953&lt;=$V$1),H953="OUI",I953="OUI",J953="OUI",T953&lt;=$V$1),"OUI",""),"")</f>
        <v/>
      </c>
      <c r="AA953" s="68" t="str">
        <f>+IF(OR(Z953&lt;&gt;"OUI",X953="OUI",R953&lt;&gt;"-"),"OUI","")</f>
        <v>OUI</v>
      </c>
      <c r="AB953" s="69">
        <f>+IF(AA953&lt;&gt;"OUI","-",IF(R953="-",IF(W953&lt;=3,"-",MAX(N953,K953*(1-$T$1))),IF(W953&lt;=3,R953,IF(T953&gt;$V$6,MAX(N953,K953*$T$6),IF(T953&gt;$V$5,MAX(R953,N953,K953*(1-$T$2),K953*(1-$T$5)),IF(T953&gt;$V$4,MAX(R953,N953,K953*(1-$T$2),K953*(1-$T$4)),IF(T953&gt;$V$3,MAX(R953,N953,K953*(1-$T$2),K953*(1-$T$3)),IF(T953&gt;$V$1,MAX(N953,K953*(1-$T$2)),MAX(N953,R953)))))))))</f>
        <v>12</v>
      </c>
      <c r="AC953" s="70">
        <f>+IF(AB953="-","-",IF(ABS(K953-AB953)&lt;0.1,1,-1*(AB953-K953)/K953))</f>
        <v>1</v>
      </c>
      <c r="AD953" s="66">
        <f>+IF(AB953&lt;&gt;"-",IF(AB953&lt;K953,(K953-AB953)*C953,AB953*C953),"")</f>
        <v>60</v>
      </c>
      <c r="AE953" s="68" t="str">
        <f>+IF(AB953&lt;&gt;"-",IF(R953&lt;&gt;"-",IF(Z953&lt;&gt;"OUI","OLD","FAUX"),IF(Z953&lt;&gt;"OUI","NEW","FAUX")),"")</f>
        <v>OLD</v>
      </c>
      <c r="AF953" s="68"/>
      <c r="AG953" s="68"/>
      <c r="AH953" s="53" t="str">
        <f t="shared" si="14"/>
        <v/>
      </c>
    </row>
    <row r="954" spans="1:34" ht="17">
      <c r="A954" s="53" t="s">
        <v>201</v>
      </c>
      <c r="B954" s="53" t="s">
        <v>202</v>
      </c>
      <c r="C954" s="54">
        <v>5</v>
      </c>
      <c r="D954" s="55" t="s">
        <v>159</v>
      </c>
      <c r="E954" s="55" t="s">
        <v>137</v>
      </c>
      <c r="F954" s="56" t="s">
        <v>49</v>
      </c>
      <c r="G954" s="56" t="s">
        <v>49</v>
      </c>
      <c r="H954" s="56"/>
      <c r="I954" s="56"/>
      <c r="J954" s="56" t="s">
        <v>49</v>
      </c>
      <c r="K954" s="57">
        <v>12</v>
      </c>
      <c r="L954" s="58">
        <v>43403</v>
      </c>
      <c r="M954" s="58">
        <v>45296</v>
      </c>
      <c r="N954" s="59"/>
      <c r="O954" s="56"/>
      <c r="P954" s="56"/>
      <c r="Q954" s="56">
        <v>5</v>
      </c>
      <c r="R954" s="60">
        <v>12</v>
      </c>
      <c r="S954" s="61">
        <f>O954+P954</f>
        <v>0</v>
      </c>
      <c r="T954" s="62">
        <f>+IF(L954&lt;&gt;"",IF(DAYS360(L954,$A$2)&lt;0,0,IF(AND(MONTH(L954)=MONTH($A$2),YEAR(L954)&lt;YEAR($A$2)),(DAYS360(L954,$A$2)/30)-1,DAYS360(L954,$A$2)/30)),0)</f>
        <v>76.86666666666666</v>
      </c>
      <c r="U954" s="62">
        <f>+IF(M954&lt;&gt;"",IF(DAYS360(M954,$A$2)&lt;0,0,IF(AND(MONTH(M954)=MONTH($A$2),YEAR(M954)&lt;YEAR($A$2)),(DAYS360(M954,$A$2)/30)-1,DAYS360(M954,$A$2)/30)),0)</f>
        <v>14.7</v>
      </c>
      <c r="V954" s="63">
        <f>S954/((C954+Q954)/2)</f>
        <v>0</v>
      </c>
      <c r="W954" s="64">
        <f>+IF(V954&gt;0,1/V954,999)</f>
        <v>999</v>
      </c>
      <c r="X954" s="65" t="str">
        <f>+IF(N954&lt;&gt;"",IF(INT(N954)&lt;&gt;INT(K954),"OUI",""),"")</f>
        <v/>
      </c>
      <c r="Y954" s="66">
        <f>+IF(F954="OUI",0,C954*K954)</f>
        <v>60</v>
      </c>
      <c r="Z954" s="67" t="str">
        <f>+IF(R954="-",IF(OR(F954="OUI",AND(G954="OUI",T954&lt;=$V$1),H954="OUI",I954="OUI",J954="OUI",T954&lt;=$V$1),"OUI",""),"")</f>
        <v/>
      </c>
      <c r="AA954" s="68" t="str">
        <f>+IF(OR(Z954&lt;&gt;"OUI",X954="OUI",R954&lt;&gt;"-"),"OUI","")</f>
        <v>OUI</v>
      </c>
      <c r="AB954" s="69">
        <f>+IF(AA954&lt;&gt;"OUI","-",IF(R954="-",IF(W954&lt;=3,"-",MAX(N954,K954*(1-$T$1))),IF(W954&lt;=3,R954,IF(T954&gt;$V$6,MAX(N954,K954*$T$6),IF(T954&gt;$V$5,MAX(R954,N954,K954*(1-$T$2),K954*(1-$T$5)),IF(T954&gt;$V$4,MAX(R954,N954,K954*(1-$T$2),K954*(1-$T$4)),IF(T954&gt;$V$3,MAX(R954,N954,K954*(1-$T$2),K954*(1-$T$3)),IF(T954&gt;$V$1,MAX(N954,K954*(1-$T$2)),MAX(N954,R954)))))))))</f>
        <v>12</v>
      </c>
      <c r="AC954" s="70">
        <f>+IF(AB954="-","-",IF(ABS(K954-AB954)&lt;0.1,1,-1*(AB954-K954)/K954))</f>
        <v>1</v>
      </c>
      <c r="AD954" s="66">
        <f>+IF(AB954&lt;&gt;"-",IF(AB954&lt;K954,(K954-AB954)*C954,AB954*C954),"")</f>
        <v>60</v>
      </c>
      <c r="AE954" s="68" t="str">
        <f>+IF(AB954&lt;&gt;"-",IF(R954&lt;&gt;"-",IF(Z954&lt;&gt;"OUI","OLD","FAUX"),IF(Z954&lt;&gt;"OUI","NEW","FAUX")),"")</f>
        <v>OLD</v>
      </c>
      <c r="AF954" s="68"/>
      <c r="AG954" s="68"/>
      <c r="AH954" s="53" t="str">
        <f t="shared" si="14"/>
        <v/>
      </c>
    </row>
    <row r="955" spans="1:34" ht="17">
      <c r="A955" s="53" t="s">
        <v>239</v>
      </c>
      <c r="B955" s="53" t="s">
        <v>240</v>
      </c>
      <c r="C955" s="54">
        <v>3</v>
      </c>
      <c r="D955" s="55" t="s">
        <v>159</v>
      </c>
      <c r="E955" s="55" t="s">
        <v>137</v>
      </c>
      <c r="F955" s="56" t="s">
        <v>49</v>
      </c>
      <c r="G955" s="56" t="s">
        <v>49</v>
      </c>
      <c r="H955" s="56"/>
      <c r="I955" s="56"/>
      <c r="J955" s="56" t="s">
        <v>49</v>
      </c>
      <c r="K955" s="57">
        <v>12</v>
      </c>
      <c r="L955" s="58">
        <v>43721</v>
      </c>
      <c r="M955" s="58">
        <v>45720</v>
      </c>
      <c r="N955" s="59"/>
      <c r="O955" s="56">
        <v>1</v>
      </c>
      <c r="P955" s="56"/>
      <c r="Q955" s="56">
        <v>4</v>
      </c>
      <c r="R955" s="60">
        <v>12</v>
      </c>
      <c r="S955" s="61">
        <f>O955+P955</f>
        <v>1</v>
      </c>
      <c r="T955" s="62">
        <f>+IF(L955&lt;&gt;"",IF(DAYS360(L955,$A$2)&lt;0,0,IF(AND(MONTH(L955)=MONTH($A$2),YEAR(L955)&lt;YEAR($A$2)),(DAYS360(L955,$A$2)/30)-1,DAYS360(L955,$A$2)/30)),0)</f>
        <v>66.433333333333337</v>
      </c>
      <c r="U955" s="62">
        <f>+IF(M955&lt;&gt;"",IF(DAYS360(M955,$A$2)&lt;0,0,IF(AND(MONTH(M955)=MONTH($A$2),YEAR(M955)&lt;YEAR($A$2)),(DAYS360(M955,$A$2)/30)-1,DAYS360(M955,$A$2)/30)),0)</f>
        <v>0.73333333333333328</v>
      </c>
      <c r="V955" s="63">
        <f>S955/((C955+Q955)/2)</f>
        <v>0.2857142857142857</v>
      </c>
      <c r="W955" s="64">
        <f>+IF(V955&gt;0,1/V955,999)</f>
        <v>3.5</v>
      </c>
      <c r="X955" s="65" t="str">
        <f>+IF(N955&lt;&gt;"",IF(INT(N955)&lt;&gt;INT(K955),"OUI",""),"")</f>
        <v/>
      </c>
      <c r="Y955" s="66">
        <f>+IF(F955="OUI",0,C955*K955)</f>
        <v>36</v>
      </c>
      <c r="Z955" s="67" t="str">
        <f>+IF(R955="-",IF(OR(F955="OUI",AND(G955="OUI",T955&lt;=$V$1),H955="OUI",I955="OUI",J955="OUI",T955&lt;=$V$1),"OUI",""),"")</f>
        <v/>
      </c>
      <c r="AA955" s="68" t="str">
        <f>+IF(OR(Z955&lt;&gt;"OUI",X955="OUI",R955&lt;&gt;"-"),"OUI","")</f>
        <v>OUI</v>
      </c>
      <c r="AB955" s="69">
        <f>+IF(AA955&lt;&gt;"OUI","-",IF(R955="-",IF(W955&lt;=3,"-",MAX(N955,K955*(1-$T$1))),IF(W955&lt;=3,R955,IF(T955&gt;$V$6,MAX(N955,K955*$T$6),IF(T955&gt;$V$5,MAX(R955,N955,K955*(1-$T$2),K955*(1-$T$5)),IF(T955&gt;$V$4,MAX(R955,N955,K955*(1-$T$2),K955*(1-$T$4)),IF(T955&gt;$V$3,MAX(R955,N955,K955*(1-$T$2),K955*(1-$T$3)),IF(T955&gt;$V$1,MAX(N955,K955*(1-$T$2)),MAX(N955,R955)))))))))</f>
        <v>12</v>
      </c>
      <c r="AC955" s="70">
        <f>+IF(AB955="-","-",IF(ABS(K955-AB955)&lt;0.1,1,-1*(AB955-K955)/K955))</f>
        <v>1</v>
      </c>
      <c r="AD955" s="66">
        <f>+IF(AB955&lt;&gt;"-",IF(AB955&lt;K955,(K955-AB955)*C955,AB955*C955),"")</f>
        <v>36</v>
      </c>
      <c r="AE955" s="68" t="str">
        <f>+IF(AB955&lt;&gt;"-",IF(R955&lt;&gt;"-",IF(Z955&lt;&gt;"OUI","OLD","FAUX"),IF(Z955&lt;&gt;"OUI","NEW","FAUX")),"")</f>
        <v>OLD</v>
      </c>
      <c r="AF955" s="68"/>
      <c r="AG955" s="68"/>
      <c r="AH955" s="53" t="str">
        <f t="shared" si="14"/>
        <v/>
      </c>
    </row>
    <row r="956" spans="1:34" ht="17">
      <c r="A956" s="53" t="s">
        <v>1197</v>
      </c>
      <c r="B956" s="53" t="s">
        <v>1198</v>
      </c>
      <c r="C956" s="54">
        <v>25</v>
      </c>
      <c r="D956" s="55" t="s">
        <v>133</v>
      </c>
      <c r="E956" s="55" t="s">
        <v>737</v>
      </c>
      <c r="F956" s="56"/>
      <c r="G956" s="56"/>
      <c r="H956" s="56"/>
      <c r="I956" s="56"/>
      <c r="J956" s="56" t="s">
        <v>49</v>
      </c>
      <c r="K956" s="57">
        <v>12</v>
      </c>
      <c r="L956" s="58">
        <v>39974</v>
      </c>
      <c r="M956" s="58">
        <v>40262</v>
      </c>
      <c r="N956" s="59"/>
      <c r="O956" s="56"/>
      <c r="P956" s="56"/>
      <c r="Q956" s="56"/>
      <c r="R956" s="60" t="s">
        <v>1139</v>
      </c>
      <c r="S956" s="61">
        <f>O956+P956</f>
        <v>0</v>
      </c>
      <c r="T956" s="62">
        <f>+IF(L956&lt;&gt;"",IF(DAYS360(L956,$A$2)&lt;0,0,IF(AND(MONTH(L956)=MONTH($A$2),YEAR(L956)&lt;YEAR($A$2)),(DAYS360(L956,$A$2)/30)-1,DAYS360(L956,$A$2)/30)),0)</f>
        <v>189.53333333333333</v>
      </c>
      <c r="U956" s="62">
        <f>+IF(M956&lt;&gt;"",IF(DAYS360(M956,$A$2)&lt;0,0,IF(AND(MONTH(M956)=MONTH($A$2),YEAR(M956)&lt;YEAR($A$2)),(DAYS360(M956,$A$2)/30)-1,DAYS360(M956,$A$2)/30)),0)</f>
        <v>179.03333333333333</v>
      </c>
      <c r="V956" s="63">
        <f>S956/((C956+Q956)/2)</f>
        <v>0</v>
      </c>
      <c r="W956" s="64">
        <f>+IF(V956&gt;0,1/V956,999)</f>
        <v>999</v>
      </c>
      <c r="X956" s="65" t="str">
        <f>+IF(N956&lt;&gt;"",IF(INT(N956)&lt;&gt;INT(K956),"OUI",""),"")</f>
        <v/>
      </c>
      <c r="Y956" s="66">
        <f>+IF(F956="OUI",0,C956*K956)</f>
        <v>300</v>
      </c>
      <c r="Z956" s="67" t="str">
        <f>+IF(R956="-",IF(OR(F956="OUI",AND(G956="OUI",T956&lt;=$V$1),H956="OUI",I956="OUI",J956="OUI",T956&lt;=$V$1),"OUI",""),"")</f>
        <v/>
      </c>
      <c r="AA956" s="68" t="str">
        <f>+IF(OR(Z956&lt;&gt;"OUI",X956="OUI",R956&lt;&gt;"-"),"OUI","")</f>
        <v>OUI</v>
      </c>
      <c r="AB956" s="69">
        <f>+IF(AA956&lt;&gt;"OUI","-",IF(R956="-",IF(W956&lt;=3,"-",MAX(N956,K956*(1-$T$1))),IF(W956&lt;=3,R956,IF(T956&gt;$V$6,MAX(N956,K956*$T$6),IF(T956&gt;$V$5,MAX(R956,N956,K956*(1-$T$2),K956*(1-$T$5)),IF(T956&gt;$V$4,MAX(R956,N956,K956*(1-$T$2),K956*(1-$T$4)),IF(T956&gt;$V$3,MAX(R956,N956,K956*(1-$T$2),K956*(1-$T$3)),IF(T956&gt;$V$1,MAX(N956,K956*(1-$T$2)),MAX(N956,R956)))))))))</f>
        <v>10.8</v>
      </c>
      <c r="AC956" s="70">
        <f>+IF(AB956="-","-",IF(ABS(K956-AB956)&lt;0.1,1,-1*(AB956-K956)/K956))</f>
        <v>9.9999999999999936E-2</v>
      </c>
      <c r="AD956" s="66">
        <f>+IF(AB956&lt;&gt;"-",IF(AB956&lt;K956,(K956-AB956)*C956,AB956*C956),"")</f>
        <v>29.999999999999982</v>
      </c>
      <c r="AE956" s="68" t="str">
        <f>+IF(AB956&lt;&gt;"-",IF(R956&lt;&gt;"-",IF(Z956&lt;&gt;"OUI","OLD","FAUX"),IF(Z956&lt;&gt;"OUI","NEW","FAUX")),"")</f>
        <v>NEW</v>
      </c>
      <c r="AF956" s="68"/>
      <c r="AG956" s="68"/>
      <c r="AH956" s="53" t="str">
        <f t="shared" si="14"/>
        <v/>
      </c>
    </row>
    <row r="957" spans="1:34" ht="17">
      <c r="A957" s="53" t="s">
        <v>266</v>
      </c>
      <c r="B957" s="53" t="s">
        <v>267</v>
      </c>
      <c r="C957" s="54">
        <v>2</v>
      </c>
      <c r="D957" s="55" t="s">
        <v>159</v>
      </c>
      <c r="E957" s="55" t="s">
        <v>137</v>
      </c>
      <c r="F957" s="56" t="s">
        <v>49</v>
      </c>
      <c r="G957" s="56" t="s">
        <v>49</v>
      </c>
      <c r="H957" s="56"/>
      <c r="I957" s="56"/>
      <c r="J957" s="56" t="s">
        <v>49</v>
      </c>
      <c r="K957" s="57">
        <v>12</v>
      </c>
      <c r="L957" s="58">
        <v>43721</v>
      </c>
      <c r="M957" s="58">
        <v>45314</v>
      </c>
      <c r="N957" s="59"/>
      <c r="O957" s="56"/>
      <c r="P957" s="56"/>
      <c r="Q957" s="56">
        <v>2</v>
      </c>
      <c r="R957" s="60">
        <v>8.3999999999999986</v>
      </c>
      <c r="S957" s="61">
        <f>O957+P957</f>
        <v>0</v>
      </c>
      <c r="T957" s="62">
        <f>+IF(L957&lt;&gt;"",IF(DAYS360(L957,$A$2)&lt;0,0,IF(AND(MONTH(L957)=MONTH($A$2),YEAR(L957)&lt;YEAR($A$2)),(DAYS360(L957,$A$2)/30)-1,DAYS360(L957,$A$2)/30)),0)</f>
        <v>66.433333333333337</v>
      </c>
      <c r="U957" s="62">
        <f>+IF(M957&lt;&gt;"",IF(DAYS360(M957,$A$2)&lt;0,0,IF(AND(MONTH(M957)=MONTH($A$2),YEAR(M957)&lt;YEAR($A$2)),(DAYS360(M957,$A$2)/30)-1,DAYS360(M957,$A$2)/30)),0)</f>
        <v>14.1</v>
      </c>
      <c r="V957" s="63">
        <f>S957/((C957+Q957)/2)</f>
        <v>0</v>
      </c>
      <c r="W957" s="64">
        <f>+IF(V957&gt;0,1/V957,999)</f>
        <v>999</v>
      </c>
      <c r="X957" s="65" t="str">
        <f>+IF(N957&lt;&gt;"",IF(INT(N957)&lt;&gt;INT(K957),"OUI",""),"")</f>
        <v/>
      </c>
      <c r="Y957" s="66">
        <f>+IF(F957="OUI",0,C957*K957)</f>
        <v>24</v>
      </c>
      <c r="Z957" s="67" t="str">
        <f>+IF(R957="-",IF(OR(F957="OUI",AND(G957="OUI",T957&lt;=$V$1),H957="OUI",I957="OUI",J957="OUI",T957&lt;=$V$1),"OUI",""),"")</f>
        <v/>
      </c>
      <c r="AA957" s="68" t="str">
        <f>+IF(OR(Z957&lt;&gt;"OUI",X957="OUI",R957&lt;&gt;"-"),"OUI","")</f>
        <v>OUI</v>
      </c>
      <c r="AB957" s="69">
        <f>+IF(AA957&lt;&gt;"OUI","-",IF(R957="-",IF(W957&lt;=3,"-",MAX(N957,K957*(1-$T$1))),IF(W957&lt;=3,R957,IF(T957&gt;$V$6,MAX(N957,K957*$T$6),IF(T957&gt;$V$5,MAX(R957,N957,K957*(1-$T$2),K957*(1-$T$5)),IF(T957&gt;$V$4,MAX(R957,N957,K957*(1-$T$2),K957*(1-$T$4)),IF(T957&gt;$V$3,MAX(R957,N957,K957*(1-$T$2),K957*(1-$T$3)),IF(T957&gt;$V$1,MAX(N957,K957*(1-$T$2)),MAX(N957,R957)))))))))</f>
        <v>12</v>
      </c>
      <c r="AC957" s="70">
        <f>+IF(AB957="-","-",IF(ABS(K957-AB957)&lt;0.1,1,-1*(AB957-K957)/K957))</f>
        <v>1</v>
      </c>
      <c r="AD957" s="66">
        <f>+IF(AB957&lt;&gt;"-",IF(AB957&lt;K957,(K957-AB957)*C957,AB957*C957),"")</f>
        <v>24</v>
      </c>
      <c r="AE957" s="68" t="str">
        <f>+IF(AB957&lt;&gt;"-",IF(R957&lt;&gt;"-",IF(Z957&lt;&gt;"OUI","OLD","FAUX"),IF(Z957&lt;&gt;"OUI","NEW","FAUX")),"")</f>
        <v>OLD</v>
      </c>
      <c r="AF957" s="68"/>
      <c r="AG957" s="68"/>
      <c r="AH957" s="53" t="str">
        <f t="shared" si="14"/>
        <v/>
      </c>
    </row>
    <row r="958" spans="1:34" ht="17">
      <c r="A958" s="53" t="s">
        <v>841</v>
      </c>
      <c r="B958" s="53" t="s">
        <v>842</v>
      </c>
      <c r="C958" s="54">
        <v>14</v>
      </c>
      <c r="D958" s="55" t="s">
        <v>843</v>
      </c>
      <c r="E958" s="55" t="s">
        <v>137</v>
      </c>
      <c r="F958" s="56" t="s">
        <v>49</v>
      </c>
      <c r="G958" s="56" t="s">
        <v>49</v>
      </c>
      <c r="H958" s="56"/>
      <c r="I958" s="56"/>
      <c r="J958" s="56" t="s">
        <v>49</v>
      </c>
      <c r="K958" s="57">
        <v>12</v>
      </c>
      <c r="L958" s="58">
        <v>44091</v>
      </c>
      <c r="M958" s="58">
        <v>45495</v>
      </c>
      <c r="N958" s="59"/>
      <c r="O958" s="56"/>
      <c r="P958" s="56"/>
      <c r="Q958" s="56">
        <v>14</v>
      </c>
      <c r="R958" s="60">
        <v>10.8</v>
      </c>
      <c r="S958" s="61">
        <f>O958+P958</f>
        <v>0</v>
      </c>
      <c r="T958" s="62">
        <f>+IF(L958&lt;&gt;"",IF(DAYS360(L958,$A$2)&lt;0,0,IF(AND(MONTH(L958)=MONTH($A$2),YEAR(L958)&lt;YEAR($A$2)),(DAYS360(L958,$A$2)/30)-1,DAYS360(L958,$A$2)/30)),0)</f>
        <v>54.3</v>
      </c>
      <c r="U958" s="62">
        <f>+IF(M958&lt;&gt;"",IF(DAYS360(M958,$A$2)&lt;0,0,IF(AND(MONTH(M958)=MONTH($A$2),YEAR(M958)&lt;YEAR($A$2)),(DAYS360(M958,$A$2)/30)-1,DAYS360(M958,$A$2)/30)),0)</f>
        <v>8.1333333333333329</v>
      </c>
      <c r="V958" s="63">
        <f>S958/((C958+Q958)/2)</f>
        <v>0</v>
      </c>
      <c r="W958" s="64">
        <f>+IF(V958&gt;0,1/V958,999)</f>
        <v>999</v>
      </c>
      <c r="X958" s="65" t="str">
        <f>+IF(N958&lt;&gt;"",IF(INT(N958)&lt;&gt;INT(K958),"OUI",""),"")</f>
        <v/>
      </c>
      <c r="Y958" s="66">
        <f>+IF(F958="OUI",0,C958*K958)</f>
        <v>168</v>
      </c>
      <c r="Z958" s="67" t="str">
        <f>+IF(R958="-",IF(OR(F958="OUI",AND(G958="OUI",T958&lt;=$V$1),H958="OUI",I958="OUI",J958="OUI",T958&lt;=$V$1),"OUI",""),"")</f>
        <v/>
      </c>
      <c r="AA958" s="68" t="str">
        <f>+IF(OR(Z958&lt;&gt;"OUI",X958="OUI",R958&lt;&gt;"-"),"OUI","")</f>
        <v>OUI</v>
      </c>
      <c r="AB958" s="69">
        <f>+IF(AA958&lt;&gt;"OUI","-",IF(R958="-",IF(W958&lt;=3,"-",MAX(N958,K958*(1-$T$1))),IF(W958&lt;=3,R958,IF(T958&gt;$V$6,MAX(N958,K958*$T$6),IF(T958&gt;$V$5,MAX(R958,N958,K958*(1-$T$2),K958*(1-$T$5)),IF(T958&gt;$V$4,MAX(R958,N958,K958*(1-$T$2),K958*(1-$T$4)),IF(T958&gt;$V$3,MAX(R958,N958,K958*(1-$T$2),K958*(1-$T$3)),IF(T958&gt;$V$1,MAX(N958,K958*(1-$T$2)),MAX(N958,R958)))))))))</f>
        <v>10.8</v>
      </c>
      <c r="AC958" s="70">
        <f>+IF(AB958="-","-",IF(ABS(K958-AB958)&lt;0.1,1,-1*(AB958-K958)/K958))</f>
        <v>9.9999999999999936E-2</v>
      </c>
      <c r="AD958" s="66">
        <f>+IF(AB958&lt;&gt;"-",IF(AB958&lt;K958,(K958-AB958)*C958,AB958*C958),"")</f>
        <v>16.79999999999999</v>
      </c>
      <c r="AE958" s="68" t="str">
        <f>+IF(AB958&lt;&gt;"-",IF(R958&lt;&gt;"-",IF(Z958&lt;&gt;"OUI","OLD","FAUX"),IF(Z958&lt;&gt;"OUI","NEW","FAUX")),"")</f>
        <v>OLD</v>
      </c>
      <c r="AF958" s="68"/>
      <c r="AG958" s="68"/>
      <c r="AH958" s="53" t="str">
        <f t="shared" si="14"/>
        <v/>
      </c>
    </row>
    <row r="959" spans="1:34" ht="17">
      <c r="A959" s="53" t="s">
        <v>320</v>
      </c>
      <c r="B959" s="53" t="s">
        <v>321</v>
      </c>
      <c r="C959" s="54">
        <v>1</v>
      </c>
      <c r="D959" s="55" t="s">
        <v>159</v>
      </c>
      <c r="E959" s="55" t="s">
        <v>200</v>
      </c>
      <c r="F959" s="56" t="s">
        <v>49</v>
      </c>
      <c r="G959" s="56" t="s">
        <v>49</v>
      </c>
      <c r="H959" s="56"/>
      <c r="I959" s="56"/>
      <c r="J959" s="56" t="s">
        <v>49</v>
      </c>
      <c r="K959" s="57">
        <v>12</v>
      </c>
      <c r="L959" s="58">
        <v>43851</v>
      </c>
      <c r="M959" s="58"/>
      <c r="N959" s="59"/>
      <c r="O959" s="56"/>
      <c r="P959" s="56"/>
      <c r="Q959" s="56">
        <v>1</v>
      </c>
      <c r="R959" s="60">
        <v>10.8</v>
      </c>
      <c r="S959" s="61">
        <f>O959+P959</f>
        <v>0</v>
      </c>
      <c r="T959" s="62">
        <f>+IF(L959&lt;&gt;"",IF(DAYS360(L959,$A$2)&lt;0,0,IF(AND(MONTH(L959)=MONTH($A$2),YEAR(L959)&lt;YEAR($A$2)),(DAYS360(L959,$A$2)/30)-1,DAYS360(L959,$A$2)/30)),0)</f>
        <v>62.166666666666664</v>
      </c>
      <c r="U959" s="62">
        <f>+IF(M959&lt;&gt;"",IF(DAYS360(M959,$A$2)&lt;0,0,IF(AND(MONTH(M959)=MONTH($A$2),YEAR(M959)&lt;YEAR($A$2)),(DAYS360(M959,$A$2)/30)-1,DAYS360(M959,$A$2)/30)),0)</f>
        <v>0</v>
      </c>
      <c r="V959" s="63">
        <f>S959/((C959+Q959)/2)</f>
        <v>0</v>
      </c>
      <c r="W959" s="64">
        <f>+IF(V959&gt;0,1/V959,999)</f>
        <v>999</v>
      </c>
      <c r="X959" s="65" t="str">
        <f>+IF(N959&lt;&gt;"",IF(INT(N959)&lt;&gt;INT(K959),"OUI",""),"")</f>
        <v/>
      </c>
      <c r="Y959" s="66">
        <f>+IF(F959="OUI",0,C959*K959)</f>
        <v>12</v>
      </c>
      <c r="Z959" s="67" t="str">
        <f>+IF(R959="-",IF(OR(F959="OUI",AND(G959="OUI",T959&lt;=$V$1),H959="OUI",I959="OUI",J959="OUI",T959&lt;=$V$1),"OUI",""),"")</f>
        <v/>
      </c>
      <c r="AA959" s="68" t="str">
        <f>+IF(OR(Z959&lt;&gt;"OUI",X959="OUI",R959&lt;&gt;"-"),"OUI","")</f>
        <v>OUI</v>
      </c>
      <c r="AB959" s="69">
        <f>+IF(AA959&lt;&gt;"OUI","-",IF(R959="-",IF(W959&lt;=3,"-",MAX(N959,K959*(1-$T$1))),IF(W959&lt;=3,R959,IF(T959&gt;$V$6,MAX(N959,K959*$T$6),IF(T959&gt;$V$5,MAX(R959,N959,K959*(1-$T$2),K959*(1-$T$5)),IF(T959&gt;$V$4,MAX(R959,N959,K959*(1-$T$2),K959*(1-$T$4)),IF(T959&gt;$V$3,MAX(R959,N959,K959*(1-$T$2),K959*(1-$T$3)),IF(T959&gt;$V$1,MAX(N959,K959*(1-$T$2)),MAX(N959,R959)))))))))</f>
        <v>12</v>
      </c>
      <c r="AC959" s="70">
        <f>+IF(AB959="-","-",IF(ABS(K959-AB959)&lt;0.1,1,-1*(AB959-K959)/K959))</f>
        <v>1</v>
      </c>
      <c r="AD959" s="66">
        <f>+IF(AB959&lt;&gt;"-",IF(AB959&lt;K959,(K959-AB959)*C959,AB959*C959),"")</f>
        <v>12</v>
      </c>
      <c r="AE959" s="68" t="str">
        <f>+IF(AB959&lt;&gt;"-",IF(R959&lt;&gt;"-",IF(Z959&lt;&gt;"OUI","OLD","FAUX"),IF(Z959&lt;&gt;"OUI","NEW","FAUX")),"")</f>
        <v>OLD</v>
      </c>
      <c r="AF959" s="68"/>
      <c r="AG959" s="68"/>
      <c r="AH959" s="53" t="str">
        <f t="shared" si="14"/>
        <v/>
      </c>
    </row>
    <row r="960" spans="1:34" ht="17">
      <c r="A960" s="53" t="s">
        <v>123</v>
      </c>
      <c r="B960" s="53" t="s">
        <v>124</v>
      </c>
      <c r="C960" s="54">
        <v>20</v>
      </c>
      <c r="D960" s="55" t="s">
        <v>125</v>
      </c>
      <c r="E960" s="55" t="s">
        <v>61</v>
      </c>
      <c r="F960" s="56" t="s">
        <v>49</v>
      </c>
      <c r="G960" s="56" t="s">
        <v>49</v>
      </c>
      <c r="H960" s="56"/>
      <c r="I960" s="56"/>
      <c r="J960" s="56" t="s">
        <v>49</v>
      </c>
      <c r="K960" s="57">
        <v>11.98</v>
      </c>
      <c r="L960" s="58">
        <v>43222</v>
      </c>
      <c r="M960" s="58">
        <v>45322</v>
      </c>
      <c r="N960" s="59"/>
      <c r="O960" s="56"/>
      <c r="P960" s="56"/>
      <c r="Q960" s="56">
        <v>20</v>
      </c>
      <c r="R960" s="60">
        <v>11.98</v>
      </c>
      <c r="S960" s="61">
        <f>O960+P960</f>
        <v>0</v>
      </c>
      <c r="T960" s="62">
        <f>+IF(L960&lt;&gt;"",IF(DAYS360(L960,$A$2)&lt;0,0,IF(AND(MONTH(L960)=MONTH($A$2),YEAR(L960)&lt;YEAR($A$2)),(DAYS360(L960,$A$2)/30)-1,DAYS360(L960,$A$2)/30)),0)</f>
        <v>82.8</v>
      </c>
      <c r="U960" s="62">
        <f>+IF(M960&lt;&gt;"",IF(DAYS360(M960,$A$2)&lt;0,0,IF(AND(MONTH(M960)=MONTH($A$2),YEAR(M960)&lt;YEAR($A$2)),(DAYS360(M960,$A$2)/30)-1,DAYS360(M960,$A$2)/30)),0)</f>
        <v>13.866666666666667</v>
      </c>
      <c r="V960" s="63">
        <f>S960/((C960+Q960)/2)</f>
        <v>0</v>
      </c>
      <c r="W960" s="64">
        <f>+IF(V960&gt;0,1/V960,999)</f>
        <v>999</v>
      </c>
      <c r="X960" s="65" t="str">
        <f>+IF(N960&lt;&gt;"",IF(INT(N960)&lt;&gt;INT(K960),"OUI",""),"")</f>
        <v/>
      </c>
      <c r="Y960" s="66">
        <f>+IF(F960="OUI",0,C960*K960)</f>
        <v>239.60000000000002</v>
      </c>
      <c r="Z960" s="67" t="str">
        <f>+IF(R960="-",IF(OR(F960="OUI",AND(G960="OUI",T960&lt;=$V$1),H960="OUI",I960="OUI",J960="OUI",T960&lt;=$V$1),"OUI",""),"")</f>
        <v/>
      </c>
      <c r="AA960" s="68" t="str">
        <f>+IF(OR(Z960&lt;&gt;"OUI",X960="OUI",R960&lt;&gt;"-"),"OUI","")</f>
        <v>OUI</v>
      </c>
      <c r="AB960" s="69">
        <f>+IF(AA960&lt;&gt;"OUI","-",IF(R960="-",IF(W960&lt;=3,"-",MAX(N960,K960*(1-$T$1))),IF(W960&lt;=3,R960,IF(T960&gt;$V$6,MAX(N960,K960*$T$6),IF(T960&gt;$V$5,MAX(R960,N960,K960*(1-$T$2),K960*(1-$T$5)),IF(T960&gt;$V$4,MAX(R960,N960,K960*(1-$T$2),K960*(1-$T$4)),IF(T960&gt;$V$3,MAX(R960,N960,K960*(1-$T$2),K960*(1-$T$3)),IF(T960&gt;$V$1,MAX(N960,K960*(1-$T$2)),MAX(N960,R960)))))))))</f>
        <v>11.98</v>
      </c>
      <c r="AC960" s="70">
        <f>+IF(AB960="-","-",IF(ABS(K960-AB960)&lt;0.1,1,-1*(AB960-K960)/K960))</f>
        <v>1</v>
      </c>
      <c r="AD960" s="66">
        <f>+IF(AB960&lt;&gt;"-",IF(AB960&lt;K960,(K960-AB960)*C960,AB960*C960),"")</f>
        <v>239.60000000000002</v>
      </c>
      <c r="AE960" s="68" t="str">
        <f>+IF(AB960&lt;&gt;"-",IF(R960&lt;&gt;"-",IF(Z960&lt;&gt;"OUI","OLD","FAUX"),IF(Z960&lt;&gt;"OUI","NEW","FAUX")),"")</f>
        <v>OLD</v>
      </c>
      <c r="AF960" s="68"/>
      <c r="AG960" s="68"/>
      <c r="AH960" s="53" t="str">
        <f t="shared" si="14"/>
        <v/>
      </c>
    </row>
    <row r="961" spans="1:34" ht="17">
      <c r="A961" s="53" t="s">
        <v>442</v>
      </c>
      <c r="B961" s="53" t="s">
        <v>443</v>
      </c>
      <c r="C961" s="54">
        <v>19</v>
      </c>
      <c r="D961" s="55" t="s">
        <v>444</v>
      </c>
      <c r="E961" s="55" t="s">
        <v>445</v>
      </c>
      <c r="F961" s="56" t="s">
        <v>49</v>
      </c>
      <c r="G961" s="56" t="s">
        <v>49</v>
      </c>
      <c r="H961" s="56"/>
      <c r="I961" s="56"/>
      <c r="J961" s="56" t="s">
        <v>49</v>
      </c>
      <c r="K961" s="57">
        <v>11.9505</v>
      </c>
      <c r="L961" s="58">
        <v>44522</v>
      </c>
      <c r="M961" s="58">
        <v>45688</v>
      </c>
      <c r="N961" s="59"/>
      <c r="O961" s="56">
        <v>1</v>
      </c>
      <c r="P961" s="56"/>
      <c r="Q961" s="56">
        <v>20</v>
      </c>
      <c r="R961" s="60">
        <v>11.801118749999999</v>
      </c>
      <c r="S961" s="61">
        <f>O961+P961</f>
        <v>1</v>
      </c>
      <c r="T961" s="62">
        <f>+IF(L961&lt;&gt;"",IF(DAYS360(L961,$A$2)&lt;0,0,IF(AND(MONTH(L961)=MONTH($A$2),YEAR(L961)&lt;YEAR($A$2)),(DAYS360(L961,$A$2)/30)-1,DAYS360(L961,$A$2)/30)),0)</f>
        <v>40.133333333333333</v>
      </c>
      <c r="U961" s="62">
        <f>+IF(M961&lt;&gt;"",IF(DAYS360(M961,$A$2)&lt;0,0,IF(AND(MONTH(M961)=MONTH($A$2),YEAR(M961)&lt;YEAR($A$2)),(DAYS360(M961,$A$2)/30)-1,DAYS360(M961,$A$2)/30)),0)</f>
        <v>1.8666666666666667</v>
      </c>
      <c r="V961" s="63">
        <f>S961/((C961+Q961)/2)</f>
        <v>5.128205128205128E-2</v>
      </c>
      <c r="W961" s="64">
        <f>+IF(V961&gt;0,1/V961,999)</f>
        <v>19.5</v>
      </c>
      <c r="X961" s="65" t="str">
        <f>+IF(N961&lt;&gt;"",IF(INT(N961)&lt;&gt;INT(K961),"OUI",""),"")</f>
        <v/>
      </c>
      <c r="Y961" s="66">
        <f>+IF(F961="OUI",0,C961*K961)</f>
        <v>227.05949999999999</v>
      </c>
      <c r="Z961" s="67" t="str">
        <f>+IF(R961="-",IF(OR(F961="OUI",AND(G961="OUI",T961&lt;=$V$1),H961="OUI",I961="OUI",J961="OUI",T961&lt;=$V$1),"OUI",""),"")</f>
        <v/>
      </c>
      <c r="AA961" s="68" t="str">
        <f>+IF(OR(Z961&lt;&gt;"OUI",X961="OUI",R961&lt;&gt;"-"),"OUI","")</f>
        <v>OUI</v>
      </c>
      <c r="AB961" s="69">
        <f>+IF(AA961&lt;&gt;"OUI","-",IF(R961="-",IF(W961&lt;=3,"-",MAX(N961,K961*(1-$T$1))),IF(W961&lt;=3,R961,IF(T961&gt;$V$6,MAX(N961,K961*$T$6),IF(T961&gt;$V$5,MAX(R961,N961,K961*(1-$T$2),K961*(1-$T$5)),IF(T961&gt;$V$4,MAX(R961,N961,K961*(1-$T$2),K961*(1-$T$4)),IF(T961&gt;$V$3,MAX(R961,N961,K961*(1-$T$2),K961*(1-$T$3)),IF(T961&gt;$V$1,MAX(N961,K961*(1-$T$2)),MAX(N961,R961)))))))))</f>
        <v>11.801118749999999</v>
      </c>
      <c r="AC961" s="70">
        <f>+IF(AB961="-","-",IF(ABS(K961-AB961)&lt;0.1,1,-1*(AB961-K961)/K961))</f>
        <v>1.2500000000000094E-2</v>
      </c>
      <c r="AD961" s="66">
        <f>+IF(AB961&lt;&gt;"-",IF(AB961&lt;K961,(K961-AB961)*C961,AB961*C961),"")</f>
        <v>2.8382437500000215</v>
      </c>
      <c r="AE961" s="68" t="str">
        <f>+IF(AB961&lt;&gt;"-",IF(R961&lt;&gt;"-",IF(Z961&lt;&gt;"OUI","OLD","FAUX"),IF(Z961&lt;&gt;"OUI","NEW","FAUX")),"")</f>
        <v>OLD</v>
      </c>
      <c r="AF961" s="68"/>
      <c r="AG961" s="68"/>
      <c r="AH961" s="53" t="str">
        <f t="shared" si="14"/>
        <v/>
      </c>
    </row>
    <row r="962" spans="1:34" ht="17">
      <c r="A962" s="53" t="s">
        <v>916</v>
      </c>
      <c r="B962" s="53" t="s">
        <v>917</v>
      </c>
      <c r="C962" s="54">
        <v>7</v>
      </c>
      <c r="D962" s="55" t="s">
        <v>294</v>
      </c>
      <c r="E962" s="55"/>
      <c r="F962" s="56" t="s">
        <v>49</v>
      </c>
      <c r="G962" s="56" t="s">
        <v>49</v>
      </c>
      <c r="H962" s="56"/>
      <c r="I962" s="56"/>
      <c r="J962" s="56"/>
      <c r="K962" s="57">
        <v>11.94</v>
      </c>
      <c r="L962" s="58">
        <v>44350</v>
      </c>
      <c r="M962" s="58">
        <v>45132</v>
      </c>
      <c r="N962" s="59"/>
      <c r="O962" s="56"/>
      <c r="P962" s="56"/>
      <c r="Q962" s="56">
        <v>7</v>
      </c>
      <c r="R962" s="60">
        <v>10.746</v>
      </c>
      <c r="S962" s="61">
        <f>O962+P962</f>
        <v>0</v>
      </c>
      <c r="T962" s="62">
        <f>+IF(L962&lt;&gt;"",IF(DAYS360(L962,$A$2)&lt;0,0,IF(AND(MONTH(L962)=MONTH($A$2),YEAR(L962)&lt;YEAR($A$2)),(DAYS360(L962,$A$2)/30)-1,DAYS360(L962,$A$2)/30)),0)</f>
        <v>45.766666666666666</v>
      </c>
      <c r="U962" s="62">
        <f>+IF(M962&lt;&gt;"",IF(DAYS360(M962,$A$2)&lt;0,0,IF(AND(MONTH(M962)=MONTH($A$2),YEAR(M962)&lt;YEAR($A$2)),(DAYS360(M962,$A$2)/30)-1,DAYS360(M962,$A$2)/30)),0)</f>
        <v>20.033333333333335</v>
      </c>
      <c r="V962" s="63">
        <f>S962/((C962+Q962)/2)</f>
        <v>0</v>
      </c>
      <c r="W962" s="64">
        <f>+IF(V962&gt;0,1/V962,999)</f>
        <v>999</v>
      </c>
      <c r="X962" s="65" t="str">
        <f>+IF(N962&lt;&gt;"",IF(INT(N962)&lt;&gt;INT(K962),"OUI",""),"")</f>
        <v/>
      </c>
      <c r="Y962" s="66">
        <f>+IF(F962="OUI",0,C962*K962)</f>
        <v>83.58</v>
      </c>
      <c r="Z962" s="67" t="str">
        <f>+IF(R962="-",IF(OR(F962="OUI",AND(G962="OUI",T962&lt;=$V$1),H962="OUI",I962="OUI",J962="OUI",T962&lt;=$V$1),"OUI",""),"")</f>
        <v/>
      </c>
      <c r="AA962" s="68" t="str">
        <f>+IF(OR(Z962&lt;&gt;"OUI",X962="OUI",R962&lt;&gt;"-"),"OUI","")</f>
        <v>OUI</v>
      </c>
      <c r="AB962" s="69">
        <f>+IF(AA962&lt;&gt;"OUI","-",IF(R962="-",IF(W962&lt;=3,"-",MAX(N962,K962*(1-$T$1))),IF(W962&lt;=3,R962,IF(T962&gt;$V$6,MAX(N962,K962*$T$6),IF(T962&gt;$V$5,MAX(R962,N962,K962*(1-$T$2),K962*(1-$T$5)),IF(T962&gt;$V$4,MAX(R962,N962,K962*(1-$T$2),K962*(1-$T$4)),IF(T962&gt;$V$3,MAX(R962,N962,K962*(1-$T$2),K962*(1-$T$3)),IF(T962&gt;$V$1,MAX(N962,K962*(1-$T$2)),MAX(N962,R962)))))))))</f>
        <v>10.746</v>
      </c>
      <c r="AC962" s="70">
        <f>+IF(AB962="-","-",IF(ABS(K962-AB962)&lt;0.1,1,-1*(AB962-K962)/K962))</f>
        <v>9.9999999999999922E-2</v>
      </c>
      <c r="AD962" s="66">
        <f>+IF(AB962&lt;&gt;"-",IF(AB962&lt;K962,(K962-AB962)*C962,AB962*C962),"")</f>
        <v>8.3579999999999934</v>
      </c>
      <c r="AE962" s="68" t="str">
        <f>+IF(AB962&lt;&gt;"-",IF(R962&lt;&gt;"-",IF(Z962&lt;&gt;"OUI","OLD","FAUX"),IF(Z962&lt;&gt;"OUI","NEW","FAUX")),"")</f>
        <v>OLD</v>
      </c>
      <c r="AF962" s="68"/>
      <c r="AG962" s="68"/>
      <c r="AH962" s="53" t="str">
        <f t="shared" si="14"/>
        <v/>
      </c>
    </row>
    <row r="963" spans="1:34" ht="17">
      <c r="A963" s="53" t="s">
        <v>1350</v>
      </c>
      <c r="B963" s="53" t="s">
        <v>1351</v>
      </c>
      <c r="C963" s="54">
        <v>1</v>
      </c>
      <c r="D963" s="55" t="s">
        <v>294</v>
      </c>
      <c r="E963" s="55"/>
      <c r="F963" s="56" t="s">
        <v>49</v>
      </c>
      <c r="G963" s="56" t="s">
        <v>49</v>
      </c>
      <c r="H963" s="56"/>
      <c r="I963" s="56"/>
      <c r="J963" s="56"/>
      <c r="K963" s="57">
        <v>11.94</v>
      </c>
      <c r="L963" s="58">
        <v>44578</v>
      </c>
      <c r="M963" s="58">
        <v>45555</v>
      </c>
      <c r="N963" s="59"/>
      <c r="O963" s="56"/>
      <c r="P963" s="56"/>
      <c r="Q963" s="56">
        <v>1</v>
      </c>
      <c r="R963" s="60" t="s">
        <v>1139</v>
      </c>
      <c r="S963" s="61">
        <f>O963+P963</f>
        <v>0</v>
      </c>
      <c r="T963" s="62">
        <f>+IF(L963&lt;&gt;"",IF(DAYS360(L963,$A$2)&lt;0,0,IF(AND(MONTH(L963)=MONTH($A$2),YEAR(L963)&lt;YEAR($A$2)),(DAYS360(L963,$A$2)/30)-1,DAYS360(L963,$A$2)/30)),0)</f>
        <v>38.299999999999997</v>
      </c>
      <c r="U963" s="62">
        <f>+IF(M963&lt;&gt;"",IF(DAYS360(M963,$A$2)&lt;0,0,IF(AND(MONTH(M963)=MONTH($A$2),YEAR(M963)&lt;YEAR($A$2)),(DAYS360(M963,$A$2)/30)-1,DAYS360(M963,$A$2)/30)),0)</f>
        <v>6.2</v>
      </c>
      <c r="V963" s="63">
        <f>S963/((C963+Q963)/2)</f>
        <v>0</v>
      </c>
      <c r="W963" s="64">
        <f>+IF(V963&gt;0,1/V963,999)</f>
        <v>999</v>
      </c>
      <c r="X963" s="65" t="str">
        <f>+IF(N963&lt;&gt;"",IF(INT(N963)&lt;&gt;INT(K963),"OUI",""),"")</f>
        <v/>
      </c>
      <c r="Y963" s="66">
        <f>+IF(F963="OUI",0,C963*K963)</f>
        <v>11.94</v>
      </c>
      <c r="Z963" s="67" t="str">
        <f>+IF(R963="-",IF(OR(F963="OUI",AND(G963="OUI",T963&lt;=$V$1),H963="OUI",I963="OUI",J963="OUI",T963&lt;=$V$1),"OUI",""),"")</f>
        <v/>
      </c>
      <c r="AA963" s="68" t="str">
        <f>+IF(OR(Z963&lt;&gt;"OUI",X963="OUI",R963&lt;&gt;"-"),"OUI","")</f>
        <v>OUI</v>
      </c>
      <c r="AB963" s="69">
        <f>+IF(AA963&lt;&gt;"OUI","-",IF(R963="-",IF(W963&lt;=3,"-",MAX(N963,K963*(1-$T$1))),IF(W963&lt;=3,R963,IF(T963&gt;$V$6,MAX(N963,K963*$T$6),IF(T963&gt;$V$5,MAX(R963,N963,K963*(1-$T$2),K963*(1-$T$5)),IF(T963&gt;$V$4,MAX(R963,N963,K963*(1-$T$2),K963*(1-$T$4)),IF(T963&gt;$V$3,MAX(R963,N963,K963*(1-$T$2),K963*(1-$T$3)),IF(T963&gt;$V$1,MAX(N963,K963*(1-$T$2)),MAX(N963,R963)))))))))</f>
        <v>10.746</v>
      </c>
      <c r="AC963" s="70">
        <f>+IF(AB963="-","-",IF(ABS(K963-AB963)&lt;0.1,1,-1*(AB963-K963)/K963))</f>
        <v>9.9999999999999922E-2</v>
      </c>
      <c r="AD963" s="66">
        <f>+IF(AB963&lt;&gt;"-",IF(AB963&lt;K963,(K963-AB963)*C963,AB963*C963),"")</f>
        <v>1.1939999999999991</v>
      </c>
      <c r="AE963" s="68" t="str">
        <f>+IF(AB963&lt;&gt;"-",IF(R963&lt;&gt;"-",IF(Z963&lt;&gt;"OUI","OLD","FAUX"),IF(Z963&lt;&gt;"OUI","NEW","FAUX")),"")</f>
        <v>NEW</v>
      </c>
      <c r="AF963" s="68"/>
      <c r="AG963" s="68"/>
      <c r="AH963" s="53" t="str">
        <f t="shared" si="14"/>
        <v/>
      </c>
    </row>
    <row r="964" spans="1:34" ht="17">
      <c r="A964" s="53" t="s">
        <v>54</v>
      </c>
      <c r="B964" s="53" t="s">
        <v>55</v>
      </c>
      <c r="C964" s="54">
        <v>397</v>
      </c>
      <c r="D964" s="55" t="s">
        <v>47</v>
      </c>
      <c r="E964" s="55" t="s">
        <v>56</v>
      </c>
      <c r="F964" s="56" t="s">
        <v>49</v>
      </c>
      <c r="G964" s="56" t="s">
        <v>49</v>
      </c>
      <c r="H964" s="56"/>
      <c r="I964" s="56"/>
      <c r="J964" s="56" t="s">
        <v>49</v>
      </c>
      <c r="K964" s="57">
        <v>11.890499999999999</v>
      </c>
      <c r="L964" s="58">
        <v>43440</v>
      </c>
      <c r="M964" s="58">
        <v>45722</v>
      </c>
      <c r="N964" s="59"/>
      <c r="O964" s="56">
        <v>7</v>
      </c>
      <c r="P964" s="56"/>
      <c r="Q964" s="56">
        <v>405</v>
      </c>
      <c r="R964" s="60">
        <v>11.890499999999999</v>
      </c>
      <c r="S964" s="61">
        <f>O964+P964</f>
        <v>7</v>
      </c>
      <c r="T964" s="62">
        <f>+IF(L964&lt;&gt;"",IF(DAYS360(L964,$A$2)&lt;0,0,IF(AND(MONTH(L964)=MONTH($A$2),YEAR(L964)&lt;YEAR($A$2)),(DAYS360(L964,$A$2)/30)-1,DAYS360(L964,$A$2)/30)),0)</f>
        <v>75.666666666666671</v>
      </c>
      <c r="U964" s="62">
        <f>+IF(M964&lt;&gt;"",IF(DAYS360(M964,$A$2)&lt;0,0,IF(AND(MONTH(M964)=MONTH($A$2),YEAR(M964)&lt;YEAR($A$2)),(DAYS360(M964,$A$2)/30)-1,DAYS360(M964,$A$2)/30)),0)</f>
        <v>0.66666666666666663</v>
      </c>
      <c r="V964" s="63">
        <f>S964/((C964+Q964)/2)</f>
        <v>1.7456359102244388E-2</v>
      </c>
      <c r="W964" s="64">
        <f>+IF(V964&gt;0,1/V964,999)</f>
        <v>57.285714285714292</v>
      </c>
      <c r="X964" s="65" t="str">
        <f>+IF(N964&lt;&gt;"",IF(INT(N964)&lt;&gt;INT(K964),"OUI",""),"")</f>
        <v/>
      </c>
      <c r="Y964" s="66">
        <f>+IF(F964="OUI",0,C964*K964)</f>
        <v>4720.5284999999994</v>
      </c>
      <c r="Z964" s="67" t="str">
        <f>+IF(R964="-",IF(OR(F964="OUI",AND(G964="OUI",T964&lt;=$V$1),H964="OUI",I964="OUI",J964="OUI",T964&lt;=$V$1),"OUI",""),"")</f>
        <v/>
      </c>
      <c r="AA964" s="68" t="str">
        <f>+IF(OR(Z964&lt;&gt;"OUI",X964="OUI",R964&lt;&gt;"-"),"OUI","")</f>
        <v>OUI</v>
      </c>
      <c r="AB964" s="69">
        <f>+IF(AA964&lt;&gt;"OUI","-",IF(R964="-",IF(W964&lt;=3,"-",MAX(N964,K964*(1-$T$1))),IF(W964&lt;=3,R964,IF(T964&gt;$V$6,MAX(N964,K964*$T$6),IF(T964&gt;$V$5,MAX(R964,N964,K964*(1-$T$2),K964*(1-$T$5)),IF(T964&gt;$V$4,MAX(R964,N964,K964*(1-$T$2),K964*(1-$T$4)),IF(T964&gt;$V$3,MAX(R964,N964,K964*(1-$T$2),K964*(1-$T$3)),IF(T964&gt;$V$1,MAX(N964,K964*(1-$T$2)),MAX(N964,R964)))))))))</f>
        <v>11.890499999999999</v>
      </c>
      <c r="AC964" s="70">
        <f>+IF(AB964="-","-",IF(ABS(K964-AB964)&lt;0.1,1,-1*(AB964-K964)/K964))</f>
        <v>1</v>
      </c>
      <c r="AD964" s="66">
        <f>+IF(AB964&lt;&gt;"-",IF(AB964&lt;K964,(K964-AB964)*C964,AB964*C964),"")</f>
        <v>4720.5284999999994</v>
      </c>
      <c r="AE964" s="68" t="str">
        <f>+IF(AB964&lt;&gt;"-",IF(R964&lt;&gt;"-",IF(Z964&lt;&gt;"OUI","OLD","FAUX"),IF(Z964&lt;&gt;"OUI","NEW","FAUX")),"")</f>
        <v>OLD</v>
      </c>
      <c r="AF964" s="68"/>
      <c r="AG964" s="68"/>
      <c r="AH964" s="53" t="str">
        <f t="shared" si="14"/>
        <v/>
      </c>
    </row>
    <row r="965" spans="1:34" ht="17">
      <c r="A965" s="53" t="s">
        <v>1632</v>
      </c>
      <c r="B965" s="53" t="s">
        <v>1633</v>
      </c>
      <c r="C965" s="54">
        <v>11</v>
      </c>
      <c r="D965" s="55" t="s">
        <v>80</v>
      </c>
      <c r="E965" s="55"/>
      <c r="F965" s="56" t="s">
        <v>49</v>
      </c>
      <c r="G965" s="56" t="s">
        <v>49</v>
      </c>
      <c r="H965" s="56"/>
      <c r="I965" s="56"/>
      <c r="J965" s="56"/>
      <c r="K965" s="57">
        <v>11.881500000000001</v>
      </c>
      <c r="L965" s="58">
        <v>44341</v>
      </c>
      <c r="M965" s="58">
        <v>45728</v>
      </c>
      <c r="N965" s="59"/>
      <c r="O965" s="56">
        <v>2</v>
      </c>
      <c r="P965" s="56"/>
      <c r="Q965" s="56">
        <v>13</v>
      </c>
      <c r="R965" s="60">
        <v>10.693350000000001</v>
      </c>
      <c r="S965" s="61">
        <f>O965+P965</f>
        <v>2</v>
      </c>
      <c r="T965" s="62">
        <f>+IF(L965&lt;&gt;"",IF(DAYS360(L965,$A$2)&lt;0,0,IF(AND(MONTH(L965)=MONTH($A$2),YEAR(L965)&lt;YEAR($A$2)),(DAYS360(L965,$A$2)/30)-1,DAYS360(L965,$A$2)/30)),0)</f>
        <v>46.033333333333331</v>
      </c>
      <c r="U965" s="62">
        <f>+IF(M965&lt;&gt;"",IF(DAYS360(M965,$A$2)&lt;0,0,IF(AND(MONTH(M965)=MONTH($A$2),YEAR(M965)&lt;YEAR($A$2)),(DAYS360(M965,$A$2)/30)-1,DAYS360(M965,$A$2)/30)),0)</f>
        <v>0.46666666666666667</v>
      </c>
      <c r="V965" s="63">
        <f>S965/((C965+Q965)/2)</f>
        <v>0.16666666666666666</v>
      </c>
      <c r="W965" s="64">
        <f>+IF(V965&gt;0,1/V965,999)</f>
        <v>6</v>
      </c>
      <c r="X965" s="65" t="str">
        <f>+IF(N965&lt;&gt;"",IF(INT(N965)&lt;&gt;INT(K965),"OUI",""),"")</f>
        <v/>
      </c>
      <c r="Y965" s="66">
        <f>+IF(F965="OUI",0,C965*K965)</f>
        <v>130.69650000000001</v>
      </c>
      <c r="Z965" s="67" t="str">
        <f>+IF(R965="-",IF(OR(F965="OUI",AND(G965="OUI",T965&lt;=$V$1),H965="OUI",I965="OUI",J965="OUI",T965&lt;=$V$1),"OUI",""),"")</f>
        <v/>
      </c>
      <c r="AA965" s="68" t="str">
        <f>+IF(OR(Z965&lt;&gt;"OUI",X965="OUI",R965&lt;&gt;"-"),"OUI","")</f>
        <v>OUI</v>
      </c>
      <c r="AB965" s="69">
        <f>+IF(AA965&lt;&gt;"OUI","-",IF(R965="-",IF(W965&lt;=3,"-",MAX(N965,K965*(1-$T$1))),IF(W965&lt;=3,R965,IF(T965&gt;$V$6,MAX(N965,K965*$T$6),IF(T965&gt;$V$5,MAX(R965,N965,K965*(1-$T$2),K965*(1-$T$5)),IF(T965&gt;$V$4,MAX(R965,N965,K965*(1-$T$2),K965*(1-$T$4)),IF(T965&gt;$V$3,MAX(R965,N965,K965*(1-$T$2),K965*(1-$T$3)),IF(T965&gt;$V$1,MAX(N965,K965*(1-$T$2)),MAX(N965,R965)))))))))</f>
        <v>10.693350000000001</v>
      </c>
      <c r="AC965" s="70">
        <f>+IF(AB965="-","-",IF(ABS(K965-AB965)&lt;0.1,1,-1*(AB965-K965)/K965))</f>
        <v>0.10000000000000002</v>
      </c>
      <c r="AD965" s="66">
        <f>+IF(AB965&lt;&gt;"-",IF(AB965&lt;K965,(K965-AB965)*C965,AB965*C965),"")</f>
        <v>13.069650000000003</v>
      </c>
      <c r="AE965" s="68" t="str">
        <f>+IF(AB965&lt;&gt;"-",IF(R965&lt;&gt;"-",IF(Z965&lt;&gt;"OUI","OLD","FAUX"),IF(Z965&lt;&gt;"OUI","NEW","FAUX")),"")</f>
        <v>OLD</v>
      </c>
      <c r="AF965" s="68"/>
      <c r="AG965" s="68"/>
      <c r="AH965" s="53" t="str">
        <f t="shared" si="14"/>
        <v/>
      </c>
    </row>
    <row r="966" spans="1:34" ht="17">
      <c r="A966" s="53" t="s">
        <v>1984</v>
      </c>
      <c r="B966" s="53" t="s">
        <v>1985</v>
      </c>
      <c r="C966" s="54">
        <v>1</v>
      </c>
      <c r="D966" s="55" t="s">
        <v>468</v>
      </c>
      <c r="E966" s="55"/>
      <c r="F966" s="56" t="s">
        <v>49</v>
      </c>
      <c r="G966" s="56" t="s">
        <v>49</v>
      </c>
      <c r="H966" s="56"/>
      <c r="I966" s="56"/>
      <c r="J966" s="56"/>
      <c r="K966" s="57">
        <v>11.8544</v>
      </c>
      <c r="L966" s="58">
        <v>44417</v>
      </c>
      <c r="M966" s="58">
        <v>45712</v>
      </c>
      <c r="N966" s="59"/>
      <c r="O966" s="56">
        <v>2</v>
      </c>
      <c r="P966" s="56"/>
      <c r="Q966" s="56">
        <v>2</v>
      </c>
      <c r="R966" s="60">
        <v>10.66896</v>
      </c>
      <c r="S966" s="61">
        <f>O966+P966</f>
        <v>2</v>
      </c>
      <c r="T966" s="62">
        <f>+IF(L966&lt;&gt;"",IF(DAYS360(L966,$A$2)&lt;0,0,IF(AND(MONTH(L966)=MONTH($A$2),YEAR(L966)&lt;YEAR($A$2)),(DAYS360(L966,$A$2)/30)-1,DAYS360(L966,$A$2)/30)),0)</f>
        <v>43.56666666666667</v>
      </c>
      <c r="U966" s="62">
        <f>+IF(M966&lt;&gt;"",IF(DAYS360(M966,$A$2)&lt;0,0,IF(AND(MONTH(M966)=MONTH($A$2),YEAR(M966)&lt;YEAR($A$2)),(DAYS360(M966,$A$2)/30)-1,DAYS360(M966,$A$2)/30)),0)</f>
        <v>1.0666666666666667</v>
      </c>
      <c r="V966" s="63">
        <f>S966/((C966+Q966)/2)</f>
        <v>1.3333333333333333</v>
      </c>
      <c r="W966" s="64">
        <f>+IF(V966&gt;0,1/V966,999)</f>
        <v>0.75</v>
      </c>
      <c r="X966" s="65" t="str">
        <f>+IF(N966&lt;&gt;"",IF(INT(N966)&lt;&gt;INT(K966),"OUI",""),"")</f>
        <v/>
      </c>
      <c r="Y966" s="66">
        <f>+IF(F966="OUI",0,C966*K966)</f>
        <v>11.8544</v>
      </c>
      <c r="Z966" s="67" t="str">
        <f>+IF(R966="-",IF(OR(F966="OUI",AND(G966="OUI",T966&lt;=$V$1),H966="OUI",I966="OUI",J966="OUI",T966&lt;=$V$1),"OUI",""),"")</f>
        <v/>
      </c>
      <c r="AA966" s="68" t="str">
        <f>+IF(OR(Z966&lt;&gt;"OUI",X966="OUI",R966&lt;&gt;"-"),"OUI","")</f>
        <v>OUI</v>
      </c>
      <c r="AB966" s="69">
        <f>+IF(AA966&lt;&gt;"OUI","-",IF(R966="-",IF(W966&lt;=3,"-",MAX(N966,K966*(1-$T$1))),IF(W966&lt;=3,R966,IF(T966&gt;$V$6,MAX(N966,K966*$T$6),IF(T966&gt;$V$5,MAX(R966,N966,K966*(1-$T$2),K966*(1-$T$5)),IF(T966&gt;$V$4,MAX(R966,N966,K966*(1-$T$2),K966*(1-$T$4)),IF(T966&gt;$V$3,MAX(R966,N966,K966*(1-$T$2),K966*(1-$T$3)),IF(T966&gt;$V$1,MAX(N966,K966*(1-$T$2)),MAX(N966,R966)))))))))</f>
        <v>10.66896</v>
      </c>
      <c r="AC966" s="70">
        <f>+IF(AB966="-","-",IF(ABS(K966-AB966)&lt;0.1,1,-1*(AB966-K966)/K966))</f>
        <v>9.9999999999999992E-2</v>
      </c>
      <c r="AD966" s="66">
        <f>+IF(AB966&lt;&gt;"-",IF(AB966&lt;K966,(K966-AB966)*C966,AB966*C966),"")</f>
        <v>1.1854399999999998</v>
      </c>
      <c r="AE966" s="68" t="str">
        <f>+IF(AB966&lt;&gt;"-",IF(R966&lt;&gt;"-",IF(Z966&lt;&gt;"OUI","OLD","FAUX"),IF(Z966&lt;&gt;"OUI","NEW","FAUX")),"")</f>
        <v>OLD</v>
      </c>
      <c r="AF966" s="68"/>
      <c r="AG966" s="68"/>
      <c r="AH966" s="53" t="str">
        <f t="shared" si="14"/>
        <v/>
      </c>
    </row>
    <row r="967" spans="1:34" ht="17">
      <c r="A967" s="53" t="s">
        <v>1741</v>
      </c>
      <c r="B967" s="53" t="s">
        <v>1742</v>
      </c>
      <c r="C967" s="54">
        <v>7</v>
      </c>
      <c r="D967" s="55" t="s">
        <v>1033</v>
      </c>
      <c r="E967" s="55" t="s">
        <v>137</v>
      </c>
      <c r="F967" s="56" t="s">
        <v>49</v>
      </c>
      <c r="G967" s="56" t="s">
        <v>49</v>
      </c>
      <c r="H967" s="56"/>
      <c r="I967" s="56"/>
      <c r="J967" s="56" t="s">
        <v>49</v>
      </c>
      <c r="K967" s="57">
        <v>11.69</v>
      </c>
      <c r="L967" s="58">
        <v>44126</v>
      </c>
      <c r="M967" s="58">
        <v>45600</v>
      </c>
      <c r="N967" s="59"/>
      <c r="O967" s="56"/>
      <c r="P967" s="56"/>
      <c r="Q967" s="56">
        <v>7</v>
      </c>
      <c r="R967" s="60">
        <v>10.520999999999999</v>
      </c>
      <c r="S967" s="61">
        <f>O967+P967</f>
        <v>0</v>
      </c>
      <c r="T967" s="62">
        <f>+IF(L967&lt;&gt;"",IF(DAYS360(L967,$A$2)&lt;0,0,IF(AND(MONTH(L967)=MONTH($A$2),YEAR(L967)&lt;YEAR($A$2)),(DAYS360(L967,$A$2)/30)-1,DAYS360(L967,$A$2)/30)),0)</f>
        <v>53.133333333333333</v>
      </c>
      <c r="U967" s="62">
        <f>+IF(M967&lt;&gt;"",IF(DAYS360(M967,$A$2)&lt;0,0,IF(AND(MONTH(M967)=MONTH($A$2),YEAR(M967)&lt;YEAR($A$2)),(DAYS360(M967,$A$2)/30)-1,DAYS360(M967,$A$2)/30)),0)</f>
        <v>4.7333333333333334</v>
      </c>
      <c r="V967" s="63">
        <f>S967/((C967+Q967)/2)</f>
        <v>0</v>
      </c>
      <c r="W967" s="64">
        <f>+IF(V967&gt;0,1/V967,999)</f>
        <v>999</v>
      </c>
      <c r="X967" s="65" t="str">
        <f>+IF(N967&lt;&gt;"",IF(INT(N967)&lt;&gt;INT(K967),"OUI",""),"")</f>
        <v/>
      </c>
      <c r="Y967" s="66">
        <f>+IF(F967="OUI",0,C967*K967)</f>
        <v>81.83</v>
      </c>
      <c r="Z967" s="67" t="str">
        <f>+IF(R967="-",IF(OR(F967="OUI",AND(G967="OUI",T967&lt;=$V$1),H967="OUI",I967="OUI",J967="OUI",T967&lt;=$V$1),"OUI",""),"")</f>
        <v/>
      </c>
      <c r="AA967" s="68" t="str">
        <f>+IF(OR(Z967&lt;&gt;"OUI",X967="OUI",R967&lt;&gt;"-"),"OUI","")</f>
        <v>OUI</v>
      </c>
      <c r="AB967" s="69">
        <f>+IF(AA967&lt;&gt;"OUI","-",IF(R967="-",IF(W967&lt;=3,"-",MAX(N967,K967*(1-$T$1))),IF(W967&lt;=3,R967,IF(T967&gt;$V$6,MAX(N967,K967*$T$6),IF(T967&gt;$V$5,MAX(R967,N967,K967*(1-$T$2),K967*(1-$T$5)),IF(T967&gt;$V$4,MAX(R967,N967,K967*(1-$T$2),K967*(1-$T$4)),IF(T967&gt;$V$3,MAX(R967,N967,K967*(1-$T$2),K967*(1-$T$3)),IF(T967&gt;$V$1,MAX(N967,K967*(1-$T$2)),MAX(N967,R967)))))))))</f>
        <v>10.520999999999999</v>
      </c>
      <c r="AC967" s="70">
        <f>+IF(AB967="-","-",IF(ABS(K967-AB967)&lt;0.1,1,-1*(AB967-K967)/K967))</f>
        <v>0.10000000000000005</v>
      </c>
      <c r="AD967" s="66">
        <f>+IF(AB967&lt;&gt;"-",IF(AB967&lt;K967,(K967-AB967)*C967,AB967*C967),"")</f>
        <v>8.1830000000000034</v>
      </c>
      <c r="AE967" s="68" t="str">
        <f>+IF(AB967&lt;&gt;"-",IF(R967&lt;&gt;"-",IF(Z967&lt;&gt;"OUI","OLD","FAUX"),IF(Z967&lt;&gt;"OUI","NEW","FAUX")),"")</f>
        <v>OLD</v>
      </c>
      <c r="AF967" s="68"/>
      <c r="AG967" s="68"/>
      <c r="AH967" s="53" t="str">
        <f t="shared" si="14"/>
        <v/>
      </c>
    </row>
    <row r="968" spans="1:34" ht="17">
      <c r="A968" s="53" t="s">
        <v>1825</v>
      </c>
      <c r="B968" s="53" t="s">
        <v>1826</v>
      </c>
      <c r="C968" s="54">
        <v>4</v>
      </c>
      <c r="D968" s="55" t="s">
        <v>1033</v>
      </c>
      <c r="E968" s="55" t="s">
        <v>137</v>
      </c>
      <c r="F968" s="56" t="s">
        <v>49</v>
      </c>
      <c r="G968" s="56" t="s">
        <v>49</v>
      </c>
      <c r="H968" s="56"/>
      <c r="I968" s="56"/>
      <c r="J968" s="56" t="s">
        <v>49</v>
      </c>
      <c r="K968" s="57">
        <v>11.69</v>
      </c>
      <c r="L968" s="58">
        <v>44126</v>
      </c>
      <c r="M968" s="58">
        <v>45453</v>
      </c>
      <c r="N968" s="59"/>
      <c r="O968" s="56"/>
      <c r="P968" s="56"/>
      <c r="Q968" s="56">
        <v>4</v>
      </c>
      <c r="R968" s="60">
        <v>5.8449999999999998</v>
      </c>
      <c r="S968" s="61">
        <f>O968+P968</f>
        <v>0</v>
      </c>
      <c r="T968" s="62">
        <f>+IF(L968&lt;&gt;"",IF(DAYS360(L968,$A$2)&lt;0,0,IF(AND(MONTH(L968)=MONTH($A$2),YEAR(L968)&lt;YEAR($A$2)),(DAYS360(L968,$A$2)/30)-1,DAYS360(L968,$A$2)/30)),0)</f>
        <v>53.133333333333333</v>
      </c>
      <c r="U968" s="62">
        <f>+IF(M968&lt;&gt;"",IF(DAYS360(M968,$A$2)&lt;0,0,IF(AND(MONTH(M968)=MONTH($A$2),YEAR(M968)&lt;YEAR($A$2)),(DAYS360(M968,$A$2)/30)-1,DAYS360(M968,$A$2)/30)),0)</f>
        <v>9.5333333333333332</v>
      </c>
      <c r="V968" s="63">
        <f>S968/((C968+Q968)/2)</f>
        <v>0</v>
      </c>
      <c r="W968" s="64">
        <f>+IF(V968&gt;0,1/V968,999)</f>
        <v>999</v>
      </c>
      <c r="X968" s="65" t="str">
        <f>+IF(N968&lt;&gt;"",IF(INT(N968)&lt;&gt;INT(K968),"OUI",""),"")</f>
        <v/>
      </c>
      <c r="Y968" s="66">
        <f>+IF(F968="OUI",0,C968*K968)</f>
        <v>46.76</v>
      </c>
      <c r="Z968" s="67" t="str">
        <f>+IF(R968="-",IF(OR(F968="OUI",AND(G968="OUI",T968&lt;=$V$1),H968="OUI",I968="OUI",J968="OUI",T968&lt;=$V$1),"OUI",""),"")</f>
        <v/>
      </c>
      <c r="AA968" s="68" t="str">
        <f>+IF(OR(Z968&lt;&gt;"OUI",X968="OUI",R968&lt;&gt;"-"),"OUI","")</f>
        <v>OUI</v>
      </c>
      <c r="AB968" s="69">
        <f>+IF(AA968&lt;&gt;"OUI","-",IF(R968="-",IF(W968&lt;=3,"-",MAX(N968,K968*(1-$T$1))),IF(W968&lt;=3,R968,IF(T968&gt;$V$6,MAX(N968,K968*$T$6),IF(T968&gt;$V$5,MAX(R968,N968,K968*(1-$T$2),K968*(1-$T$5)),IF(T968&gt;$V$4,MAX(R968,N968,K968*(1-$T$2),K968*(1-$T$4)),IF(T968&gt;$V$3,MAX(R968,N968,K968*(1-$T$2),K968*(1-$T$3)),IF(T968&gt;$V$1,MAX(N968,K968*(1-$T$2)),MAX(N968,R968)))))))))</f>
        <v>10.520999999999999</v>
      </c>
      <c r="AC968" s="70">
        <f>+IF(AB968="-","-",IF(ABS(K968-AB968)&lt;0.1,1,-1*(AB968-K968)/K968))</f>
        <v>0.10000000000000005</v>
      </c>
      <c r="AD968" s="66">
        <f>+IF(AB968&lt;&gt;"-",IF(AB968&lt;K968,(K968-AB968)*C968,AB968*C968),"")</f>
        <v>4.6760000000000019</v>
      </c>
      <c r="AE968" s="68" t="str">
        <f>+IF(AB968&lt;&gt;"-",IF(R968&lt;&gt;"-",IF(Z968&lt;&gt;"OUI","OLD","FAUX"),IF(Z968&lt;&gt;"OUI","NEW","FAUX")),"")</f>
        <v>OLD</v>
      </c>
      <c r="AF968" s="68"/>
      <c r="AG968" s="68"/>
      <c r="AH968" s="53" t="str">
        <f t="shared" si="14"/>
        <v/>
      </c>
    </row>
    <row r="969" spans="1:34" ht="17">
      <c r="A969" s="53" t="s">
        <v>2664</v>
      </c>
      <c r="B969" s="53" t="s">
        <v>2665</v>
      </c>
      <c r="C969" s="54">
        <v>326</v>
      </c>
      <c r="D969" s="55" t="s">
        <v>47</v>
      </c>
      <c r="E969" s="55"/>
      <c r="F969" s="56" t="s">
        <v>49</v>
      </c>
      <c r="G969" s="56" t="s">
        <v>49</v>
      </c>
      <c r="H969" s="56" t="s">
        <v>98</v>
      </c>
      <c r="I969" s="56"/>
      <c r="J969" s="56"/>
      <c r="K969" s="57">
        <v>11.6485</v>
      </c>
      <c r="L969" s="58">
        <v>45240</v>
      </c>
      <c r="M969" s="58">
        <v>45728</v>
      </c>
      <c r="N969" s="59"/>
      <c r="O969" s="56">
        <v>29</v>
      </c>
      <c r="P969" s="56"/>
      <c r="Q969" s="56">
        <v>360</v>
      </c>
      <c r="R969" s="60" t="s">
        <v>1139</v>
      </c>
      <c r="S969" s="61">
        <f>O969+P969</f>
        <v>29</v>
      </c>
      <c r="T969" s="62">
        <f>+IF(L969&lt;&gt;"",IF(DAYS360(L969,$A$2)&lt;0,0,IF(AND(MONTH(L969)=MONTH($A$2),YEAR(L969)&lt;YEAR($A$2)),(DAYS360(L969,$A$2)/30)-1,DAYS360(L969,$A$2)/30)),0)</f>
        <v>16.533333333333335</v>
      </c>
      <c r="U969" s="62">
        <f>+IF(M969&lt;&gt;"",IF(DAYS360(M969,$A$2)&lt;0,0,IF(AND(MONTH(M969)=MONTH($A$2),YEAR(M969)&lt;YEAR($A$2)),(DAYS360(M969,$A$2)/30)-1,DAYS360(M969,$A$2)/30)),0)</f>
        <v>0.46666666666666667</v>
      </c>
      <c r="V969" s="63">
        <f>S969/((C969+Q969)/2)</f>
        <v>8.4548104956268216E-2</v>
      </c>
      <c r="W969" s="64">
        <f>+IF(V969&gt;0,1/V969,999)</f>
        <v>11.827586206896552</v>
      </c>
      <c r="X969" s="65" t="str">
        <f>+IF(N969&lt;&gt;"",IF(INT(N969)&lt;&gt;INT(K969),"OUI",""),"")</f>
        <v/>
      </c>
      <c r="Y969" s="66">
        <f>+IF(F969="OUI",0,C969*K969)</f>
        <v>3797.4110000000001</v>
      </c>
      <c r="Z969" s="67" t="str">
        <f>+IF(R969="-",IF(OR(F969="OUI",AND(G969="OUI",T969&lt;=$V$1),H969="OUI",I969="OUI",J969="OUI",T969&lt;=$V$1),"OUI",""),"")</f>
        <v>OUI</v>
      </c>
      <c r="AA969" s="68" t="str">
        <f>+IF(OR(Z969&lt;&gt;"OUI",X969="OUI",R969&lt;&gt;"-"),"OUI","")</f>
        <v/>
      </c>
      <c r="AB969" s="69" t="str">
        <f>+IF(AA969&lt;&gt;"OUI","-",IF(R969="-",IF(W969&lt;=3,"-",MAX(N969,K969*(1-$T$1))),IF(W969&lt;=3,R969,IF(T969&gt;$V$6,MAX(N969,K969*$T$6),IF(T969&gt;$V$5,MAX(R969,N969,K969*(1-$T$2),K969*(1-$T$5)),IF(T969&gt;$V$4,MAX(R969,N969,K969*(1-$T$2),K969*(1-$T$4)),IF(T969&gt;$V$3,MAX(R969,N969,K969*(1-$T$2),K969*(1-$T$3)),IF(T969&gt;$V$1,MAX(N969,K969*(1-$T$2)),MAX(N969,R969)))))))))</f>
        <v>-</v>
      </c>
      <c r="AC969" s="70" t="str">
        <f>+IF(AB969="-","-",IF(ABS(K969-AB969)&lt;0.1,1,-1*(AB969-K969)/K969))</f>
        <v>-</v>
      </c>
      <c r="AD969" s="66" t="str">
        <f>+IF(AB969&lt;&gt;"-",IF(AB969&lt;K969,(K969-AB969)*C969,AB969*C969),"")</f>
        <v/>
      </c>
      <c r="AE969" s="68" t="str">
        <f>+IF(AB969&lt;&gt;"-",IF(R969&lt;&gt;"-",IF(Z969&lt;&gt;"OUI","OLD","FAUX"),IF(Z969&lt;&gt;"OUI","NEW","FAUX")),"")</f>
        <v/>
      </c>
      <c r="AF969" s="68"/>
      <c r="AG969" s="68"/>
      <c r="AH969" s="53" t="str">
        <f t="shared" si="14"/>
        <v/>
      </c>
    </row>
    <row r="970" spans="1:34" ht="17">
      <c r="A970" s="53" t="s">
        <v>2634</v>
      </c>
      <c r="B970" s="53" t="s">
        <v>2635</v>
      </c>
      <c r="C970" s="54">
        <v>9</v>
      </c>
      <c r="D970" s="55" t="s">
        <v>791</v>
      </c>
      <c r="E970" s="55"/>
      <c r="F970" s="56"/>
      <c r="G970" s="56"/>
      <c r="H970" s="56"/>
      <c r="I970" s="56"/>
      <c r="J970" s="56"/>
      <c r="K970" s="57">
        <v>11.5</v>
      </c>
      <c r="L970" s="58">
        <v>45715</v>
      </c>
      <c r="M970" s="58">
        <v>45723</v>
      </c>
      <c r="N970" s="59"/>
      <c r="O970" s="56">
        <v>1</v>
      </c>
      <c r="P970" s="56"/>
      <c r="Q970" s="56"/>
      <c r="R970" s="60" t="s">
        <v>1139</v>
      </c>
      <c r="S970" s="61">
        <f>O970+P970</f>
        <v>1</v>
      </c>
      <c r="T970" s="62">
        <f>+IF(L970&lt;&gt;"",IF(DAYS360(L970,$A$2)&lt;0,0,IF(AND(MONTH(L970)=MONTH($A$2),YEAR(L970)&lt;YEAR($A$2)),(DAYS360(L970,$A$2)/30)-1,DAYS360(L970,$A$2)/30)),0)</f>
        <v>0.96666666666666667</v>
      </c>
      <c r="U970" s="62">
        <f>+IF(M970&lt;&gt;"",IF(DAYS360(M970,$A$2)&lt;0,0,IF(AND(MONTH(M970)=MONTH($A$2),YEAR(M970)&lt;YEAR($A$2)),(DAYS360(M970,$A$2)/30)-1,DAYS360(M970,$A$2)/30)),0)</f>
        <v>0.6333333333333333</v>
      </c>
      <c r="V970" s="63">
        <f>S970/((C970+Q970)/2)</f>
        <v>0.22222222222222221</v>
      </c>
      <c r="W970" s="64">
        <f>+IF(V970&gt;0,1/V970,999)</f>
        <v>4.5</v>
      </c>
      <c r="X970" s="65" t="str">
        <f>+IF(N970&lt;&gt;"",IF(INT(N970)&lt;&gt;INT(K970),"OUI",""),"")</f>
        <v/>
      </c>
      <c r="Y970" s="66">
        <f>+IF(F970="OUI",0,C970*K970)</f>
        <v>103.5</v>
      </c>
      <c r="Z970" s="67" t="str">
        <f>+IF(R970="-",IF(OR(F970="OUI",AND(G970="OUI",T970&lt;=$V$1),H970="OUI",I970="OUI",J970="OUI",T970&lt;=$V$1),"OUI",""),"")</f>
        <v>OUI</v>
      </c>
      <c r="AA970" s="68" t="str">
        <f>+IF(OR(Z970&lt;&gt;"OUI",X970="OUI",R970&lt;&gt;"-"),"OUI","")</f>
        <v/>
      </c>
      <c r="AB970" s="69" t="str">
        <f>+IF(AA970&lt;&gt;"OUI","-",IF(R970="-",IF(W970&lt;=3,"-",MAX(N970,K970*(1-$T$1))),IF(W970&lt;=3,R970,IF(T970&gt;$V$6,MAX(N970,K970*$T$6),IF(T970&gt;$V$5,MAX(R970,N970,K970*(1-$T$2),K970*(1-$T$5)),IF(T970&gt;$V$4,MAX(R970,N970,K970*(1-$T$2),K970*(1-$T$4)),IF(T970&gt;$V$3,MAX(R970,N970,K970*(1-$T$2),K970*(1-$T$3)),IF(T970&gt;$V$1,MAX(N970,K970*(1-$T$2)),MAX(N970,R970)))))))))</f>
        <v>-</v>
      </c>
      <c r="AC970" s="70" t="str">
        <f>+IF(AB970="-","-",IF(ABS(K970-AB970)&lt;0.1,1,-1*(AB970-K970)/K970))</f>
        <v>-</v>
      </c>
      <c r="AD970" s="66" t="str">
        <f>+IF(AB970&lt;&gt;"-",IF(AB970&lt;K970,(K970-AB970)*C970,AB970*C970),"")</f>
        <v/>
      </c>
      <c r="AE970" s="68" t="str">
        <f>+IF(AB970&lt;&gt;"-",IF(R970&lt;&gt;"-",IF(Z970&lt;&gt;"OUI","OLD","FAUX"),IF(Z970&lt;&gt;"OUI","NEW","FAUX")),"")</f>
        <v/>
      </c>
      <c r="AF970" s="68"/>
      <c r="AG970" s="68"/>
      <c r="AH970" s="53" t="str">
        <f t="shared" si="14"/>
        <v/>
      </c>
    </row>
    <row r="971" spans="1:34" ht="17">
      <c r="A971" s="53" t="s">
        <v>2632</v>
      </c>
      <c r="B971" s="53" t="s">
        <v>2633</v>
      </c>
      <c r="C971" s="54">
        <v>13</v>
      </c>
      <c r="D971" s="55" t="s">
        <v>791</v>
      </c>
      <c r="E971" s="55"/>
      <c r="F971" s="56" t="s">
        <v>49</v>
      </c>
      <c r="G971" s="56" t="s">
        <v>49</v>
      </c>
      <c r="H971" s="56"/>
      <c r="I971" s="56"/>
      <c r="J971" s="56"/>
      <c r="K971" s="57">
        <v>11.5</v>
      </c>
      <c r="L971" s="58">
        <v>45649</v>
      </c>
      <c r="M971" s="58">
        <v>45733</v>
      </c>
      <c r="N971" s="59"/>
      <c r="O971" s="56">
        <v>5</v>
      </c>
      <c r="P971" s="56"/>
      <c r="Q971" s="56">
        <v>19</v>
      </c>
      <c r="R971" s="60" t="s">
        <v>1139</v>
      </c>
      <c r="S971" s="61">
        <f>O971+P971</f>
        <v>5</v>
      </c>
      <c r="T971" s="62">
        <f>+IF(L971&lt;&gt;"",IF(DAYS360(L971,$A$2)&lt;0,0,IF(AND(MONTH(L971)=MONTH($A$2),YEAR(L971)&lt;YEAR($A$2)),(DAYS360(L971,$A$2)/30)-1,DAYS360(L971,$A$2)/30)),0)</f>
        <v>3.1</v>
      </c>
      <c r="U971" s="62">
        <f>+IF(M971&lt;&gt;"",IF(DAYS360(M971,$A$2)&lt;0,0,IF(AND(MONTH(M971)=MONTH($A$2),YEAR(M971)&lt;YEAR($A$2)),(DAYS360(M971,$A$2)/30)-1,DAYS360(M971,$A$2)/30)),0)</f>
        <v>0.3</v>
      </c>
      <c r="V971" s="63">
        <f>S971/((C971+Q971)/2)</f>
        <v>0.3125</v>
      </c>
      <c r="W971" s="64">
        <f>+IF(V971&gt;0,1/V971,999)</f>
        <v>3.2</v>
      </c>
      <c r="X971" s="65" t="str">
        <f>+IF(N971&lt;&gt;"",IF(INT(N971)&lt;&gt;INT(K971),"OUI",""),"")</f>
        <v/>
      </c>
      <c r="Y971" s="66">
        <f>+IF(F971="OUI",0,C971*K971)</f>
        <v>149.5</v>
      </c>
      <c r="Z971" s="67" t="str">
        <f>+IF(R971="-",IF(OR(F971="OUI",AND(G971="OUI",T971&lt;=$V$1),H971="OUI",I971="OUI",J971="OUI",T971&lt;=$V$1),"OUI",""),"")</f>
        <v>OUI</v>
      </c>
      <c r="AA971" s="68" t="str">
        <f>+IF(OR(Z971&lt;&gt;"OUI",X971="OUI",R971&lt;&gt;"-"),"OUI","")</f>
        <v/>
      </c>
      <c r="AB971" s="69" t="str">
        <f>+IF(AA971&lt;&gt;"OUI","-",IF(R971="-",IF(W971&lt;=3,"-",MAX(N971,K971*(1-$T$1))),IF(W971&lt;=3,R971,IF(T971&gt;$V$6,MAX(N971,K971*$T$6),IF(T971&gt;$V$5,MAX(R971,N971,K971*(1-$T$2),K971*(1-$T$5)),IF(T971&gt;$V$4,MAX(R971,N971,K971*(1-$T$2),K971*(1-$T$4)),IF(T971&gt;$V$3,MAX(R971,N971,K971*(1-$T$2),K971*(1-$T$3)),IF(T971&gt;$V$1,MAX(N971,K971*(1-$T$2)),MAX(N971,R971)))))))))</f>
        <v>-</v>
      </c>
      <c r="AC971" s="70" t="str">
        <f>+IF(AB971="-","-",IF(ABS(K971-AB971)&lt;0.1,1,-1*(AB971-K971)/K971))</f>
        <v>-</v>
      </c>
      <c r="AD971" s="66" t="str">
        <f>+IF(AB971&lt;&gt;"-",IF(AB971&lt;K971,(K971-AB971)*C971,AB971*C971),"")</f>
        <v/>
      </c>
      <c r="AE971" s="68" t="str">
        <f>+IF(AB971&lt;&gt;"-",IF(R971&lt;&gt;"-",IF(Z971&lt;&gt;"OUI","OLD","FAUX"),IF(Z971&lt;&gt;"OUI","NEW","FAUX")),"")</f>
        <v/>
      </c>
      <c r="AF971" s="68"/>
      <c r="AG971" s="68"/>
      <c r="AH971" s="53" t="str">
        <f t="shared" si="14"/>
        <v/>
      </c>
    </row>
    <row r="972" spans="1:34" ht="17">
      <c r="A972" s="53" t="s">
        <v>1986</v>
      </c>
      <c r="B972" s="53" t="s">
        <v>1987</v>
      </c>
      <c r="C972" s="54">
        <v>1</v>
      </c>
      <c r="D972" s="55" t="s">
        <v>791</v>
      </c>
      <c r="E972" s="55" t="s">
        <v>61</v>
      </c>
      <c r="F972" s="56" t="s">
        <v>49</v>
      </c>
      <c r="G972" s="56" t="s">
        <v>49</v>
      </c>
      <c r="H972" s="56"/>
      <c r="I972" s="56"/>
      <c r="J972" s="56" t="s">
        <v>49</v>
      </c>
      <c r="K972" s="57">
        <v>11.5</v>
      </c>
      <c r="L972" s="58">
        <v>44362</v>
      </c>
      <c r="M972" s="58">
        <v>45653</v>
      </c>
      <c r="N972" s="59"/>
      <c r="O972" s="56"/>
      <c r="P972" s="56"/>
      <c r="Q972" s="56">
        <v>1</v>
      </c>
      <c r="R972" s="60">
        <v>8.8486111111111097</v>
      </c>
      <c r="S972" s="61">
        <f>O972+P972</f>
        <v>0</v>
      </c>
      <c r="T972" s="62">
        <f>+IF(L972&lt;&gt;"",IF(DAYS360(L972,$A$2)&lt;0,0,IF(AND(MONTH(L972)=MONTH($A$2),YEAR(L972)&lt;YEAR($A$2)),(DAYS360(L972,$A$2)/30)-1,DAYS360(L972,$A$2)/30)),0)</f>
        <v>45.366666666666667</v>
      </c>
      <c r="U972" s="62">
        <f>+IF(M972&lt;&gt;"",IF(DAYS360(M972,$A$2)&lt;0,0,IF(AND(MONTH(M972)=MONTH($A$2),YEAR(M972)&lt;YEAR($A$2)),(DAYS360(M972,$A$2)/30)-1,DAYS360(M972,$A$2)/30)),0)</f>
        <v>2.9666666666666668</v>
      </c>
      <c r="V972" s="63">
        <f>S972/((C972+Q972)/2)</f>
        <v>0</v>
      </c>
      <c r="W972" s="64">
        <f>+IF(V972&gt;0,1/V972,999)</f>
        <v>999</v>
      </c>
      <c r="X972" s="65" t="str">
        <f>+IF(N972&lt;&gt;"",IF(INT(N972)&lt;&gt;INT(K972),"OUI",""),"")</f>
        <v/>
      </c>
      <c r="Y972" s="66">
        <f>+IF(F972="OUI",0,C972*K972)</f>
        <v>11.5</v>
      </c>
      <c r="Z972" s="67" t="str">
        <f>+IF(R972="-",IF(OR(F972="OUI",AND(G972="OUI",T972&lt;=$V$1),H972="OUI",I972="OUI",J972="OUI",T972&lt;=$V$1),"OUI",""),"")</f>
        <v/>
      </c>
      <c r="AA972" s="68" t="str">
        <f>+IF(OR(Z972&lt;&gt;"OUI",X972="OUI",R972&lt;&gt;"-"),"OUI","")</f>
        <v>OUI</v>
      </c>
      <c r="AB972" s="69">
        <f>+IF(AA972&lt;&gt;"OUI","-",IF(R972="-",IF(W972&lt;=3,"-",MAX(N972,K972*(1-$T$1))),IF(W972&lt;=3,R972,IF(T972&gt;$V$6,MAX(N972,K972*$T$6),IF(T972&gt;$V$5,MAX(R972,N972,K972*(1-$T$2),K972*(1-$T$5)),IF(T972&gt;$V$4,MAX(R972,N972,K972*(1-$T$2),K972*(1-$T$4)),IF(T972&gt;$V$3,MAX(R972,N972,K972*(1-$T$2),K972*(1-$T$3)),IF(T972&gt;$V$1,MAX(N972,K972*(1-$T$2)),MAX(N972,R972)))))))))</f>
        <v>10.35</v>
      </c>
      <c r="AC972" s="70">
        <f>+IF(AB972="-","-",IF(ABS(K972-AB972)&lt;0.1,1,-1*(AB972-K972)/K972))</f>
        <v>0.10000000000000003</v>
      </c>
      <c r="AD972" s="66">
        <f>+IF(AB972&lt;&gt;"-",IF(AB972&lt;K972,(K972-AB972)*C972,AB972*C972),"")</f>
        <v>1.1500000000000004</v>
      </c>
      <c r="AE972" s="68" t="str">
        <f>+IF(AB972&lt;&gt;"-",IF(R972&lt;&gt;"-",IF(Z972&lt;&gt;"OUI","OLD","FAUX"),IF(Z972&lt;&gt;"OUI","NEW","FAUX")),"")</f>
        <v>OLD</v>
      </c>
      <c r="AF972" s="68"/>
      <c r="AG972" s="68"/>
      <c r="AH972" s="53" t="str">
        <f t="shared" si="14"/>
        <v/>
      </c>
    </row>
    <row r="973" spans="1:34" ht="17">
      <c r="A973" s="53" t="s">
        <v>3230</v>
      </c>
      <c r="B973" s="53" t="s">
        <v>3231</v>
      </c>
      <c r="C973" s="54">
        <v>22</v>
      </c>
      <c r="D973" s="55" t="s">
        <v>80</v>
      </c>
      <c r="E973" s="55" t="s">
        <v>737</v>
      </c>
      <c r="F973" s="56" t="s">
        <v>49</v>
      </c>
      <c r="G973" s="56" t="s">
        <v>49</v>
      </c>
      <c r="H973" s="56">
        <v>0</v>
      </c>
      <c r="I973" s="56"/>
      <c r="J973" s="56" t="s">
        <v>49</v>
      </c>
      <c r="K973" s="57">
        <v>11.4</v>
      </c>
      <c r="L973" s="58">
        <v>45673</v>
      </c>
      <c r="M973" s="58">
        <v>45723</v>
      </c>
      <c r="N973" s="59"/>
      <c r="O973" s="56">
        <v>42</v>
      </c>
      <c r="P973" s="56"/>
      <c r="Q973" s="56">
        <v>8</v>
      </c>
      <c r="R973" s="60" t="s">
        <v>1139</v>
      </c>
      <c r="S973" s="61">
        <f>O973+P973</f>
        <v>42</v>
      </c>
      <c r="T973" s="62">
        <f>+IF(L973&lt;&gt;"",IF(DAYS360(L973,$A$2)&lt;0,0,IF(AND(MONTH(L973)=MONTH($A$2),YEAR(L973)&lt;YEAR($A$2)),(DAYS360(L973,$A$2)/30)-1,DAYS360(L973,$A$2)/30)),0)</f>
        <v>2.3333333333333335</v>
      </c>
      <c r="U973" s="62">
        <f>+IF(M973&lt;&gt;"",IF(DAYS360(M973,$A$2)&lt;0,0,IF(AND(MONTH(M973)=MONTH($A$2),YEAR(M973)&lt;YEAR($A$2)),(DAYS360(M973,$A$2)/30)-1,DAYS360(M973,$A$2)/30)),0)</f>
        <v>0.6333333333333333</v>
      </c>
      <c r="V973" s="63">
        <f>S973/((C973+Q973)/2)</f>
        <v>2.8</v>
      </c>
      <c r="W973" s="64">
        <f>+IF(V973&gt;0,1/V973,999)</f>
        <v>0.35714285714285715</v>
      </c>
      <c r="X973" s="65" t="str">
        <f>+IF(N973&lt;&gt;"",IF(INT(N973)&lt;&gt;INT(K973),"OUI",""),"")</f>
        <v/>
      </c>
      <c r="Y973" s="66">
        <f>+IF(F973="OUI",0,C973*K973)</f>
        <v>250.8</v>
      </c>
      <c r="Z973" s="67" t="str">
        <f>+IF(R973="-",IF(OR(F973="OUI",AND(G973="OUI",T973&lt;=$V$1),H973="OUI",I973="OUI",J973="OUI",T973&lt;=$V$1),"OUI",""),"")</f>
        <v>OUI</v>
      </c>
      <c r="AA973" s="68" t="str">
        <f>+IF(OR(Z973&lt;&gt;"OUI",X973="OUI",R973&lt;&gt;"-"),"OUI","")</f>
        <v/>
      </c>
      <c r="AB973" s="69" t="str">
        <f>+IF(AA973&lt;&gt;"OUI","-",IF(R973="-",IF(W973&lt;=3,"-",MAX(N973,K973*(1-$T$1))),IF(W973&lt;=3,R973,IF(T973&gt;$V$6,MAX(N973,K973*$T$6),IF(T973&gt;$V$5,MAX(R973,N973,K973*(1-$T$2),K973*(1-$T$5)),IF(T973&gt;$V$4,MAX(R973,N973,K973*(1-$T$2),K973*(1-$T$4)),IF(T973&gt;$V$3,MAX(R973,N973,K973*(1-$T$2),K973*(1-$T$3)),IF(T973&gt;$V$1,MAX(N973,K973*(1-$T$2)),MAX(N973,R973)))))))))</f>
        <v>-</v>
      </c>
      <c r="AC973" s="70" t="str">
        <f>+IF(AB973="-","-",IF(ABS(K973-AB973)&lt;0.1,1,-1*(AB973-K973)/K973))</f>
        <v>-</v>
      </c>
      <c r="AD973" s="66" t="str">
        <f>+IF(AB973&lt;&gt;"-",IF(AB973&lt;K973,(K973-AB973)*C973,AB973*C973),"")</f>
        <v/>
      </c>
      <c r="AE973" s="68" t="str">
        <f>+IF(AB973&lt;&gt;"-",IF(R973&lt;&gt;"-",IF(Z973&lt;&gt;"OUI","OLD","FAUX"),IF(Z973&lt;&gt;"OUI","NEW","FAUX")),"")</f>
        <v/>
      </c>
      <c r="AF973" s="68"/>
      <c r="AG973" s="68"/>
      <c r="AH973" s="53" t="str">
        <f t="shared" si="14"/>
        <v/>
      </c>
    </row>
    <row r="974" spans="1:34" ht="17">
      <c r="A974" s="53" t="s">
        <v>1507</v>
      </c>
      <c r="B974" s="53" t="s">
        <v>1508</v>
      </c>
      <c r="C974" s="54">
        <v>24</v>
      </c>
      <c r="D974" s="55" t="s">
        <v>294</v>
      </c>
      <c r="E974" s="55" t="s">
        <v>111</v>
      </c>
      <c r="F974" s="56" t="s">
        <v>49</v>
      </c>
      <c r="G974" s="56" t="s">
        <v>49</v>
      </c>
      <c r="H974" s="56"/>
      <c r="I974" s="56"/>
      <c r="J974" s="56" t="s">
        <v>49</v>
      </c>
      <c r="K974" s="57">
        <v>11.394</v>
      </c>
      <c r="L974" s="58">
        <v>44860</v>
      </c>
      <c r="M974" s="58">
        <v>45653</v>
      </c>
      <c r="N974" s="59"/>
      <c r="O974" s="56"/>
      <c r="P974" s="56"/>
      <c r="Q974" s="56">
        <v>24</v>
      </c>
      <c r="R974" s="60">
        <v>10.2546</v>
      </c>
      <c r="S974" s="61">
        <f>O974+P974</f>
        <v>0</v>
      </c>
      <c r="T974" s="62">
        <f>+IF(L974&lt;&gt;"",IF(DAYS360(L974,$A$2)&lt;0,0,IF(AND(MONTH(L974)=MONTH($A$2),YEAR(L974)&lt;YEAR($A$2)),(DAYS360(L974,$A$2)/30)-1,DAYS360(L974,$A$2)/30)),0)</f>
        <v>29</v>
      </c>
      <c r="U974" s="62">
        <f>+IF(M974&lt;&gt;"",IF(DAYS360(M974,$A$2)&lt;0,0,IF(AND(MONTH(M974)=MONTH($A$2),YEAR(M974)&lt;YEAR($A$2)),(DAYS360(M974,$A$2)/30)-1,DAYS360(M974,$A$2)/30)),0)</f>
        <v>2.9666666666666668</v>
      </c>
      <c r="V974" s="63">
        <f>S974/((C974+Q974)/2)</f>
        <v>0</v>
      </c>
      <c r="W974" s="64">
        <f>+IF(V974&gt;0,1/V974,999)</f>
        <v>999</v>
      </c>
      <c r="X974" s="65" t="str">
        <f>+IF(N974&lt;&gt;"",IF(INT(N974)&lt;&gt;INT(K974),"OUI",""),"")</f>
        <v/>
      </c>
      <c r="Y974" s="66">
        <f>+IF(F974="OUI",0,C974*K974)</f>
        <v>273.45600000000002</v>
      </c>
      <c r="Z974" s="67" t="str">
        <f>+IF(R974="-",IF(OR(F974="OUI",AND(G974="OUI",T974&lt;=$V$1),H974="OUI",I974="OUI",J974="OUI",T974&lt;=$V$1),"OUI",""),"")</f>
        <v/>
      </c>
      <c r="AA974" s="68" t="str">
        <f>+IF(OR(Z974&lt;&gt;"OUI",X974="OUI",R974&lt;&gt;"-"),"OUI","")</f>
        <v>OUI</v>
      </c>
      <c r="AB974" s="69">
        <f>+IF(AA974&lt;&gt;"OUI","-",IF(R974="-",IF(W974&lt;=3,"-",MAX(N974,K974*(1-$T$1))),IF(W974&lt;=3,R974,IF(T974&gt;$V$6,MAX(N974,K974*$T$6),IF(T974&gt;$V$5,MAX(R974,N974,K974*(1-$T$2),K974*(1-$T$5)),IF(T974&gt;$V$4,MAX(R974,N974,K974*(1-$T$2),K974*(1-$T$4)),IF(T974&gt;$V$3,MAX(R974,N974,K974*(1-$T$2),K974*(1-$T$3)),IF(T974&gt;$V$1,MAX(N974,K974*(1-$T$2)),MAX(N974,R974)))))))))</f>
        <v>10.2546</v>
      </c>
      <c r="AC974" s="70">
        <f>+IF(AB974="-","-",IF(ABS(K974-AB974)&lt;0.1,1,-1*(AB974-K974)/K974))</f>
        <v>0.10000000000000002</v>
      </c>
      <c r="AD974" s="66">
        <f>+IF(AB974&lt;&gt;"-",IF(AB974&lt;K974,(K974-AB974)*C974,AB974*C974),"")</f>
        <v>27.345600000000005</v>
      </c>
      <c r="AE974" s="68" t="str">
        <f>+IF(AB974&lt;&gt;"-",IF(R974&lt;&gt;"-",IF(Z974&lt;&gt;"OUI","OLD","FAUX"),IF(Z974&lt;&gt;"OUI","NEW","FAUX")),"")</f>
        <v>OLD</v>
      </c>
      <c r="AF974" s="68"/>
      <c r="AG974" s="68"/>
      <c r="AH974" s="53" t="str">
        <f t="shared" si="14"/>
        <v/>
      </c>
    </row>
    <row r="975" spans="1:34" ht="17">
      <c r="A975" s="53" t="s">
        <v>1109</v>
      </c>
      <c r="B975" s="53" t="s">
        <v>1110</v>
      </c>
      <c r="C975" s="54">
        <v>1</v>
      </c>
      <c r="D975" s="55"/>
      <c r="E975" s="55" t="s">
        <v>432</v>
      </c>
      <c r="F975" s="56" t="s">
        <v>49</v>
      </c>
      <c r="G975" s="56" t="s">
        <v>49</v>
      </c>
      <c r="H975" s="56"/>
      <c r="I975" s="56"/>
      <c r="J975" s="56" t="s">
        <v>49</v>
      </c>
      <c r="K975" s="57">
        <v>11.27</v>
      </c>
      <c r="L975" s="58">
        <v>44125</v>
      </c>
      <c r="M975" s="58">
        <v>44130</v>
      </c>
      <c r="N975" s="59"/>
      <c r="O975" s="56"/>
      <c r="P975" s="56"/>
      <c r="Q975" s="56">
        <v>1</v>
      </c>
      <c r="R975" s="60">
        <v>10.143000000000001</v>
      </c>
      <c r="S975" s="61">
        <f>O975+P975</f>
        <v>0</v>
      </c>
      <c r="T975" s="62">
        <f>+IF(L975&lt;&gt;"",IF(DAYS360(L975,$A$2)&lt;0,0,IF(AND(MONTH(L975)=MONTH($A$2),YEAR(L975)&lt;YEAR($A$2)),(DAYS360(L975,$A$2)/30)-1,DAYS360(L975,$A$2)/30)),0)</f>
        <v>53.166666666666664</v>
      </c>
      <c r="U975" s="62">
        <f>+IF(M975&lt;&gt;"",IF(DAYS360(M975,$A$2)&lt;0,0,IF(AND(MONTH(M975)=MONTH($A$2),YEAR(M975)&lt;YEAR($A$2)),(DAYS360(M975,$A$2)/30)-1,DAYS360(M975,$A$2)/30)),0)</f>
        <v>53</v>
      </c>
      <c r="V975" s="63">
        <f>S975/((C975+Q975)/2)</f>
        <v>0</v>
      </c>
      <c r="W975" s="64">
        <f>+IF(V975&gt;0,1/V975,999)</f>
        <v>999</v>
      </c>
      <c r="X975" s="65" t="str">
        <f>+IF(N975&lt;&gt;"",IF(INT(N975)&lt;&gt;INT(K975),"OUI",""),"")</f>
        <v/>
      </c>
      <c r="Y975" s="66">
        <f>+IF(F975="OUI",0,C975*K975)</f>
        <v>11.27</v>
      </c>
      <c r="Z975" s="67" t="str">
        <f>+IF(R975="-",IF(OR(F975="OUI",AND(G975="OUI",T975&lt;=$V$1),H975="OUI",I975="OUI",J975="OUI",T975&lt;=$V$1),"OUI",""),"")</f>
        <v/>
      </c>
      <c r="AA975" s="68" t="str">
        <f>+IF(OR(Z975&lt;&gt;"OUI",X975="OUI",R975&lt;&gt;"-"),"OUI","")</f>
        <v>OUI</v>
      </c>
      <c r="AB975" s="69">
        <f>+IF(AA975&lt;&gt;"OUI","-",IF(R975="-",IF(W975&lt;=3,"-",MAX(N975,K975*(1-$T$1))),IF(W975&lt;=3,R975,IF(T975&gt;$V$6,MAX(N975,K975*$T$6),IF(T975&gt;$V$5,MAX(R975,N975,K975*(1-$T$2),K975*(1-$T$5)),IF(T975&gt;$V$4,MAX(R975,N975,K975*(1-$T$2),K975*(1-$T$4)),IF(T975&gt;$V$3,MAX(R975,N975,K975*(1-$T$2),K975*(1-$T$3)),IF(T975&gt;$V$1,MAX(N975,K975*(1-$T$2)),MAX(N975,R975)))))))))</f>
        <v>10.143000000000001</v>
      </c>
      <c r="AC975" s="70">
        <f>+IF(AB975="-","-",IF(ABS(K975-AB975)&lt;0.1,1,-1*(AB975-K975)/K975))</f>
        <v>9.9999999999999908E-2</v>
      </c>
      <c r="AD975" s="66">
        <f>+IF(AB975&lt;&gt;"-",IF(AB975&lt;K975,(K975-AB975)*C975,AB975*C975),"")</f>
        <v>1.1269999999999989</v>
      </c>
      <c r="AE975" s="68" t="str">
        <f>+IF(AB975&lt;&gt;"-",IF(R975&lt;&gt;"-",IF(Z975&lt;&gt;"OUI","OLD","FAUX"),IF(Z975&lt;&gt;"OUI","NEW","FAUX")),"")</f>
        <v>OLD</v>
      </c>
      <c r="AF975" s="68"/>
      <c r="AG975" s="68"/>
      <c r="AH975" s="53" t="str">
        <f t="shared" si="14"/>
        <v/>
      </c>
    </row>
    <row r="976" spans="1:34">
      <c r="A976" s="53" t="s">
        <v>3291</v>
      </c>
      <c r="B976" s="53" t="s">
        <v>3292</v>
      </c>
      <c r="C976" s="54">
        <v>1</v>
      </c>
      <c r="D976" s="55"/>
      <c r="E976" s="55"/>
      <c r="F976" s="56" t="s">
        <v>49</v>
      </c>
      <c r="G976" s="56" t="s">
        <v>49</v>
      </c>
      <c r="H976" s="56"/>
      <c r="I976" s="56"/>
      <c r="J976" s="56"/>
      <c r="K976" s="57">
        <v>11.19</v>
      </c>
      <c r="L976" s="58">
        <v>45406</v>
      </c>
      <c r="M976" s="58">
        <v>45412</v>
      </c>
      <c r="N976" s="59"/>
      <c r="O976" s="56"/>
      <c r="P976" s="56"/>
      <c r="Q976" s="56">
        <v>1</v>
      </c>
      <c r="R976" s="60" t="s">
        <v>1139</v>
      </c>
      <c r="S976" s="61">
        <f>O976+P976</f>
        <v>0</v>
      </c>
      <c r="T976" s="62">
        <f>+IF(L976&lt;&gt;"",IF(DAYS360(L976,$A$2)&lt;0,0,IF(AND(MONTH(L976)=MONTH($A$2),YEAR(L976)&lt;YEAR($A$2)),(DAYS360(L976,$A$2)/30)-1,DAYS360(L976,$A$2)/30)),0)</f>
        <v>11.066666666666666</v>
      </c>
      <c r="U976" s="62">
        <f>+IF(M976&lt;&gt;"",IF(DAYS360(M976,$A$2)&lt;0,0,IF(AND(MONTH(M976)=MONTH($A$2),YEAR(M976)&lt;YEAR($A$2)),(DAYS360(M976,$A$2)/30)-1,DAYS360(M976,$A$2)/30)),0)</f>
        <v>10.866666666666667</v>
      </c>
      <c r="V976" s="63">
        <f>S976/((C976+Q976)/2)</f>
        <v>0</v>
      </c>
      <c r="W976" s="64">
        <f>+IF(V976&gt;0,1/V976,999)</f>
        <v>999</v>
      </c>
      <c r="X976" s="65" t="str">
        <f>+IF(N976&lt;&gt;"",IF(INT(N976)&lt;&gt;INT(K976),"OUI",""),"")</f>
        <v/>
      </c>
      <c r="Y976" s="66">
        <f>+IF(F976="OUI",0,C976*K976)</f>
        <v>11.19</v>
      </c>
      <c r="Z976" s="67" t="str">
        <f>+IF(R976="-",IF(OR(F976="OUI",AND(G976="OUI",T976&lt;=$V$1),H976="OUI",I976="OUI",J976="OUI",T976&lt;=$V$1),"OUI",""),"")</f>
        <v>OUI</v>
      </c>
      <c r="AA976" s="68" t="str">
        <f>+IF(OR(Z976&lt;&gt;"OUI",X976="OUI",R976&lt;&gt;"-"),"OUI","")</f>
        <v/>
      </c>
      <c r="AB976" s="69" t="str">
        <f>+IF(AA976&lt;&gt;"OUI","-",IF(R976="-",IF(W976&lt;=3,"-",MAX(N976,K976*(1-$T$1))),IF(W976&lt;=3,R976,IF(T976&gt;$V$6,MAX(N976,K976*$T$6),IF(T976&gt;$V$5,MAX(R976,N976,K976*(1-$T$2),K976*(1-$T$5)),IF(T976&gt;$V$4,MAX(R976,N976,K976*(1-$T$2),K976*(1-$T$4)),IF(T976&gt;$V$3,MAX(R976,N976,K976*(1-$T$2),K976*(1-$T$3)),IF(T976&gt;$V$1,MAX(N976,K976*(1-$T$2)),MAX(N976,R976)))))))))</f>
        <v>-</v>
      </c>
      <c r="AC976" s="70" t="str">
        <f>+IF(AB976="-","-",IF(ABS(K976-AB976)&lt;0.1,1,-1*(AB976-K976)/K976))</f>
        <v>-</v>
      </c>
      <c r="AD976" s="66" t="str">
        <f>+IF(AB976&lt;&gt;"-",IF(AB976&lt;K976,(K976-AB976)*C976,AB976*C976),"")</f>
        <v/>
      </c>
      <c r="AE976" s="68" t="str">
        <f>+IF(AB976&lt;&gt;"-",IF(R976&lt;&gt;"-",IF(Z976&lt;&gt;"OUI","OLD","FAUX"),IF(Z976&lt;&gt;"OUI","NEW","FAUX")),"")</f>
        <v/>
      </c>
      <c r="AF976" s="68"/>
      <c r="AG976" s="68"/>
      <c r="AH976" s="53" t="str">
        <f t="shared" ref="AH976:AH1039" si="15">+IF(AND(OR(R976&lt;&gt;"-",AB976&lt;&gt;"-"),T976&lt;=1),"Ne pas déprécier","")</f>
        <v/>
      </c>
    </row>
    <row r="977" spans="1:34">
      <c r="A977" s="53" t="s">
        <v>3285</v>
      </c>
      <c r="B977" s="53" t="s">
        <v>3286</v>
      </c>
      <c r="C977" s="54">
        <v>1</v>
      </c>
      <c r="D977" s="55"/>
      <c r="E977" s="55"/>
      <c r="F977" s="56" t="s">
        <v>49</v>
      </c>
      <c r="G977" s="56" t="s">
        <v>49</v>
      </c>
      <c r="H977" s="56"/>
      <c r="I977" s="56"/>
      <c r="J977" s="56"/>
      <c r="K977" s="57">
        <v>11.16</v>
      </c>
      <c r="L977" s="58">
        <v>45443</v>
      </c>
      <c r="M977" s="58">
        <v>45443</v>
      </c>
      <c r="N977" s="59"/>
      <c r="O977" s="56"/>
      <c r="P977" s="56"/>
      <c r="Q977" s="56">
        <v>1</v>
      </c>
      <c r="R977" s="60" t="s">
        <v>1139</v>
      </c>
      <c r="S977" s="61">
        <f>O977+P977</f>
        <v>0</v>
      </c>
      <c r="T977" s="62">
        <f>+IF(L977&lt;&gt;"",IF(DAYS360(L977,$A$2)&lt;0,0,IF(AND(MONTH(L977)=MONTH($A$2),YEAR(L977)&lt;YEAR($A$2)),(DAYS360(L977,$A$2)/30)-1,DAYS360(L977,$A$2)/30)),0)</f>
        <v>9.8666666666666671</v>
      </c>
      <c r="U977" s="62">
        <f>+IF(M977&lt;&gt;"",IF(DAYS360(M977,$A$2)&lt;0,0,IF(AND(MONTH(M977)=MONTH($A$2),YEAR(M977)&lt;YEAR($A$2)),(DAYS360(M977,$A$2)/30)-1,DAYS360(M977,$A$2)/30)),0)</f>
        <v>9.8666666666666671</v>
      </c>
      <c r="V977" s="63">
        <f>S977/((C977+Q977)/2)</f>
        <v>0</v>
      </c>
      <c r="W977" s="64">
        <f>+IF(V977&gt;0,1/V977,999)</f>
        <v>999</v>
      </c>
      <c r="X977" s="65" t="str">
        <f>+IF(N977&lt;&gt;"",IF(INT(N977)&lt;&gt;INT(K977),"OUI",""),"")</f>
        <v/>
      </c>
      <c r="Y977" s="66">
        <f>+IF(F977="OUI",0,C977*K977)</f>
        <v>11.16</v>
      </c>
      <c r="Z977" s="67" t="str">
        <f>+IF(R977="-",IF(OR(F977="OUI",AND(G977="OUI",T977&lt;=$V$1),H977="OUI",I977="OUI",J977="OUI",T977&lt;=$V$1),"OUI",""),"")</f>
        <v>OUI</v>
      </c>
      <c r="AA977" s="68" t="str">
        <f>+IF(OR(Z977&lt;&gt;"OUI",X977="OUI",R977&lt;&gt;"-"),"OUI","")</f>
        <v/>
      </c>
      <c r="AB977" s="69" t="str">
        <f>+IF(AA977&lt;&gt;"OUI","-",IF(R977="-",IF(W977&lt;=3,"-",MAX(N977,K977*(1-$T$1))),IF(W977&lt;=3,R977,IF(T977&gt;$V$6,MAX(N977,K977*$T$6),IF(T977&gt;$V$5,MAX(R977,N977,K977*(1-$T$2),K977*(1-$T$5)),IF(T977&gt;$V$4,MAX(R977,N977,K977*(1-$T$2),K977*(1-$T$4)),IF(T977&gt;$V$3,MAX(R977,N977,K977*(1-$T$2),K977*(1-$T$3)),IF(T977&gt;$V$1,MAX(N977,K977*(1-$T$2)),MAX(N977,R977)))))))))</f>
        <v>-</v>
      </c>
      <c r="AC977" s="70" t="str">
        <f>+IF(AB977="-","-",IF(ABS(K977-AB977)&lt;0.1,1,-1*(AB977-K977)/K977))</f>
        <v>-</v>
      </c>
      <c r="AD977" s="66" t="str">
        <f>+IF(AB977&lt;&gt;"-",IF(AB977&lt;K977,(K977-AB977)*C977,AB977*C977),"")</f>
        <v/>
      </c>
      <c r="AE977" s="68" t="str">
        <f>+IF(AB977&lt;&gt;"-",IF(R977&lt;&gt;"-",IF(Z977&lt;&gt;"OUI","OLD","FAUX"),IF(Z977&lt;&gt;"OUI","NEW","FAUX")),"")</f>
        <v/>
      </c>
      <c r="AF977" s="68"/>
      <c r="AG977" s="68"/>
      <c r="AH977" s="53" t="str">
        <f t="shared" si="15"/>
        <v/>
      </c>
    </row>
    <row r="978" spans="1:34" ht="17">
      <c r="A978" s="53" t="s">
        <v>2810</v>
      </c>
      <c r="B978" s="53" t="s">
        <v>2811</v>
      </c>
      <c r="C978" s="54">
        <v>11</v>
      </c>
      <c r="D978" s="55" t="s">
        <v>219</v>
      </c>
      <c r="E978" s="55"/>
      <c r="F978" s="56" t="s">
        <v>49</v>
      </c>
      <c r="G978" s="56" t="s">
        <v>49</v>
      </c>
      <c r="H978" s="56"/>
      <c r="I978" s="56"/>
      <c r="J978" s="56"/>
      <c r="K978" s="57">
        <v>11.11</v>
      </c>
      <c r="L978" s="58">
        <v>45674</v>
      </c>
      <c r="M978" s="58">
        <v>45678</v>
      </c>
      <c r="N978" s="59"/>
      <c r="O978" s="56">
        <v>2</v>
      </c>
      <c r="P978" s="56"/>
      <c r="Q978" s="56">
        <v>1</v>
      </c>
      <c r="R978" s="60" t="s">
        <v>1139</v>
      </c>
      <c r="S978" s="61">
        <f>O978+P978</f>
        <v>2</v>
      </c>
      <c r="T978" s="62">
        <f>+IF(L978&lt;&gt;"",IF(DAYS360(L978,$A$2)&lt;0,0,IF(AND(MONTH(L978)=MONTH($A$2),YEAR(L978)&lt;YEAR($A$2)),(DAYS360(L978,$A$2)/30)-1,DAYS360(L978,$A$2)/30)),0)</f>
        <v>2.2999999999999998</v>
      </c>
      <c r="U978" s="62">
        <f>+IF(M978&lt;&gt;"",IF(DAYS360(M978,$A$2)&lt;0,0,IF(AND(MONTH(M978)=MONTH($A$2),YEAR(M978)&lt;YEAR($A$2)),(DAYS360(M978,$A$2)/30)-1,DAYS360(M978,$A$2)/30)),0)</f>
        <v>2.1666666666666665</v>
      </c>
      <c r="V978" s="63">
        <f>S978/((C978+Q978)/2)</f>
        <v>0.33333333333333331</v>
      </c>
      <c r="W978" s="64">
        <f>+IF(V978&gt;0,1/V978,999)</f>
        <v>3</v>
      </c>
      <c r="X978" s="65" t="str">
        <f>+IF(N978&lt;&gt;"",IF(INT(N978)&lt;&gt;INT(K978),"OUI",""),"")</f>
        <v/>
      </c>
      <c r="Y978" s="66">
        <f>+IF(F978="OUI",0,C978*K978)</f>
        <v>122.21</v>
      </c>
      <c r="Z978" s="67" t="str">
        <f>+IF(R978="-",IF(OR(F978="OUI",AND(G978="OUI",T978&lt;=$V$1),H978="OUI",I978="OUI",J978="OUI",T978&lt;=$V$1),"OUI",""),"")</f>
        <v>OUI</v>
      </c>
      <c r="AA978" s="68" t="str">
        <f>+IF(OR(Z978&lt;&gt;"OUI",X978="OUI",R978&lt;&gt;"-"),"OUI","")</f>
        <v/>
      </c>
      <c r="AB978" s="69" t="str">
        <f>+IF(AA978&lt;&gt;"OUI","-",IF(R978="-",IF(W978&lt;=3,"-",MAX(N978,K978*(1-$T$1))),IF(W978&lt;=3,R978,IF(T978&gt;$V$6,MAX(N978,K978*$T$6),IF(T978&gt;$V$5,MAX(R978,N978,K978*(1-$T$2),K978*(1-$T$5)),IF(T978&gt;$V$4,MAX(R978,N978,K978*(1-$T$2),K978*(1-$T$4)),IF(T978&gt;$V$3,MAX(R978,N978,K978*(1-$T$2),K978*(1-$T$3)),IF(T978&gt;$V$1,MAX(N978,K978*(1-$T$2)),MAX(N978,R978)))))))))</f>
        <v>-</v>
      </c>
      <c r="AC978" s="70" t="str">
        <f>+IF(AB978="-","-",IF(ABS(K978-AB978)&lt;0.1,1,-1*(AB978-K978)/K978))</f>
        <v>-</v>
      </c>
      <c r="AD978" s="66" t="str">
        <f>+IF(AB978&lt;&gt;"-",IF(AB978&lt;K978,(K978-AB978)*C978,AB978*C978),"")</f>
        <v/>
      </c>
      <c r="AE978" s="68" t="str">
        <f>+IF(AB978&lt;&gt;"-",IF(R978&lt;&gt;"-",IF(Z978&lt;&gt;"OUI","OLD","FAUX"),IF(Z978&lt;&gt;"OUI","NEW","FAUX")),"")</f>
        <v/>
      </c>
      <c r="AF978" s="68"/>
      <c r="AG978" s="68"/>
      <c r="AH978" s="53" t="str">
        <f t="shared" si="15"/>
        <v/>
      </c>
    </row>
    <row r="979" spans="1:34" ht="17">
      <c r="A979" s="53" t="s">
        <v>2287</v>
      </c>
      <c r="B979" s="53" t="s">
        <v>2288</v>
      </c>
      <c r="C979" s="54">
        <v>2</v>
      </c>
      <c r="D979" s="55" t="s">
        <v>745</v>
      </c>
      <c r="E979" s="55"/>
      <c r="F979" s="56" t="s">
        <v>49</v>
      </c>
      <c r="G979" s="56" t="s">
        <v>49</v>
      </c>
      <c r="H979" s="56"/>
      <c r="I979" s="56"/>
      <c r="J979" s="56"/>
      <c r="K979" s="57">
        <v>11.11</v>
      </c>
      <c r="L979" s="58">
        <v>45573</v>
      </c>
      <c r="M979" s="58">
        <v>45629</v>
      </c>
      <c r="N979" s="59"/>
      <c r="O979" s="56"/>
      <c r="P979" s="56"/>
      <c r="Q979" s="56">
        <v>2</v>
      </c>
      <c r="R979" s="60">
        <v>7.7731576388888897</v>
      </c>
      <c r="S979" s="61">
        <f>O979+P979</f>
        <v>0</v>
      </c>
      <c r="T979" s="62">
        <f>+IF(L979&lt;&gt;"",IF(DAYS360(L979,$A$2)&lt;0,0,IF(AND(MONTH(L979)=MONTH($A$2),YEAR(L979)&lt;YEAR($A$2)),(DAYS360(L979,$A$2)/30)-1,DAYS360(L979,$A$2)/30)),0)</f>
        <v>5.6</v>
      </c>
      <c r="U979" s="62">
        <f>+IF(M979&lt;&gt;"",IF(DAYS360(M979,$A$2)&lt;0,0,IF(AND(MONTH(M979)=MONTH($A$2),YEAR(M979)&lt;YEAR($A$2)),(DAYS360(M979,$A$2)/30)-1,DAYS360(M979,$A$2)/30)),0)</f>
        <v>3.7666666666666666</v>
      </c>
      <c r="V979" s="63">
        <f>S979/((C979+Q979)/2)</f>
        <v>0</v>
      </c>
      <c r="W979" s="64">
        <f>+IF(V979&gt;0,1/V979,999)</f>
        <v>999</v>
      </c>
      <c r="X979" s="65" t="str">
        <f>+IF(N979&lt;&gt;"",IF(INT(N979)&lt;&gt;INT(K979),"OUI",""),"")</f>
        <v/>
      </c>
      <c r="Y979" s="66">
        <f>+IF(F979="OUI",0,C979*K979)</f>
        <v>22.22</v>
      </c>
      <c r="Z979" s="67" t="str">
        <f>+IF(R979="-",IF(OR(F979="OUI",AND(G979="OUI",T979&lt;=$V$1),H979="OUI",I979="OUI",J979="OUI",T979&lt;=$V$1),"OUI",""),"")</f>
        <v/>
      </c>
      <c r="AA979" s="68" t="str">
        <f>+IF(OR(Z979&lt;&gt;"OUI",X979="OUI",R979&lt;&gt;"-"),"OUI","")</f>
        <v>OUI</v>
      </c>
      <c r="AB979" s="69">
        <f>+IF(AA979&lt;&gt;"OUI","-",IF(R979="-",IF(W979&lt;=3,"-",MAX(N979,K979*(1-$T$1))),IF(W979&lt;=3,R979,IF(T979&gt;$V$6,MAX(N979,K979*$T$6),IF(T979&gt;$V$5,MAX(R979,N979,K979*(1-$T$2),K979*(1-$T$5)),IF(T979&gt;$V$4,MAX(R979,N979,K979*(1-$T$2),K979*(1-$T$4)),IF(T979&gt;$V$3,MAX(R979,N979,K979*(1-$T$2),K979*(1-$T$3)),IF(T979&gt;$V$1,MAX(N979,K979*(1-$T$2)),MAX(N979,R979)))))))))</f>
        <v>7.7731576388888897</v>
      </c>
      <c r="AC979" s="70">
        <f>+IF(AB979="-","-",IF(ABS(K979-AB979)&lt;0.1,1,-1*(AB979-K979)/K979))</f>
        <v>0.30034584708470835</v>
      </c>
      <c r="AD979" s="66">
        <f>+IF(AB979&lt;&gt;"-",IF(AB979&lt;K979,(K979-AB979)*C979,AB979*C979),"")</f>
        <v>6.6736847222222195</v>
      </c>
      <c r="AE979" s="68" t="str">
        <f>+IF(AB979&lt;&gt;"-",IF(R979&lt;&gt;"-",IF(Z979&lt;&gt;"OUI","OLD","FAUX"),IF(Z979&lt;&gt;"OUI","NEW","FAUX")),"")</f>
        <v>OLD</v>
      </c>
      <c r="AF979" s="68"/>
      <c r="AG979" s="68"/>
      <c r="AH979" s="53" t="str">
        <f t="shared" si="15"/>
        <v/>
      </c>
    </row>
    <row r="980" spans="1:34" ht="17">
      <c r="A980" s="53" t="s">
        <v>3433</v>
      </c>
      <c r="B980" s="53" t="s">
        <v>3434</v>
      </c>
      <c r="C980" s="54">
        <v>1</v>
      </c>
      <c r="D980" s="55" t="s">
        <v>80</v>
      </c>
      <c r="E980" s="55" t="s">
        <v>81</v>
      </c>
      <c r="F980" s="56" t="s">
        <v>49</v>
      </c>
      <c r="G980" s="56" t="s">
        <v>49</v>
      </c>
      <c r="H980" s="56"/>
      <c r="I980" s="56"/>
      <c r="J980" s="56" t="s">
        <v>49</v>
      </c>
      <c r="K980" s="57">
        <v>11.107900000000001</v>
      </c>
      <c r="L980" s="58">
        <v>45695</v>
      </c>
      <c r="M980" s="58">
        <v>45733</v>
      </c>
      <c r="N980" s="59"/>
      <c r="O980" s="56">
        <v>8</v>
      </c>
      <c r="P980" s="56"/>
      <c r="Q980" s="56">
        <v>6</v>
      </c>
      <c r="R980" s="60" t="s">
        <v>1139</v>
      </c>
      <c r="S980" s="61">
        <f>O980+P980</f>
        <v>8</v>
      </c>
      <c r="T980" s="62">
        <f>+IF(L980&lt;&gt;"",IF(DAYS360(L980,$A$2)&lt;0,0,IF(AND(MONTH(L980)=MONTH($A$2),YEAR(L980)&lt;YEAR($A$2)),(DAYS360(L980,$A$2)/30)-1,DAYS360(L980,$A$2)/30)),0)</f>
        <v>1.6333333333333333</v>
      </c>
      <c r="U980" s="62">
        <f>+IF(M980&lt;&gt;"",IF(DAYS360(M980,$A$2)&lt;0,0,IF(AND(MONTH(M980)=MONTH($A$2),YEAR(M980)&lt;YEAR($A$2)),(DAYS360(M980,$A$2)/30)-1,DAYS360(M980,$A$2)/30)),0)</f>
        <v>0.3</v>
      </c>
      <c r="V980" s="63">
        <f>S980/((C980+Q980)/2)</f>
        <v>2.2857142857142856</v>
      </c>
      <c r="W980" s="64">
        <f>+IF(V980&gt;0,1/V980,999)</f>
        <v>0.4375</v>
      </c>
      <c r="X980" s="65" t="str">
        <f>+IF(N980&lt;&gt;"",IF(INT(N980)&lt;&gt;INT(K980),"OUI",""),"")</f>
        <v/>
      </c>
      <c r="Y980" s="66">
        <f>+IF(F980="OUI",0,C980*K980)</f>
        <v>11.107900000000001</v>
      </c>
      <c r="Z980" s="67" t="str">
        <f>+IF(R980="-",IF(OR(F980="OUI",AND(G980="OUI",T980&lt;=$V$1),H980="OUI",I980="OUI",J980="OUI",T980&lt;=$V$1),"OUI",""),"")</f>
        <v>OUI</v>
      </c>
      <c r="AA980" s="68" t="str">
        <f>+IF(OR(Z980&lt;&gt;"OUI",X980="OUI",R980&lt;&gt;"-"),"OUI","")</f>
        <v/>
      </c>
      <c r="AB980" s="69" t="str">
        <f>+IF(AA980&lt;&gt;"OUI","-",IF(R980="-",IF(W980&lt;=3,"-",MAX(N980,K980*(1-$T$1))),IF(W980&lt;=3,R980,IF(T980&gt;$V$6,MAX(N980,K980*$T$6),IF(T980&gt;$V$5,MAX(R980,N980,K980*(1-$T$2),K980*(1-$T$5)),IF(T980&gt;$V$4,MAX(R980,N980,K980*(1-$T$2),K980*(1-$T$4)),IF(T980&gt;$V$3,MAX(R980,N980,K980*(1-$T$2),K980*(1-$T$3)),IF(T980&gt;$V$1,MAX(N980,K980*(1-$T$2)),MAX(N980,R980)))))))))</f>
        <v>-</v>
      </c>
      <c r="AC980" s="70" t="str">
        <f>+IF(AB980="-","-",IF(ABS(K980-AB980)&lt;0.1,1,-1*(AB980-K980)/K980))</f>
        <v>-</v>
      </c>
      <c r="AD980" s="66" t="str">
        <f>+IF(AB980&lt;&gt;"-",IF(AB980&lt;K980,(K980-AB980)*C980,AB980*C980),"")</f>
        <v/>
      </c>
      <c r="AE980" s="68" t="str">
        <f>+IF(AB980&lt;&gt;"-",IF(R980&lt;&gt;"-",IF(Z980&lt;&gt;"OUI","OLD","FAUX"),IF(Z980&lt;&gt;"OUI","NEW","FAUX")),"")</f>
        <v/>
      </c>
      <c r="AF980" s="68"/>
      <c r="AG980" s="68"/>
      <c r="AH980" s="53" t="str">
        <f t="shared" si="15"/>
        <v/>
      </c>
    </row>
    <row r="981" spans="1:34" ht="17">
      <c r="A981" s="53" t="s">
        <v>3497</v>
      </c>
      <c r="B981" s="53" t="s">
        <v>3498</v>
      </c>
      <c r="C981" s="54">
        <v>3</v>
      </c>
      <c r="D981" s="55" t="s">
        <v>80</v>
      </c>
      <c r="E981" s="55"/>
      <c r="F981" s="56"/>
      <c r="G981" s="56"/>
      <c r="H981" s="56"/>
      <c r="I981" s="56"/>
      <c r="J981" s="56"/>
      <c r="K981" s="57">
        <v>11.107900000000001</v>
      </c>
      <c r="L981" s="58">
        <v>45695</v>
      </c>
      <c r="M981" s="58">
        <v>45730</v>
      </c>
      <c r="N981" s="59"/>
      <c r="O981" s="56">
        <v>2</v>
      </c>
      <c r="P981" s="56"/>
      <c r="Q981" s="56"/>
      <c r="R981" s="60" t="s">
        <v>1139</v>
      </c>
      <c r="S981" s="61">
        <f>O981+P981</f>
        <v>2</v>
      </c>
      <c r="T981" s="62">
        <f>+IF(L981&lt;&gt;"",IF(DAYS360(L981,$A$2)&lt;0,0,IF(AND(MONTH(L981)=MONTH($A$2),YEAR(L981)&lt;YEAR($A$2)),(DAYS360(L981,$A$2)/30)-1,DAYS360(L981,$A$2)/30)),0)</f>
        <v>1.6333333333333333</v>
      </c>
      <c r="U981" s="62">
        <f>+IF(M981&lt;&gt;"",IF(DAYS360(M981,$A$2)&lt;0,0,IF(AND(MONTH(M981)=MONTH($A$2),YEAR(M981)&lt;YEAR($A$2)),(DAYS360(M981,$A$2)/30)-1,DAYS360(M981,$A$2)/30)),0)</f>
        <v>0.4</v>
      </c>
      <c r="V981" s="63">
        <f>S981/((C981+Q981)/2)</f>
        <v>1.3333333333333333</v>
      </c>
      <c r="W981" s="64">
        <f>+IF(V981&gt;0,1/V981,999)</f>
        <v>0.75</v>
      </c>
      <c r="X981" s="65" t="str">
        <f>+IF(N981&lt;&gt;"",IF(INT(N981)&lt;&gt;INT(K981),"OUI",""),"")</f>
        <v/>
      </c>
      <c r="Y981" s="66">
        <f>+IF(F981="OUI",0,C981*K981)</f>
        <v>33.323700000000002</v>
      </c>
      <c r="Z981" s="67" t="str">
        <f>+IF(R981="-",IF(OR(F981="OUI",AND(G981="OUI",T981&lt;=$V$1),H981="OUI",I981="OUI",J981="OUI",T981&lt;=$V$1),"OUI",""),"")</f>
        <v>OUI</v>
      </c>
      <c r="AA981" s="68" t="str">
        <f>+IF(OR(Z981&lt;&gt;"OUI",X981="OUI",R981&lt;&gt;"-"),"OUI","")</f>
        <v/>
      </c>
      <c r="AB981" s="69" t="str">
        <f>+IF(AA981&lt;&gt;"OUI","-",IF(R981="-",IF(W981&lt;=3,"-",MAX(N981,K981*(1-$T$1))),IF(W981&lt;=3,R981,IF(T981&gt;$V$6,MAX(N981,K981*$T$6),IF(T981&gt;$V$5,MAX(R981,N981,K981*(1-$T$2),K981*(1-$T$5)),IF(T981&gt;$V$4,MAX(R981,N981,K981*(1-$T$2),K981*(1-$T$4)),IF(T981&gt;$V$3,MAX(R981,N981,K981*(1-$T$2),K981*(1-$T$3)),IF(T981&gt;$V$1,MAX(N981,K981*(1-$T$2)),MAX(N981,R981)))))))))</f>
        <v>-</v>
      </c>
      <c r="AC981" s="70" t="str">
        <f>+IF(AB981="-","-",IF(ABS(K981-AB981)&lt;0.1,1,-1*(AB981-K981)/K981))</f>
        <v>-</v>
      </c>
      <c r="AD981" s="66" t="str">
        <f>+IF(AB981&lt;&gt;"-",IF(AB981&lt;K981,(K981-AB981)*C981,AB981*C981),"")</f>
        <v/>
      </c>
      <c r="AE981" s="68" t="str">
        <f>+IF(AB981&lt;&gt;"-",IF(R981&lt;&gt;"-",IF(Z981&lt;&gt;"OUI","OLD","FAUX"),IF(Z981&lt;&gt;"OUI","NEW","FAUX")),"")</f>
        <v/>
      </c>
      <c r="AF981" s="68"/>
      <c r="AG981" s="68"/>
      <c r="AH981" s="53" t="str">
        <f t="shared" si="15"/>
        <v/>
      </c>
    </row>
    <row r="982" spans="1:34" ht="17">
      <c r="A982" s="53" t="s">
        <v>3511</v>
      </c>
      <c r="B982" s="53" t="s">
        <v>3512</v>
      </c>
      <c r="C982" s="54">
        <v>5</v>
      </c>
      <c r="D982" s="55" t="s">
        <v>80</v>
      </c>
      <c r="E982" s="55"/>
      <c r="F982" s="56" t="s">
        <v>49</v>
      </c>
      <c r="G982" s="56" t="s">
        <v>49</v>
      </c>
      <c r="H982" s="56"/>
      <c r="I982" s="56"/>
      <c r="J982" s="56"/>
      <c r="K982" s="57">
        <v>11.107900000000001</v>
      </c>
      <c r="L982" s="58">
        <v>45733</v>
      </c>
      <c r="M982" s="58">
        <v>45698</v>
      </c>
      <c r="N982" s="59"/>
      <c r="O982" s="56">
        <v>2</v>
      </c>
      <c r="P982" s="56"/>
      <c r="Q982" s="56">
        <v>2</v>
      </c>
      <c r="R982" s="60" t="s">
        <v>1139</v>
      </c>
      <c r="S982" s="61">
        <f>O982+P982</f>
        <v>2</v>
      </c>
      <c r="T982" s="62">
        <f>+IF(L982&lt;&gt;"",IF(DAYS360(L982,$A$2)&lt;0,0,IF(AND(MONTH(L982)=MONTH($A$2),YEAR(L982)&lt;YEAR($A$2)),(DAYS360(L982,$A$2)/30)-1,DAYS360(L982,$A$2)/30)),0)</f>
        <v>0.3</v>
      </c>
      <c r="U982" s="62">
        <f>+IF(M982&lt;&gt;"",IF(DAYS360(M982,$A$2)&lt;0,0,IF(AND(MONTH(M982)=MONTH($A$2),YEAR(M982)&lt;YEAR($A$2)),(DAYS360(M982,$A$2)/30)-1,DAYS360(M982,$A$2)/30)),0)</f>
        <v>1.5333333333333334</v>
      </c>
      <c r="V982" s="63">
        <f>S982/((C982+Q982)/2)</f>
        <v>0.5714285714285714</v>
      </c>
      <c r="W982" s="64">
        <f>+IF(V982&gt;0,1/V982,999)</f>
        <v>1.75</v>
      </c>
      <c r="X982" s="65" t="str">
        <f>+IF(N982&lt;&gt;"",IF(INT(N982)&lt;&gt;INT(K982),"OUI",""),"")</f>
        <v/>
      </c>
      <c r="Y982" s="66">
        <f>+IF(F982="OUI",0,C982*K982)</f>
        <v>55.539500000000004</v>
      </c>
      <c r="Z982" s="67" t="str">
        <f>+IF(R982="-",IF(OR(F982="OUI",AND(G982="OUI",T982&lt;=$V$1),H982="OUI",I982="OUI",J982="OUI",T982&lt;=$V$1),"OUI",""),"")</f>
        <v>OUI</v>
      </c>
      <c r="AA982" s="68" t="str">
        <f>+IF(OR(Z982&lt;&gt;"OUI",X982="OUI",R982&lt;&gt;"-"),"OUI","")</f>
        <v/>
      </c>
      <c r="AB982" s="69" t="str">
        <f>+IF(AA982&lt;&gt;"OUI","-",IF(R982="-",IF(W982&lt;=3,"-",MAX(N982,K982*(1-$T$1))),IF(W982&lt;=3,R982,IF(T982&gt;$V$6,MAX(N982,K982*$T$6),IF(T982&gt;$V$5,MAX(R982,N982,K982*(1-$T$2),K982*(1-$T$5)),IF(T982&gt;$V$4,MAX(R982,N982,K982*(1-$T$2),K982*(1-$T$4)),IF(T982&gt;$V$3,MAX(R982,N982,K982*(1-$T$2),K982*(1-$T$3)),IF(T982&gt;$V$1,MAX(N982,K982*(1-$T$2)),MAX(N982,R982)))))))))</f>
        <v>-</v>
      </c>
      <c r="AC982" s="70" t="str">
        <f>+IF(AB982="-","-",IF(ABS(K982-AB982)&lt;0.1,1,-1*(AB982-K982)/K982))</f>
        <v>-</v>
      </c>
      <c r="AD982" s="66" t="str">
        <f>+IF(AB982&lt;&gt;"-",IF(AB982&lt;K982,(K982-AB982)*C982,AB982*C982),"")</f>
        <v/>
      </c>
      <c r="AE982" s="68" t="str">
        <f>+IF(AB982&lt;&gt;"-",IF(R982&lt;&gt;"-",IF(Z982&lt;&gt;"OUI","OLD","FAUX"),IF(Z982&lt;&gt;"OUI","NEW","FAUX")),"")</f>
        <v/>
      </c>
      <c r="AF982" s="68"/>
      <c r="AG982" s="68"/>
      <c r="AH982" s="53" t="str">
        <f t="shared" si="15"/>
        <v/>
      </c>
    </row>
    <row r="983" spans="1:34" ht="17">
      <c r="A983" s="53" t="s">
        <v>764</v>
      </c>
      <c r="B983" s="53" t="s">
        <v>765</v>
      </c>
      <c r="C983" s="54">
        <v>36</v>
      </c>
      <c r="D983" s="55" t="s">
        <v>766</v>
      </c>
      <c r="E983" s="55"/>
      <c r="F983" s="56" t="s">
        <v>49</v>
      </c>
      <c r="G983" s="56" t="s">
        <v>49</v>
      </c>
      <c r="H983" s="56"/>
      <c r="I983" s="56"/>
      <c r="J983" s="56"/>
      <c r="K983" s="57">
        <v>11.0929</v>
      </c>
      <c r="L983" s="58">
        <v>44344</v>
      </c>
      <c r="M983" s="58">
        <v>45694</v>
      </c>
      <c r="N983" s="59"/>
      <c r="O983" s="56">
        <v>3</v>
      </c>
      <c r="P983" s="56"/>
      <c r="Q983" s="56">
        <v>41</v>
      </c>
      <c r="R983" s="60">
        <v>9.9836100000000005</v>
      </c>
      <c r="S983" s="61">
        <f>O983+P983</f>
        <v>3</v>
      </c>
      <c r="T983" s="62">
        <f>+IF(L983&lt;&gt;"",IF(DAYS360(L983,$A$2)&lt;0,0,IF(AND(MONTH(L983)=MONTH($A$2),YEAR(L983)&lt;YEAR($A$2)),(DAYS360(L983,$A$2)/30)-1,DAYS360(L983,$A$2)/30)),0)</f>
        <v>45.93333333333333</v>
      </c>
      <c r="U983" s="62">
        <f>+IF(M983&lt;&gt;"",IF(DAYS360(M983,$A$2)&lt;0,0,IF(AND(MONTH(M983)=MONTH($A$2),YEAR(M983)&lt;YEAR($A$2)),(DAYS360(M983,$A$2)/30)-1,DAYS360(M983,$A$2)/30)),0)</f>
        <v>1.6666666666666667</v>
      </c>
      <c r="V983" s="63">
        <f>S983/((C983+Q983)/2)</f>
        <v>7.792207792207792E-2</v>
      </c>
      <c r="W983" s="64">
        <f>+IF(V983&gt;0,1/V983,999)</f>
        <v>12.833333333333334</v>
      </c>
      <c r="X983" s="65" t="str">
        <f>+IF(N983&lt;&gt;"",IF(INT(N983)&lt;&gt;INT(K983),"OUI",""),"")</f>
        <v/>
      </c>
      <c r="Y983" s="66">
        <f>+IF(F983="OUI",0,C983*K983)</f>
        <v>399.34440000000001</v>
      </c>
      <c r="Z983" s="67" t="str">
        <f>+IF(R983="-",IF(OR(F983="OUI",AND(G983="OUI",T983&lt;=$V$1),H983="OUI",I983="OUI",J983="OUI",T983&lt;=$V$1),"OUI",""),"")</f>
        <v/>
      </c>
      <c r="AA983" s="68" t="str">
        <f>+IF(OR(Z983&lt;&gt;"OUI",X983="OUI",R983&lt;&gt;"-"),"OUI","")</f>
        <v>OUI</v>
      </c>
      <c r="AB983" s="69">
        <f>+IF(AA983&lt;&gt;"OUI","-",IF(R983="-",IF(W983&lt;=3,"-",MAX(N983,K983*(1-$T$1))),IF(W983&lt;=3,R983,IF(T983&gt;$V$6,MAX(N983,K983*$T$6),IF(T983&gt;$V$5,MAX(R983,N983,K983*(1-$T$2),K983*(1-$T$5)),IF(T983&gt;$V$4,MAX(R983,N983,K983*(1-$T$2),K983*(1-$T$4)),IF(T983&gt;$V$3,MAX(R983,N983,K983*(1-$T$2),K983*(1-$T$3)),IF(T983&gt;$V$1,MAX(N983,K983*(1-$T$2)),MAX(N983,R983)))))))))</f>
        <v>9.9836100000000005</v>
      </c>
      <c r="AC983" s="70">
        <f>+IF(AB983="-","-",IF(ABS(K983-AB983)&lt;0.1,1,-1*(AB983-K983)/K983))</f>
        <v>9.9999999999999964E-2</v>
      </c>
      <c r="AD983" s="66">
        <f>+IF(AB983&lt;&gt;"-",IF(AB983&lt;K983,(K983-AB983)*C983,AB983*C983),"")</f>
        <v>39.934439999999988</v>
      </c>
      <c r="AE983" s="68" t="str">
        <f>+IF(AB983&lt;&gt;"-",IF(R983&lt;&gt;"-",IF(Z983&lt;&gt;"OUI","OLD","FAUX"),IF(Z983&lt;&gt;"OUI","NEW","FAUX")),"")</f>
        <v>OLD</v>
      </c>
      <c r="AF983" s="68"/>
      <c r="AG983" s="68"/>
      <c r="AH983" s="53" t="str">
        <f t="shared" si="15"/>
        <v/>
      </c>
    </row>
    <row r="984" spans="1:34" ht="17">
      <c r="A984" s="53" t="s">
        <v>210</v>
      </c>
      <c r="B984" s="53" t="s">
        <v>211</v>
      </c>
      <c r="C984" s="54">
        <v>5</v>
      </c>
      <c r="D984" s="55" t="s">
        <v>159</v>
      </c>
      <c r="E984" s="55" t="s">
        <v>212</v>
      </c>
      <c r="F984" s="56" t="s">
        <v>49</v>
      </c>
      <c r="G984" s="56" t="s">
        <v>49</v>
      </c>
      <c r="H984" s="56"/>
      <c r="I984" s="56"/>
      <c r="J984" s="56" t="s">
        <v>49</v>
      </c>
      <c r="K984" s="57">
        <v>11.0769</v>
      </c>
      <c r="L984" s="58">
        <v>43803</v>
      </c>
      <c r="M984" s="58">
        <v>45205</v>
      </c>
      <c r="N984" s="59"/>
      <c r="O984" s="56"/>
      <c r="P984" s="56"/>
      <c r="Q984" s="56">
        <v>5</v>
      </c>
      <c r="R984" s="60">
        <v>9.9692100000000003</v>
      </c>
      <c r="S984" s="61">
        <f>O984+P984</f>
        <v>0</v>
      </c>
      <c r="T984" s="62">
        <f>+IF(L984&lt;&gt;"",IF(DAYS360(L984,$A$2)&lt;0,0,IF(AND(MONTH(L984)=MONTH($A$2),YEAR(L984)&lt;YEAR($A$2)),(DAYS360(L984,$A$2)/30)-1,DAYS360(L984,$A$2)/30)),0)</f>
        <v>63.733333333333334</v>
      </c>
      <c r="U984" s="62">
        <f>+IF(M984&lt;&gt;"",IF(DAYS360(M984,$A$2)&lt;0,0,IF(AND(MONTH(M984)=MONTH($A$2),YEAR(M984)&lt;YEAR($A$2)),(DAYS360(M984,$A$2)/30)-1,DAYS360(M984,$A$2)/30)),0)</f>
        <v>17.666666666666668</v>
      </c>
      <c r="V984" s="63">
        <f>S984/((C984+Q984)/2)</f>
        <v>0</v>
      </c>
      <c r="W984" s="64">
        <f>+IF(V984&gt;0,1/V984,999)</f>
        <v>999</v>
      </c>
      <c r="X984" s="65" t="str">
        <f>+IF(N984&lt;&gt;"",IF(INT(N984)&lt;&gt;INT(K984),"OUI",""),"")</f>
        <v/>
      </c>
      <c r="Y984" s="66">
        <f>+IF(F984="OUI",0,C984*K984)</f>
        <v>55.384500000000003</v>
      </c>
      <c r="Z984" s="67" t="str">
        <f>+IF(R984="-",IF(OR(F984="OUI",AND(G984="OUI",T984&lt;=$V$1),H984="OUI",I984="OUI",J984="OUI",T984&lt;=$V$1),"OUI",""),"")</f>
        <v/>
      </c>
      <c r="AA984" s="68" t="str">
        <f>+IF(OR(Z984&lt;&gt;"OUI",X984="OUI",R984&lt;&gt;"-"),"OUI","")</f>
        <v>OUI</v>
      </c>
      <c r="AB984" s="69">
        <f>+IF(AA984&lt;&gt;"OUI","-",IF(R984="-",IF(W984&lt;=3,"-",MAX(N984,K984*(1-$T$1))),IF(W984&lt;=3,R984,IF(T984&gt;$V$6,MAX(N984,K984*$T$6),IF(T984&gt;$V$5,MAX(R984,N984,K984*(1-$T$2),K984*(1-$T$5)),IF(T984&gt;$V$4,MAX(R984,N984,K984*(1-$T$2),K984*(1-$T$4)),IF(T984&gt;$V$3,MAX(R984,N984,K984*(1-$T$2),K984*(1-$T$3)),IF(T984&gt;$V$1,MAX(N984,K984*(1-$T$2)),MAX(N984,R984)))))))))</f>
        <v>11.0769</v>
      </c>
      <c r="AC984" s="70">
        <f>+IF(AB984="-","-",IF(ABS(K984-AB984)&lt;0.1,1,-1*(AB984-K984)/K984))</f>
        <v>1</v>
      </c>
      <c r="AD984" s="66">
        <f>+IF(AB984&lt;&gt;"-",IF(AB984&lt;K984,(K984-AB984)*C984,AB984*C984),"")</f>
        <v>55.384500000000003</v>
      </c>
      <c r="AE984" s="68" t="str">
        <f>+IF(AB984&lt;&gt;"-",IF(R984&lt;&gt;"-",IF(Z984&lt;&gt;"OUI","OLD","FAUX"),IF(Z984&lt;&gt;"OUI","NEW","FAUX")),"")</f>
        <v>OLD</v>
      </c>
      <c r="AF984" s="68"/>
      <c r="AG984" s="68"/>
      <c r="AH984" s="53" t="str">
        <f t="shared" si="15"/>
        <v/>
      </c>
    </row>
    <row r="985" spans="1:34" ht="17">
      <c r="A985" s="53" t="s">
        <v>2237</v>
      </c>
      <c r="B985" s="53" t="s">
        <v>2238</v>
      </c>
      <c r="C985" s="54">
        <v>2</v>
      </c>
      <c r="D985" s="55" t="s">
        <v>80</v>
      </c>
      <c r="E985" s="55" t="s">
        <v>81</v>
      </c>
      <c r="F985" s="56" t="s">
        <v>49</v>
      </c>
      <c r="G985" s="56" t="s">
        <v>49</v>
      </c>
      <c r="H985" s="56"/>
      <c r="I985" s="56"/>
      <c r="J985" s="56" t="s">
        <v>49</v>
      </c>
      <c r="K985" s="57">
        <v>11.0562</v>
      </c>
      <c r="L985" s="58">
        <v>44922</v>
      </c>
      <c r="M985" s="58">
        <v>45623</v>
      </c>
      <c r="N985" s="59"/>
      <c r="O985" s="56"/>
      <c r="P985" s="56"/>
      <c r="Q985" s="56">
        <v>2</v>
      </c>
      <c r="R985" s="60" t="s">
        <v>1139</v>
      </c>
      <c r="S985" s="61">
        <f>O985+P985</f>
        <v>0</v>
      </c>
      <c r="T985" s="62">
        <f>+IF(L985&lt;&gt;"",IF(DAYS360(L985,$A$2)&lt;0,0,IF(AND(MONTH(L985)=MONTH($A$2),YEAR(L985)&lt;YEAR($A$2)),(DAYS360(L985,$A$2)/30)-1,DAYS360(L985,$A$2)/30)),0)</f>
        <v>26.966666666666665</v>
      </c>
      <c r="U985" s="62">
        <f>+IF(M985&lt;&gt;"",IF(DAYS360(M985,$A$2)&lt;0,0,IF(AND(MONTH(M985)=MONTH($A$2),YEAR(M985)&lt;YEAR($A$2)),(DAYS360(M985,$A$2)/30)-1,DAYS360(M985,$A$2)/30)),0)</f>
        <v>3.9666666666666668</v>
      </c>
      <c r="V985" s="63">
        <f>S985/((C985+Q985)/2)</f>
        <v>0</v>
      </c>
      <c r="W985" s="64">
        <f>+IF(V985&gt;0,1/V985,999)</f>
        <v>999</v>
      </c>
      <c r="X985" s="65" t="str">
        <f>+IF(N985&lt;&gt;"",IF(INT(N985)&lt;&gt;INT(K985),"OUI",""),"")</f>
        <v/>
      </c>
      <c r="Y985" s="66">
        <f>+IF(F985="OUI",0,C985*K985)</f>
        <v>22.112400000000001</v>
      </c>
      <c r="Z985" s="67" t="str">
        <f>+IF(R985="-",IF(OR(F985="OUI",AND(G985="OUI",T985&lt;=$V$1),H985="OUI",I985="OUI",J985="OUI",T985&lt;=$V$1),"OUI",""),"")</f>
        <v/>
      </c>
      <c r="AA985" s="68" t="str">
        <f>+IF(OR(Z985&lt;&gt;"OUI",X985="OUI",R985&lt;&gt;"-"),"OUI","")</f>
        <v>OUI</v>
      </c>
      <c r="AB985" s="69">
        <f>+IF(AA985&lt;&gt;"OUI","-",IF(R985="-",IF(W985&lt;=3,"-",MAX(N985,K985*(1-$T$1))),IF(W985&lt;=3,R985,IF(T985&gt;$V$6,MAX(N985,K985*$T$6),IF(T985&gt;$V$5,MAX(R985,N985,K985*(1-$T$2),K985*(1-$T$5)),IF(T985&gt;$V$4,MAX(R985,N985,K985*(1-$T$2),K985*(1-$T$4)),IF(T985&gt;$V$3,MAX(R985,N985,K985*(1-$T$2),K985*(1-$T$3)),IF(T985&gt;$V$1,MAX(N985,K985*(1-$T$2)),MAX(N985,R985)))))))))</f>
        <v>9.9505800000000004</v>
      </c>
      <c r="AC985" s="70">
        <f>+IF(AB985="-","-",IF(ABS(K985-AB985)&lt;0.1,1,-1*(AB985-K985)/K985))</f>
        <v>0.1</v>
      </c>
      <c r="AD985" s="66">
        <f>+IF(AB985&lt;&gt;"-",IF(AB985&lt;K985,(K985-AB985)*C985,AB985*C985),"")</f>
        <v>2.2112400000000001</v>
      </c>
      <c r="AE985" s="68" t="str">
        <f>+IF(AB985&lt;&gt;"-",IF(R985&lt;&gt;"-",IF(Z985&lt;&gt;"OUI","OLD","FAUX"),IF(Z985&lt;&gt;"OUI","NEW","FAUX")),"")</f>
        <v>NEW</v>
      </c>
      <c r="AF985" s="68"/>
      <c r="AG985" s="68"/>
      <c r="AH985" s="53" t="str">
        <f t="shared" si="15"/>
        <v/>
      </c>
    </row>
    <row r="986" spans="1:34" ht="17">
      <c r="A986" s="53" t="s">
        <v>1913</v>
      </c>
      <c r="B986" s="53" t="s">
        <v>1914</v>
      </c>
      <c r="C986" s="54">
        <v>2</v>
      </c>
      <c r="D986" s="55"/>
      <c r="E986" s="55" t="s">
        <v>437</v>
      </c>
      <c r="F986" s="56" t="s">
        <v>49</v>
      </c>
      <c r="G986" s="56" t="s">
        <v>49</v>
      </c>
      <c r="H986" s="56"/>
      <c r="I986" s="56"/>
      <c r="J986" s="56" t="s">
        <v>49</v>
      </c>
      <c r="K986" s="57">
        <v>11.03</v>
      </c>
      <c r="L986" s="58">
        <v>44538</v>
      </c>
      <c r="M986" s="58">
        <v>44727</v>
      </c>
      <c r="N986" s="59"/>
      <c r="O986" s="56"/>
      <c r="P986" s="56"/>
      <c r="Q986" s="56">
        <v>2</v>
      </c>
      <c r="R986" s="60">
        <v>9.9269999999999996</v>
      </c>
      <c r="S986" s="61">
        <f>O986+P986</f>
        <v>0</v>
      </c>
      <c r="T986" s="62">
        <f>+IF(L986&lt;&gt;"",IF(DAYS360(L986,$A$2)&lt;0,0,IF(AND(MONTH(L986)=MONTH($A$2),YEAR(L986)&lt;YEAR($A$2)),(DAYS360(L986,$A$2)/30)-1,DAYS360(L986,$A$2)/30)),0)</f>
        <v>39.6</v>
      </c>
      <c r="U986" s="62">
        <f>+IF(M986&lt;&gt;"",IF(DAYS360(M986,$A$2)&lt;0,0,IF(AND(MONTH(M986)=MONTH($A$2),YEAR(M986)&lt;YEAR($A$2)),(DAYS360(M986,$A$2)/30)-1,DAYS360(M986,$A$2)/30)),0)</f>
        <v>33.366666666666667</v>
      </c>
      <c r="V986" s="63">
        <f>S986/((C986+Q986)/2)</f>
        <v>0</v>
      </c>
      <c r="W986" s="64">
        <f>+IF(V986&gt;0,1/V986,999)</f>
        <v>999</v>
      </c>
      <c r="X986" s="65" t="str">
        <f>+IF(N986&lt;&gt;"",IF(INT(N986)&lt;&gt;INT(K986),"OUI",""),"")</f>
        <v/>
      </c>
      <c r="Y986" s="66">
        <f>+IF(F986="OUI",0,C986*K986)</f>
        <v>22.06</v>
      </c>
      <c r="Z986" s="67" t="str">
        <f>+IF(R986="-",IF(OR(F986="OUI",AND(G986="OUI",T986&lt;=$V$1),H986="OUI",I986="OUI",J986="OUI",T986&lt;=$V$1),"OUI",""),"")</f>
        <v/>
      </c>
      <c r="AA986" s="68" t="str">
        <f>+IF(OR(Z986&lt;&gt;"OUI",X986="OUI",R986&lt;&gt;"-"),"OUI","")</f>
        <v>OUI</v>
      </c>
      <c r="AB986" s="69">
        <f>+IF(AA986&lt;&gt;"OUI","-",IF(R986="-",IF(W986&lt;=3,"-",MAX(N986,K986*(1-$T$1))),IF(W986&lt;=3,R986,IF(T986&gt;$V$6,MAX(N986,K986*$T$6),IF(T986&gt;$V$5,MAX(R986,N986,K986*(1-$T$2),K986*(1-$T$5)),IF(T986&gt;$V$4,MAX(R986,N986,K986*(1-$T$2),K986*(1-$T$4)),IF(T986&gt;$V$3,MAX(R986,N986,K986*(1-$T$2),K986*(1-$T$3)),IF(T986&gt;$V$1,MAX(N986,K986*(1-$T$2)),MAX(N986,R986)))))))))</f>
        <v>9.9269999999999996</v>
      </c>
      <c r="AC986" s="70">
        <f>+IF(AB986="-","-",IF(ABS(K986-AB986)&lt;0.1,1,-1*(AB986-K986)/K986))</f>
        <v>9.9999999999999978E-2</v>
      </c>
      <c r="AD986" s="66">
        <f>+IF(AB986&lt;&gt;"-",IF(AB986&lt;K986,(K986-AB986)*C986,AB986*C986),"")</f>
        <v>2.2059999999999995</v>
      </c>
      <c r="AE986" s="68" t="str">
        <f>+IF(AB986&lt;&gt;"-",IF(R986&lt;&gt;"-",IF(Z986&lt;&gt;"OUI","OLD","FAUX"),IF(Z986&lt;&gt;"OUI","NEW","FAUX")),"")</f>
        <v>OLD</v>
      </c>
      <c r="AF986" s="68"/>
      <c r="AG986" s="68"/>
      <c r="AH986" s="53" t="str">
        <f t="shared" si="15"/>
        <v/>
      </c>
    </row>
    <row r="987" spans="1:34" ht="17">
      <c r="A987" s="53" t="s">
        <v>922</v>
      </c>
      <c r="B987" s="53" t="s">
        <v>923</v>
      </c>
      <c r="C987" s="54">
        <v>6</v>
      </c>
      <c r="D987" s="55" t="s">
        <v>924</v>
      </c>
      <c r="E987" s="55" t="s">
        <v>925</v>
      </c>
      <c r="F987" s="56" t="s">
        <v>49</v>
      </c>
      <c r="G987" s="56" t="s">
        <v>49</v>
      </c>
      <c r="H987" s="56" t="s">
        <v>98</v>
      </c>
      <c r="I987" s="56"/>
      <c r="J987" s="56" t="s">
        <v>49</v>
      </c>
      <c r="K987" s="57">
        <v>11</v>
      </c>
      <c r="L987" s="58">
        <v>43244</v>
      </c>
      <c r="M987" s="58">
        <v>45702</v>
      </c>
      <c r="N987" s="59"/>
      <c r="O987" s="56">
        <v>13</v>
      </c>
      <c r="P987" s="56"/>
      <c r="Q987" s="56">
        <v>15</v>
      </c>
      <c r="R987" s="60">
        <v>9.9</v>
      </c>
      <c r="S987" s="61">
        <f>O987+P987</f>
        <v>13</v>
      </c>
      <c r="T987" s="62">
        <f>+IF(L987&lt;&gt;"",IF(DAYS360(L987,$A$2)&lt;0,0,IF(AND(MONTH(L987)=MONTH($A$2),YEAR(L987)&lt;YEAR($A$2)),(DAYS360(L987,$A$2)/30)-1,DAYS360(L987,$A$2)/30)),0)</f>
        <v>82.066666666666663</v>
      </c>
      <c r="U987" s="62">
        <f>+IF(M987&lt;&gt;"",IF(DAYS360(M987,$A$2)&lt;0,0,IF(AND(MONTH(M987)=MONTH($A$2),YEAR(M987)&lt;YEAR($A$2)),(DAYS360(M987,$A$2)/30)-1,DAYS360(M987,$A$2)/30)),0)</f>
        <v>1.4</v>
      </c>
      <c r="V987" s="63">
        <f>S987/((C987+Q987)/2)</f>
        <v>1.2380952380952381</v>
      </c>
      <c r="W987" s="64">
        <f>+IF(V987&gt;0,1/V987,999)</f>
        <v>0.80769230769230771</v>
      </c>
      <c r="X987" s="65" t="str">
        <f>+IF(N987&lt;&gt;"",IF(INT(N987)&lt;&gt;INT(K987),"OUI",""),"")</f>
        <v/>
      </c>
      <c r="Y987" s="66">
        <f>+IF(F987="OUI",0,C987*K987)</f>
        <v>66</v>
      </c>
      <c r="Z987" s="67" t="str">
        <f>+IF(R987="-",IF(OR(F987="OUI",AND(G987="OUI",T987&lt;=$V$1),H987="OUI",I987="OUI",J987="OUI",T987&lt;=$V$1),"OUI",""),"")</f>
        <v/>
      </c>
      <c r="AA987" s="68" t="str">
        <f>+IF(OR(Z987&lt;&gt;"OUI",X987="OUI",R987&lt;&gt;"-"),"OUI","")</f>
        <v>OUI</v>
      </c>
      <c r="AB987" s="69">
        <f>+IF(AA987&lt;&gt;"OUI","-",IF(R987="-",IF(W987&lt;=3,"-",MAX(N987,K987*(1-$T$1))),IF(W987&lt;=3,R987,IF(T987&gt;$V$6,MAX(N987,K987*$T$6),IF(T987&gt;$V$5,MAX(R987,N987,K987*(1-$T$2),K987*(1-$T$5)),IF(T987&gt;$V$4,MAX(R987,N987,K987*(1-$T$2),K987*(1-$T$4)),IF(T987&gt;$V$3,MAX(R987,N987,K987*(1-$T$2),K987*(1-$T$3)),IF(T987&gt;$V$1,MAX(N987,K987*(1-$T$2)),MAX(N987,R987)))))))))</f>
        <v>9.9</v>
      </c>
      <c r="AC987" s="70">
        <f>+IF(AB987="-","-",IF(ABS(K987-AB987)&lt;0.1,1,-1*(AB987-K987)/K987))</f>
        <v>9.9999999999999964E-2</v>
      </c>
      <c r="AD987" s="66">
        <f>+IF(AB987&lt;&gt;"-",IF(AB987&lt;K987,(K987-AB987)*C987,AB987*C987),"")</f>
        <v>6.5999999999999979</v>
      </c>
      <c r="AE987" s="68" t="str">
        <f>+IF(AB987&lt;&gt;"-",IF(R987&lt;&gt;"-",IF(Z987&lt;&gt;"OUI","OLD","FAUX"),IF(Z987&lt;&gt;"OUI","NEW","FAUX")),"")</f>
        <v>OLD</v>
      </c>
      <c r="AF987" s="68"/>
      <c r="AG987" s="68"/>
      <c r="AH987" s="53" t="str">
        <f t="shared" si="15"/>
        <v/>
      </c>
    </row>
    <row r="988" spans="1:34" ht="17">
      <c r="A988" s="53" t="s">
        <v>1302</v>
      </c>
      <c r="B988" s="53" t="s">
        <v>1303</v>
      </c>
      <c r="C988" s="54">
        <v>6</v>
      </c>
      <c r="D988" s="55" t="s">
        <v>448</v>
      </c>
      <c r="E988" s="55"/>
      <c r="F988" s="56" t="s">
        <v>49</v>
      </c>
      <c r="G988" s="56" t="s">
        <v>49</v>
      </c>
      <c r="H988" s="56"/>
      <c r="I988" s="56"/>
      <c r="J988" s="56"/>
      <c r="K988" s="57">
        <v>11</v>
      </c>
      <c r="L988" s="58">
        <v>45313</v>
      </c>
      <c r="M988" s="58">
        <v>45456</v>
      </c>
      <c r="N988" s="59"/>
      <c r="O988" s="56"/>
      <c r="P988" s="56"/>
      <c r="Q988" s="56">
        <v>6</v>
      </c>
      <c r="R988" s="60" t="s">
        <v>1139</v>
      </c>
      <c r="S988" s="61">
        <f>O988+P988</f>
        <v>0</v>
      </c>
      <c r="T988" s="62">
        <f>+IF(L988&lt;&gt;"",IF(DAYS360(L988,$A$2)&lt;0,0,IF(AND(MONTH(L988)=MONTH($A$2),YEAR(L988)&lt;YEAR($A$2)),(DAYS360(L988,$A$2)/30)-1,DAYS360(L988,$A$2)/30)),0)</f>
        <v>14.133333333333333</v>
      </c>
      <c r="U988" s="62">
        <f>+IF(M988&lt;&gt;"",IF(DAYS360(M988,$A$2)&lt;0,0,IF(AND(MONTH(M988)=MONTH($A$2),YEAR(M988)&lt;YEAR($A$2)),(DAYS360(M988,$A$2)/30)-1,DAYS360(M988,$A$2)/30)),0)</f>
        <v>9.4333333333333336</v>
      </c>
      <c r="V988" s="63">
        <f>S988/((C988+Q988)/2)</f>
        <v>0</v>
      </c>
      <c r="W988" s="64">
        <f>+IF(V988&gt;0,1/V988,999)</f>
        <v>999</v>
      </c>
      <c r="X988" s="65" t="str">
        <f>+IF(N988&lt;&gt;"",IF(INT(N988)&lt;&gt;INT(K988),"OUI",""),"")</f>
        <v/>
      </c>
      <c r="Y988" s="66">
        <f>+IF(F988="OUI",0,C988*K988)</f>
        <v>66</v>
      </c>
      <c r="Z988" s="67" t="str">
        <f>+IF(R988="-",IF(OR(F988="OUI",AND(G988="OUI",T988&lt;=$V$1),H988="OUI",I988="OUI",J988="OUI",T988&lt;=$V$1),"OUI",""),"")</f>
        <v/>
      </c>
      <c r="AA988" s="68" t="str">
        <f>+IF(OR(Z988&lt;&gt;"OUI",X988="OUI",R988&lt;&gt;"-"),"OUI","")</f>
        <v>OUI</v>
      </c>
      <c r="AB988" s="69">
        <f>+IF(AA988&lt;&gt;"OUI","-",IF(R988="-",IF(W988&lt;=3,"-",MAX(N988,K988*(1-$T$1))),IF(W988&lt;=3,R988,IF(T988&gt;$V$6,MAX(N988,K988*$T$6),IF(T988&gt;$V$5,MAX(R988,N988,K988*(1-$T$2),K988*(1-$T$5)),IF(T988&gt;$V$4,MAX(R988,N988,K988*(1-$T$2),K988*(1-$T$4)),IF(T988&gt;$V$3,MAX(R988,N988,K988*(1-$T$2),K988*(1-$T$3)),IF(T988&gt;$V$1,MAX(N988,K988*(1-$T$2)),MAX(N988,R988)))))))))</f>
        <v>9.9</v>
      </c>
      <c r="AC988" s="70">
        <f>+IF(AB988="-","-",IF(ABS(K988-AB988)&lt;0.1,1,-1*(AB988-K988)/K988))</f>
        <v>9.9999999999999964E-2</v>
      </c>
      <c r="AD988" s="66">
        <f>+IF(AB988&lt;&gt;"-",IF(AB988&lt;K988,(K988-AB988)*C988,AB988*C988),"")</f>
        <v>6.5999999999999979</v>
      </c>
      <c r="AE988" s="68" t="str">
        <f>+IF(AB988&lt;&gt;"-",IF(R988&lt;&gt;"-",IF(Z988&lt;&gt;"OUI","OLD","FAUX"),IF(Z988&lt;&gt;"OUI","NEW","FAUX")),"")</f>
        <v>NEW</v>
      </c>
      <c r="AF988" s="68"/>
      <c r="AG988" s="68"/>
      <c r="AH988" s="53" t="str">
        <f t="shared" si="15"/>
        <v/>
      </c>
    </row>
    <row r="989" spans="1:34" ht="17">
      <c r="A989" s="53" t="s">
        <v>1320</v>
      </c>
      <c r="B989" s="53" t="s">
        <v>1321</v>
      </c>
      <c r="C989" s="54">
        <v>4</v>
      </c>
      <c r="D989" s="55" t="s">
        <v>448</v>
      </c>
      <c r="E989" s="55"/>
      <c r="F989" s="56" t="s">
        <v>49</v>
      </c>
      <c r="G989" s="56" t="s">
        <v>49</v>
      </c>
      <c r="H989" s="56"/>
      <c r="I989" s="56"/>
      <c r="J989" s="56"/>
      <c r="K989" s="57">
        <v>11</v>
      </c>
      <c r="L989" s="58">
        <v>45190</v>
      </c>
      <c r="M989" s="58">
        <v>45650</v>
      </c>
      <c r="N989" s="59"/>
      <c r="O989" s="56"/>
      <c r="P989" s="56"/>
      <c r="Q989" s="56">
        <v>4</v>
      </c>
      <c r="R989" s="60" t="s">
        <v>1139</v>
      </c>
      <c r="S989" s="61">
        <f>O989+P989</f>
        <v>0</v>
      </c>
      <c r="T989" s="62">
        <f>+IF(L989&lt;&gt;"",IF(DAYS360(L989,$A$2)&lt;0,0,IF(AND(MONTH(L989)=MONTH($A$2),YEAR(L989)&lt;YEAR($A$2)),(DAYS360(L989,$A$2)/30)-1,DAYS360(L989,$A$2)/30)),0)</f>
        <v>18.166666666666668</v>
      </c>
      <c r="U989" s="62">
        <f>+IF(M989&lt;&gt;"",IF(DAYS360(M989,$A$2)&lt;0,0,IF(AND(MONTH(M989)=MONTH($A$2),YEAR(M989)&lt;YEAR($A$2)),(DAYS360(M989,$A$2)/30)-1,DAYS360(M989,$A$2)/30)),0)</f>
        <v>3.0666666666666669</v>
      </c>
      <c r="V989" s="63">
        <f>S989/((C989+Q989)/2)</f>
        <v>0</v>
      </c>
      <c r="W989" s="64">
        <f>+IF(V989&gt;0,1/V989,999)</f>
        <v>999</v>
      </c>
      <c r="X989" s="65" t="str">
        <f>+IF(N989&lt;&gt;"",IF(INT(N989)&lt;&gt;INT(K989),"OUI",""),"")</f>
        <v/>
      </c>
      <c r="Y989" s="66">
        <f>+IF(F989="OUI",0,C989*K989)</f>
        <v>44</v>
      </c>
      <c r="Z989" s="67" t="str">
        <f>+IF(R989="-",IF(OR(F989="OUI",AND(G989="OUI",T989&lt;=$V$1),H989="OUI",I989="OUI",J989="OUI",T989&lt;=$V$1),"OUI",""),"")</f>
        <v/>
      </c>
      <c r="AA989" s="68" t="str">
        <f>+IF(OR(Z989&lt;&gt;"OUI",X989="OUI",R989&lt;&gt;"-"),"OUI","")</f>
        <v>OUI</v>
      </c>
      <c r="AB989" s="69">
        <f>+IF(AA989&lt;&gt;"OUI","-",IF(R989="-",IF(W989&lt;=3,"-",MAX(N989,K989*(1-$T$1))),IF(W989&lt;=3,R989,IF(T989&gt;$V$6,MAX(N989,K989*$T$6),IF(T989&gt;$V$5,MAX(R989,N989,K989*(1-$T$2),K989*(1-$T$5)),IF(T989&gt;$V$4,MAX(R989,N989,K989*(1-$T$2),K989*(1-$T$4)),IF(T989&gt;$V$3,MAX(R989,N989,K989*(1-$T$2),K989*(1-$T$3)),IF(T989&gt;$V$1,MAX(N989,K989*(1-$T$2)),MAX(N989,R989)))))))))</f>
        <v>9.9</v>
      </c>
      <c r="AC989" s="70">
        <f>+IF(AB989="-","-",IF(ABS(K989-AB989)&lt;0.1,1,-1*(AB989-K989)/K989))</f>
        <v>9.9999999999999964E-2</v>
      </c>
      <c r="AD989" s="66">
        <f>+IF(AB989&lt;&gt;"-",IF(AB989&lt;K989,(K989-AB989)*C989,AB989*C989),"")</f>
        <v>4.3999999999999986</v>
      </c>
      <c r="AE989" s="68" t="str">
        <f>+IF(AB989&lt;&gt;"-",IF(R989&lt;&gt;"-",IF(Z989&lt;&gt;"OUI","OLD","FAUX"),IF(Z989&lt;&gt;"OUI","NEW","FAUX")),"")</f>
        <v>NEW</v>
      </c>
      <c r="AF989" s="68"/>
      <c r="AG989" s="68"/>
      <c r="AH989" s="53" t="str">
        <f t="shared" si="15"/>
        <v/>
      </c>
    </row>
    <row r="990" spans="1:34" ht="17">
      <c r="A990" s="53" t="s">
        <v>2756</v>
      </c>
      <c r="B990" s="53" t="s">
        <v>2757</v>
      </c>
      <c r="C990" s="54">
        <v>4</v>
      </c>
      <c r="D990" s="55" t="s">
        <v>791</v>
      </c>
      <c r="E990" s="55" t="s">
        <v>61</v>
      </c>
      <c r="F990" s="56" t="s">
        <v>49</v>
      </c>
      <c r="G990" s="56" t="s">
        <v>49</v>
      </c>
      <c r="H990" s="56"/>
      <c r="I990" s="56"/>
      <c r="J990" s="56" t="s">
        <v>49</v>
      </c>
      <c r="K990" s="57">
        <v>10.9</v>
      </c>
      <c r="L990" s="58">
        <v>45720</v>
      </c>
      <c r="M990" s="58">
        <v>45733</v>
      </c>
      <c r="N990" s="59"/>
      <c r="O990" s="56">
        <v>3</v>
      </c>
      <c r="P990" s="56"/>
      <c r="Q990" s="56">
        <v>2</v>
      </c>
      <c r="R990" s="60" t="s">
        <v>1139</v>
      </c>
      <c r="S990" s="61">
        <f>O990+P990</f>
        <v>3</v>
      </c>
      <c r="T990" s="62">
        <f>+IF(L990&lt;&gt;"",IF(DAYS360(L990,$A$2)&lt;0,0,IF(AND(MONTH(L990)=MONTH($A$2),YEAR(L990)&lt;YEAR($A$2)),(DAYS360(L990,$A$2)/30)-1,DAYS360(L990,$A$2)/30)),0)</f>
        <v>0.73333333333333328</v>
      </c>
      <c r="U990" s="62">
        <f>+IF(M990&lt;&gt;"",IF(DAYS360(M990,$A$2)&lt;0,0,IF(AND(MONTH(M990)=MONTH($A$2),YEAR(M990)&lt;YEAR($A$2)),(DAYS360(M990,$A$2)/30)-1,DAYS360(M990,$A$2)/30)),0)</f>
        <v>0.3</v>
      </c>
      <c r="V990" s="63">
        <f>S990/((C990+Q990)/2)</f>
        <v>1</v>
      </c>
      <c r="W990" s="64">
        <f>+IF(V990&gt;0,1/V990,999)</f>
        <v>1</v>
      </c>
      <c r="X990" s="65" t="str">
        <f>+IF(N990&lt;&gt;"",IF(INT(N990)&lt;&gt;INT(K990),"OUI",""),"")</f>
        <v/>
      </c>
      <c r="Y990" s="66">
        <f>+IF(F990="OUI",0,C990*K990)</f>
        <v>43.6</v>
      </c>
      <c r="Z990" s="67" t="str">
        <f>+IF(R990="-",IF(OR(F990="OUI",AND(G990="OUI",T990&lt;=$V$1),H990="OUI",I990="OUI",J990="OUI",T990&lt;=$V$1),"OUI",""),"")</f>
        <v>OUI</v>
      </c>
      <c r="AA990" s="68" t="str">
        <f>+IF(OR(Z990&lt;&gt;"OUI",X990="OUI",R990&lt;&gt;"-"),"OUI","")</f>
        <v/>
      </c>
      <c r="AB990" s="69" t="str">
        <f>+IF(AA990&lt;&gt;"OUI","-",IF(R990="-",IF(W990&lt;=3,"-",MAX(N990,K990*(1-$T$1))),IF(W990&lt;=3,R990,IF(T990&gt;$V$6,MAX(N990,K990*$T$6),IF(T990&gt;$V$5,MAX(R990,N990,K990*(1-$T$2),K990*(1-$T$5)),IF(T990&gt;$V$4,MAX(R990,N990,K990*(1-$T$2),K990*(1-$T$4)),IF(T990&gt;$V$3,MAX(R990,N990,K990*(1-$T$2),K990*(1-$T$3)),IF(T990&gt;$V$1,MAX(N990,K990*(1-$T$2)),MAX(N990,R990)))))))))</f>
        <v>-</v>
      </c>
      <c r="AC990" s="70" t="str">
        <f>+IF(AB990="-","-",IF(ABS(K990-AB990)&lt;0.1,1,-1*(AB990-K990)/K990))</f>
        <v>-</v>
      </c>
      <c r="AD990" s="66" t="str">
        <f>+IF(AB990&lt;&gt;"-",IF(AB990&lt;K990,(K990-AB990)*C990,AB990*C990),"")</f>
        <v/>
      </c>
      <c r="AE990" s="68" t="str">
        <f>+IF(AB990&lt;&gt;"-",IF(R990&lt;&gt;"-",IF(Z990&lt;&gt;"OUI","OLD","FAUX"),IF(Z990&lt;&gt;"OUI","NEW","FAUX")),"")</f>
        <v/>
      </c>
      <c r="AF990" s="68"/>
      <c r="AG990" s="68"/>
      <c r="AH990" s="53" t="str">
        <f t="shared" si="15"/>
        <v/>
      </c>
    </row>
    <row r="991" spans="1:34" ht="17">
      <c r="A991" s="53" t="s">
        <v>2614</v>
      </c>
      <c r="B991" s="53" t="s">
        <v>2615</v>
      </c>
      <c r="C991" s="54">
        <v>6</v>
      </c>
      <c r="D991" s="55" t="s">
        <v>791</v>
      </c>
      <c r="E991" s="55"/>
      <c r="F991" s="56" t="s">
        <v>49</v>
      </c>
      <c r="G991" s="56" t="s">
        <v>49</v>
      </c>
      <c r="H991" s="56"/>
      <c r="I991" s="56"/>
      <c r="J991" s="56"/>
      <c r="K991" s="57">
        <v>10.9</v>
      </c>
      <c r="L991" s="58">
        <v>45720</v>
      </c>
      <c r="M991" s="58">
        <v>45726</v>
      </c>
      <c r="N991" s="59"/>
      <c r="O991" s="56">
        <v>7</v>
      </c>
      <c r="P991" s="56"/>
      <c r="Q991" s="56">
        <v>4</v>
      </c>
      <c r="R991" s="60" t="s">
        <v>1139</v>
      </c>
      <c r="S991" s="61">
        <f>O991+P991</f>
        <v>7</v>
      </c>
      <c r="T991" s="62">
        <f>+IF(L991&lt;&gt;"",IF(DAYS360(L991,$A$2)&lt;0,0,IF(AND(MONTH(L991)=MONTH($A$2),YEAR(L991)&lt;YEAR($A$2)),(DAYS360(L991,$A$2)/30)-1,DAYS360(L991,$A$2)/30)),0)</f>
        <v>0.73333333333333328</v>
      </c>
      <c r="U991" s="62">
        <f>+IF(M991&lt;&gt;"",IF(DAYS360(M991,$A$2)&lt;0,0,IF(AND(MONTH(M991)=MONTH($A$2),YEAR(M991)&lt;YEAR($A$2)),(DAYS360(M991,$A$2)/30)-1,DAYS360(M991,$A$2)/30)),0)</f>
        <v>0.53333333333333333</v>
      </c>
      <c r="V991" s="63">
        <f>S991/((C991+Q991)/2)</f>
        <v>1.4</v>
      </c>
      <c r="W991" s="64">
        <f>+IF(V991&gt;0,1/V991,999)</f>
        <v>0.7142857142857143</v>
      </c>
      <c r="X991" s="65" t="str">
        <f>+IF(N991&lt;&gt;"",IF(INT(N991)&lt;&gt;INT(K991),"OUI",""),"")</f>
        <v/>
      </c>
      <c r="Y991" s="66">
        <f>+IF(F991="OUI",0,C991*K991)</f>
        <v>65.400000000000006</v>
      </c>
      <c r="Z991" s="67" t="str">
        <f>+IF(R991="-",IF(OR(F991="OUI",AND(G991="OUI",T991&lt;=$V$1),H991="OUI",I991="OUI",J991="OUI",T991&lt;=$V$1),"OUI",""),"")</f>
        <v>OUI</v>
      </c>
      <c r="AA991" s="68" t="str">
        <f>+IF(OR(Z991&lt;&gt;"OUI",X991="OUI",R991&lt;&gt;"-"),"OUI","")</f>
        <v/>
      </c>
      <c r="AB991" s="69" t="str">
        <f>+IF(AA991&lt;&gt;"OUI","-",IF(R991="-",IF(W991&lt;=3,"-",MAX(N991,K991*(1-$T$1))),IF(W991&lt;=3,R991,IF(T991&gt;$V$6,MAX(N991,K991*$T$6),IF(T991&gt;$V$5,MAX(R991,N991,K991*(1-$T$2),K991*(1-$T$5)),IF(T991&gt;$V$4,MAX(R991,N991,K991*(1-$T$2),K991*(1-$T$4)),IF(T991&gt;$V$3,MAX(R991,N991,K991*(1-$T$2),K991*(1-$T$3)),IF(T991&gt;$V$1,MAX(N991,K991*(1-$T$2)),MAX(N991,R991)))))))))</f>
        <v>-</v>
      </c>
      <c r="AC991" s="70" t="str">
        <f>+IF(AB991="-","-",IF(ABS(K991-AB991)&lt;0.1,1,-1*(AB991-K991)/K991))</f>
        <v>-</v>
      </c>
      <c r="AD991" s="66" t="str">
        <f>+IF(AB991&lt;&gt;"-",IF(AB991&lt;K991,(K991-AB991)*C991,AB991*C991),"")</f>
        <v/>
      </c>
      <c r="AE991" s="68" t="str">
        <f>+IF(AB991&lt;&gt;"-",IF(R991&lt;&gt;"-",IF(Z991&lt;&gt;"OUI","OLD","FAUX"),IF(Z991&lt;&gt;"OUI","NEW","FAUX")),"")</f>
        <v/>
      </c>
      <c r="AF991" s="68"/>
      <c r="AG991" s="68"/>
      <c r="AH991" s="53" t="str">
        <f t="shared" si="15"/>
        <v/>
      </c>
    </row>
    <row r="992" spans="1:34" ht="17">
      <c r="A992" s="53" t="s">
        <v>225</v>
      </c>
      <c r="B992" s="53" t="s">
        <v>226</v>
      </c>
      <c r="C992" s="54">
        <v>4</v>
      </c>
      <c r="D992" s="55" t="s">
        <v>80</v>
      </c>
      <c r="E992" s="55" t="s">
        <v>97</v>
      </c>
      <c r="F992" s="56" t="s">
        <v>49</v>
      </c>
      <c r="G992" s="56" t="s">
        <v>49</v>
      </c>
      <c r="H992" s="56"/>
      <c r="I992" s="56"/>
      <c r="J992" s="56" t="s">
        <v>98</v>
      </c>
      <c r="K992" s="57">
        <v>10.8919</v>
      </c>
      <c r="L992" s="58">
        <v>43356</v>
      </c>
      <c r="M992" s="58">
        <v>45068</v>
      </c>
      <c r="N992" s="59"/>
      <c r="O992" s="56"/>
      <c r="P992" s="56"/>
      <c r="Q992" s="56">
        <v>4</v>
      </c>
      <c r="R992" s="60">
        <v>10.8919</v>
      </c>
      <c r="S992" s="61">
        <f>O992+P992</f>
        <v>0</v>
      </c>
      <c r="T992" s="62">
        <f>+IF(L992&lt;&gt;"",IF(DAYS360(L992,$A$2)&lt;0,0,IF(AND(MONTH(L992)=MONTH($A$2),YEAR(L992)&lt;YEAR($A$2)),(DAYS360(L992,$A$2)/30)-1,DAYS360(L992,$A$2)/30)),0)</f>
        <v>78.433333333333337</v>
      </c>
      <c r="U992" s="62">
        <f>+IF(M992&lt;&gt;"",IF(DAYS360(M992,$A$2)&lt;0,0,IF(AND(MONTH(M992)=MONTH($A$2),YEAR(M992)&lt;YEAR($A$2)),(DAYS360(M992,$A$2)/30)-1,DAYS360(M992,$A$2)/30)),0)</f>
        <v>22.133333333333333</v>
      </c>
      <c r="V992" s="63">
        <f>S992/((C992+Q992)/2)</f>
        <v>0</v>
      </c>
      <c r="W992" s="64">
        <f>+IF(V992&gt;0,1/V992,999)</f>
        <v>999</v>
      </c>
      <c r="X992" s="65" t="str">
        <f>+IF(N992&lt;&gt;"",IF(INT(N992)&lt;&gt;INT(K992),"OUI",""),"")</f>
        <v/>
      </c>
      <c r="Y992" s="66">
        <f>+IF(F992="OUI",0,C992*K992)</f>
        <v>43.567599999999999</v>
      </c>
      <c r="Z992" s="67" t="str">
        <f>+IF(R992="-",IF(OR(F992="OUI",AND(G992="OUI",T992&lt;=$V$1),H992="OUI",I992="OUI",J992="OUI",T992&lt;=$V$1),"OUI",""),"")</f>
        <v/>
      </c>
      <c r="AA992" s="68" t="str">
        <f>+IF(OR(Z992&lt;&gt;"OUI",X992="OUI",R992&lt;&gt;"-"),"OUI","")</f>
        <v>OUI</v>
      </c>
      <c r="AB992" s="69">
        <f>+IF(AA992&lt;&gt;"OUI","-",IF(R992="-",IF(W992&lt;=3,"-",MAX(N992,K992*(1-$T$1))),IF(W992&lt;=3,R992,IF(T992&gt;$V$6,MAX(N992,K992*$T$6),IF(T992&gt;$V$5,MAX(R992,N992,K992*(1-$T$2),K992*(1-$T$5)),IF(T992&gt;$V$4,MAX(R992,N992,K992*(1-$T$2),K992*(1-$T$4)),IF(T992&gt;$V$3,MAX(R992,N992,K992*(1-$T$2),K992*(1-$T$3)),IF(T992&gt;$V$1,MAX(N992,K992*(1-$T$2)),MAX(N992,R992)))))))))</f>
        <v>10.8919</v>
      </c>
      <c r="AC992" s="70">
        <f>+IF(AB992="-","-",IF(ABS(K992-AB992)&lt;0.1,1,-1*(AB992-K992)/K992))</f>
        <v>1</v>
      </c>
      <c r="AD992" s="66">
        <f>+IF(AB992&lt;&gt;"-",IF(AB992&lt;K992,(K992-AB992)*C992,AB992*C992),"")</f>
        <v>43.567599999999999</v>
      </c>
      <c r="AE992" s="68" t="str">
        <f>+IF(AB992&lt;&gt;"-",IF(R992&lt;&gt;"-",IF(Z992&lt;&gt;"OUI","OLD","FAUX"),IF(Z992&lt;&gt;"OUI","NEW","FAUX")),"")</f>
        <v>OLD</v>
      </c>
      <c r="AF992" s="68"/>
      <c r="AG992" s="68"/>
      <c r="AH992" s="53" t="str">
        <f t="shared" si="15"/>
        <v/>
      </c>
    </row>
    <row r="993" spans="1:34" ht="17">
      <c r="A993" s="53" t="s">
        <v>322</v>
      </c>
      <c r="B993" s="53" t="s">
        <v>323</v>
      </c>
      <c r="C993" s="54">
        <v>1</v>
      </c>
      <c r="D993" s="55" t="s">
        <v>80</v>
      </c>
      <c r="E993" s="55" t="s">
        <v>97</v>
      </c>
      <c r="F993" s="56" t="s">
        <v>49</v>
      </c>
      <c r="G993" s="56" t="s">
        <v>49</v>
      </c>
      <c r="H993" s="56"/>
      <c r="I993" s="56"/>
      <c r="J993" s="56" t="s">
        <v>98</v>
      </c>
      <c r="K993" s="57">
        <v>10.8919</v>
      </c>
      <c r="L993" s="58">
        <v>43356</v>
      </c>
      <c r="M993" s="58">
        <v>43941</v>
      </c>
      <c r="N993" s="59"/>
      <c r="O993" s="56"/>
      <c r="P993" s="56"/>
      <c r="Q993" s="56">
        <v>1</v>
      </c>
      <c r="R993" s="60">
        <v>10.8919</v>
      </c>
      <c r="S993" s="61">
        <f>O993+P993</f>
        <v>0</v>
      </c>
      <c r="T993" s="62">
        <f>+IF(L993&lt;&gt;"",IF(DAYS360(L993,$A$2)&lt;0,0,IF(AND(MONTH(L993)=MONTH($A$2),YEAR(L993)&lt;YEAR($A$2)),(DAYS360(L993,$A$2)/30)-1,DAYS360(L993,$A$2)/30)),0)</f>
        <v>78.433333333333337</v>
      </c>
      <c r="U993" s="62">
        <f>+IF(M993&lt;&gt;"",IF(DAYS360(M993,$A$2)&lt;0,0,IF(AND(MONTH(M993)=MONTH($A$2),YEAR(M993)&lt;YEAR($A$2)),(DAYS360(M993,$A$2)/30)-1,DAYS360(M993,$A$2)/30)),0)</f>
        <v>59.2</v>
      </c>
      <c r="V993" s="63">
        <f>S993/((C993+Q993)/2)</f>
        <v>0</v>
      </c>
      <c r="W993" s="64">
        <f>+IF(V993&gt;0,1/V993,999)</f>
        <v>999</v>
      </c>
      <c r="X993" s="65" t="str">
        <f>+IF(N993&lt;&gt;"",IF(INT(N993)&lt;&gt;INT(K993),"OUI",""),"")</f>
        <v/>
      </c>
      <c r="Y993" s="66">
        <f>+IF(F993="OUI",0,C993*K993)</f>
        <v>10.8919</v>
      </c>
      <c r="Z993" s="67" t="str">
        <f>+IF(R993="-",IF(OR(F993="OUI",AND(G993="OUI",T993&lt;=$V$1),H993="OUI",I993="OUI",J993="OUI",T993&lt;=$V$1),"OUI",""),"")</f>
        <v/>
      </c>
      <c r="AA993" s="68" t="str">
        <f>+IF(OR(Z993&lt;&gt;"OUI",X993="OUI",R993&lt;&gt;"-"),"OUI","")</f>
        <v>OUI</v>
      </c>
      <c r="AB993" s="69">
        <f>+IF(AA993&lt;&gt;"OUI","-",IF(R993="-",IF(W993&lt;=3,"-",MAX(N993,K993*(1-$T$1))),IF(W993&lt;=3,R993,IF(T993&gt;$V$6,MAX(N993,K993*$T$6),IF(T993&gt;$V$5,MAX(R993,N993,K993*(1-$T$2),K993*(1-$T$5)),IF(T993&gt;$V$4,MAX(R993,N993,K993*(1-$T$2),K993*(1-$T$4)),IF(T993&gt;$V$3,MAX(R993,N993,K993*(1-$T$2),K993*(1-$T$3)),IF(T993&gt;$V$1,MAX(N993,K993*(1-$T$2)),MAX(N993,R993)))))))))</f>
        <v>10.8919</v>
      </c>
      <c r="AC993" s="70">
        <f>+IF(AB993="-","-",IF(ABS(K993-AB993)&lt;0.1,1,-1*(AB993-K993)/K993))</f>
        <v>1</v>
      </c>
      <c r="AD993" s="66">
        <f>+IF(AB993&lt;&gt;"-",IF(AB993&lt;K993,(K993-AB993)*C993,AB993*C993),"")</f>
        <v>10.8919</v>
      </c>
      <c r="AE993" s="68" t="str">
        <f>+IF(AB993&lt;&gt;"-",IF(R993&lt;&gt;"-",IF(Z993&lt;&gt;"OUI","OLD","FAUX"),IF(Z993&lt;&gt;"OUI","NEW","FAUX")),"")</f>
        <v>OLD</v>
      </c>
      <c r="AF993" s="68"/>
      <c r="AG993" s="68"/>
      <c r="AH993" s="53" t="str">
        <f t="shared" si="15"/>
        <v/>
      </c>
    </row>
    <row r="994" spans="1:34" ht="17">
      <c r="A994" s="53" t="s">
        <v>480</v>
      </c>
      <c r="B994" s="53" t="s">
        <v>481</v>
      </c>
      <c r="C994" s="54">
        <v>1</v>
      </c>
      <c r="D994" s="55"/>
      <c r="E994" s="55" t="s">
        <v>432</v>
      </c>
      <c r="F994" s="56" t="s">
        <v>49</v>
      </c>
      <c r="G994" s="56" t="s">
        <v>49</v>
      </c>
      <c r="H994" s="56"/>
      <c r="I994" s="56"/>
      <c r="J994" s="56" t="s">
        <v>49</v>
      </c>
      <c r="K994" s="57">
        <v>10.86</v>
      </c>
      <c r="L994" s="58">
        <v>44496</v>
      </c>
      <c r="M994" s="58">
        <v>44390</v>
      </c>
      <c r="N994" s="59"/>
      <c r="O994" s="56"/>
      <c r="P994" s="56"/>
      <c r="Q994" s="56">
        <v>1</v>
      </c>
      <c r="R994" s="60">
        <v>10.347166666666666</v>
      </c>
      <c r="S994" s="61">
        <f>O994+P994</f>
        <v>0</v>
      </c>
      <c r="T994" s="62">
        <f>+IF(L994&lt;&gt;"",IF(DAYS360(L994,$A$2)&lt;0,0,IF(AND(MONTH(L994)=MONTH($A$2),YEAR(L994)&lt;YEAR($A$2)),(DAYS360(L994,$A$2)/30)-1,DAYS360(L994,$A$2)/30)),0)</f>
        <v>40.966666666666669</v>
      </c>
      <c r="U994" s="62">
        <f>+IF(M994&lt;&gt;"",IF(DAYS360(M994,$A$2)&lt;0,0,IF(AND(MONTH(M994)=MONTH($A$2),YEAR(M994)&lt;YEAR($A$2)),(DAYS360(M994,$A$2)/30)-1,DAYS360(M994,$A$2)/30)),0)</f>
        <v>44.43333333333333</v>
      </c>
      <c r="V994" s="63">
        <f>S994/((C994+Q994)/2)</f>
        <v>0</v>
      </c>
      <c r="W994" s="64">
        <f>+IF(V994&gt;0,1/V994,999)</f>
        <v>999</v>
      </c>
      <c r="X994" s="65" t="str">
        <f>+IF(N994&lt;&gt;"",IF(INT(N994)&lt;&gt;INT(K994),"OUI",""),"")</f>
        <v/>
      </c>
      <c r="Y994" s="66">
        <f>+IF(F994="OUI",0,C994*K994)</f>
        <v>10.86</v>
      </c>
      <c r="Z994" s="67" t="str">
        <f>+IF(R994="-",IF(OR(F994="OUI",AND(G994="OUI",T994&lt;=$V$1),H994="OUI",I994="OUI",J994="OUI",T994&lt;=$V$1),"OUI",""),"")</f>
        <v/>
      </c>
      <c r="AA994" s="68" t="str">
        <f>+IF(OR(Z994&lt;&gt;"OUI",X994="OUI",R994&lt;&gt;"-"),"OUI","")</f>
        <v>OUI</v>
      </c>
      <c r="AB994" s="69">
        <f>+IF(AA994&lt;&gt;"OUI","-",IF(R994="-",IF(W994&lt;=3,"-",MAX(N994,K994*(1-$T$1))),IF(W994&lt;=3,R994,IF(T994&gt;$V$6,MAX(N994,K994*$T$6),IF(T994&gt;$V$5,MAX(R994,N994,K994*(1-$T$2),K994*(1-$T$5)),IF(T994&gt;$V$4,MAX(R994,N994,K994*(1-$T$2),K994*(1-$T$4)),IF(T994&gt;$V$3,MAX(R994,N994,K994*(1-$T$2),K994*(1-$T$3)),IF(T994&gt;$V$1,MAX(N994,K994*(1-$T$2)),MAX(N994,R994)))))))))</f>
        <v>10.347166666666666</v>
      </c>
      <c r="AC994" s="70">
        <f>+IF(AB994="-","-",IF(ABS(K994-AB994)&lt;0.1,1,-1*(AB994-K994)/K994))</f>
        <v>4.72222222222222E-2</v>
      </c>
      <c r="AD994" s="66">
        <f>+IF(AB994&lt;&gt;"-",IF(AB994&lt;K994,(K994-AB994)*C994,AB994*C994),"")</f>
        <v>0.51283333333333303</v>
      </c>
      <c r="AE994" s="68" t="str">
        <f>+IF(AB994&lt;&gt;"-",IF(R994&lt;&gt;"-",IF(Z994&lt;&gt;"OUI","OLD","FAUX"),IF(Z994&lt;&gt;"OUI","NEW","FAUX")),"")</f>
        <v>OLD</v>
      </c>
      <c r="AF994" s="68"/>
      <c r="AG994" s="68"/>
      <c r="AH994" s="53" t="str">
        <f t="shared" si="15"/>
        <v/>
      </c>
    </row>
    <row r="995" spans="1:34" ht="17">
      <c r="A995" s="53" t="s">
        <v>3315</v>
      </c>
      <c r="B995" s="53" t="s">
        <v>3316</v>
      </c>
      <c r="C995" s="54">
        <v>3</v>
      </c>
      <c r="D995" s="55" t="s">
        <v>80</v>
      </c>
      <c r="E995" s="55" t="s">
        <v>97</v>
      </c>
      <c r="F995" s="56" t="s">
        <v>49</v>
      </c>
      <c r="G995" s="56" t="s">
        <v>49</v>
      </c>
      <c r="H995" s="56"/>
      <c r="I995" s="56"/>
      <c r="J995" s="56" t="s">
        <v>98</v>
      </c>
      <c r="K995" s="57">
        <v>10.8</v>
      </c>
      <c r="L995" s="58">
        <v>45644</v>
      </c>
      <c r="M995" s="58">
        <v>45635</v>
      </c>
      <c r="N995" s="59"/>
      <c r="O995" s="56"/>
      <c r="P995" s="56"/>
      <c r="Q995" s="56">
        <v>3</v>
      </c>
      <c r="R995" s="60" t="s">
        <v>1139</v>
      </c>
      <c r="S995" s="61">
        <f>O995+P995</f>
        <v>0</v>
      </c>
      <c r="T995" s="62">
        <f>+IF(L995&lt;&gt;"",IF(DAYS360(L995,$A$2)&lt;0,0,IF(AND(MONTH(L995)=MONTH($A$2),YEAR(L995)&lt;YEAR($A$2)),(DAYS360(L995,$A$2)/30)-1,DAYS360(L995,$A$2)/30)),0)</f>
        <v>3.2666666666666666</v>
      </c>
      <c r="U995" s="62">
        <f>+IF(M995&lt;&gt;"",IF(DAYS360(M995,$A$2)&lt;0,0,IF(AND(MONTH(M995)=MONTH($A$2),YEAR(M995)&lt;YEAR($A$2)),(DAYS360(M995,$A$2)/30)-1,DAYS360(M995,$A$2)/30)),0)</f>
        <v>3.5666666666666669</v>
      </c>
      <c r="V995" s="63">
        <f>S995/((C995+Q995)/2)</f>
        <v>0</v>
      </c>
      <c r="W995" s="64">
        <f>+IF(V995&gt;0,1/V995,999)</f>
        <v>999</v>
      </c>
      <c r="X995" s="65" t="str">
        <f>+IF(N995&lt;&gt;"",IF(INT(N995)&lt;&gt;INT(K995),"OUI",""),"")</f>
        <v/>
      </c>
      <c r="Y995" s="66">
        <f>+IF(F995="OUI",0,C995*K995)</f>
        <v>32.400000000000006</v>
      </c>
      <c r="Z995" s="67" t="str">
        <f>+IF(R995="-",IF(OR(F995="OUI",AND(G995="OUI",T995&lt;=$V$1),H995="OUI",I995="OUI",J995="OUI",T995&lt;=$V$1),"OUI",""),"")</f>
        <v>OUI</v>
      </c>
      <c r="AA995" s="68" t="str">
        <f>+IF(OR(Z995&lt;&gt;"OUI",X995="OUI",R995&lt;&gt;"-"),"OUI","")</f>
        <v/>
      </c>
      <c r="AB995" s="69" t="str">
        <f>+IF(AA995&lt;&gt;"OUI","-",IF(R995="-",IF(W995&lt;=3,"-",MAX(N995,K995*(1-$T$1))),IF(W995&lt;=3,R995,IF(T995&gt;$V$6,MAX(N995,K995*$T$6),IF(T995&gt;$V$5,MAX(R995,N995,K995*(1-$T$2),K995*(1-$T$5)),IF(T995&gt;$V$4,MAX(R995,N995,K995*(1-$T$2),K995*(1-$T$4)),IF(T995&gt;$V$3,MAX(R995,N995,K995*(1-$T$2),K995*(1-$T$3)),IF(T995&gt;$V$1,MAX(N995,K995*(1-$T$2)),MAX(N995,R995)))))))))</f>
        <v>-</v>
      </c>
      <c r="AC995" s="70" t="str">
        <f>+IF(AB995="-","-",IF(ABS(K995-AB995)&lt;0.1,1,-1*(AB995-K995)/K995))</f>
        <v>-</v>
      </c>
      <c r="AD995" s="66" t="str">
        <f>+IF(AB995&lt;&gt;"-",IF(AB995&lt;K995,(K995-AB995)*C995,AB995*C995),"")</f>
        <v/>
      </c>
      <c r="AE995" s="68" t="str">
        <f>+IF(AB995&lt;&gt;"-",IF(R995&lt;&gt;"-",IF(Z995&lt;&gt;"OUI","OLD","FAUX"),IF(Z995&lt;&gt;"OUI","NEW","FAUX")),"")</f>
        <v/>
      </c>
      <c r="AF995" s="68"/>
      <c r="AG995" s="68"/>
      <c r="AH995" s="53" t="str">
        <f t="shared" si="15"/>
        <v/>
      </c>
    </row>
    <row r="996" spans="1:34" ht="17">
      <c r="A996" s="53" t="s">
        <v>3165</v>
      </c>
      <c r="B996" s="53" t="s">
        <v>3166</v>
      </c>
      <c r="C996" s="54">
        <v>3</v>
      </c>
      <c r="D996" s="55" t="s">
        <v>1247</v>
      </c>
      <c r="E996" s="55" t="s">
        <v>3167</v>
      </c>
      <c r="F996" s="56" t="s">
        <v>49</v>
      </c>
      <c r="G996" s="56" t="s">
        <v>49</v>
      </c>
      <c r="H996" s="56"/>
      <c r="I996" s="56"/>
      <c r="J996" s="56" t="s">
        <v>49</v>
      </c>
      <c r="K996" s="57">
        <v>10.795299999999999</v>
      </c>
      <c r="L996" s="58">
        <v>45540</v>
      </c>
      <c r="M996" s="58">
        <v>45721</v>
      </c>
      <c r="N996" s="59"/>
      <c r="O996" s="56">
        <v>12</v>
      </c>
      <c r="P996" s="56"/>
      <c r="Q996" s="56">
        <v>15</v>
      </c>
      <c r="R996" s="60" t="s">
        <v>1139</v>
      </c>
      <c r="S996" s="61">
        <f>O996+P996</f>
        <v>12</v>
      </c>
      <c r="T996" s="62">
        <f>+IF(L996&lt;&gt;"",IF(DAYS360(L996,$A$2)&lt;0,0,IF(AND(MONTH(L996)=MONTH($A$2),YEAR(L996)&lt;YEAR($A$2)),(DAYS360(L996,$A$2)/30)-1,DAYS360(L996,$A$2)/30)),0)</f>
        <v>6.7</v>
      </c>
      <c r="U996" s="62">
        <f>+IF(M996&lt;&gt;"",IF(DAYS360(M996,$A$2)&lt;0,0,IF(AND(MONTH(M996)=MONTH($A$2),YEAR(M996)&lt;YEAR($A$2)),(DAYS360(M996,$A$2)/30)-1,DAYS360(M996,$A$2)/30)),0)</f>
        <v>0.7</v>
      </c>
      <c r="V996" s="63">
        <f>S996/((C996+Q996)/2)</f>
        <v>1.3333333333333333</v>
      </c>
      <c r="W996" s="64">
        <f>+IF(V996&gt;0,1/V996,999)</f>
        <v>0.75</v>
      </c>
      <c r="X996" s="65" t="str">
        <f>+IF(N996&lt;&gt;"",IF(INT(N996)&lt;&gt;INT(K996),"OUI",""),"")</f>
        <v/>
      </c>
      <c r="Y996" s="66">
        <f>+IF(F996="OUI",0,C996*K996)</f>
        <v>32.385899999999999</v>
      </c>
      <c r="Z996" s="67" t="str">
        <f>+IF(R996="-",IF(OR(F996="OUI",AND(G996="OUI",T996&lt;=$V$1),H996="OUI",I996="OUI",J996="OUI",T996&lt;=$V$1),"OUI",""),"")</f>
        <v>OUI</v>
      </c>
      <c r="AA996" s="68" t="str">
        <f>+IF(OR(Z996&lt;&gt;"OUI",X996="OUI",R996&lt;&gt;"-"),"OUI","")</f>
        <v/>
      </c>
      <c r="AB996" s="69" t="str">
        <f>+IF(AA996&lt;&gt;"OUI","-",IF(R996="-",IF(W996&lt;=3,"-",MAX(N996,K996*(1-$T$1))),IF(W996&lt;=3,R996,IF(T996&gt;$V$6,MAX(N996,K996*$T$6),IF(T996&gt;$V$5,MAX(R996,N996,K996*(1-$T$2),K996*(1-$T$5)),IF(T996&gt;$V$4,MAX(R996,N996,K996*(1-$T$2),K996*(1-$T$4)),IF(T996&gt;$V$3,MAX(R996,N996,K996*(1-$T$2),K996*(1-$T$3)),IF(T996&gt;$V$1,MAX(N996,K996*(1-$T$2)),MAX(N996,R996)))))))))</f>
        <v>-</v>
      </c>
      <c r="AC996" s="70" t="str">
        <f>+IF(AB996="-","-",IF(ABS(K996-AB996)&lt;0.1,1,-1*(AB996-K996)/K996))</f>
        <v>-</v>
      </c>
      <c r="AD996" s="66" t="str">
        <f>+IF(AB996&lt;&gt;"-",IF(AB996&lt;K996,(K996-AB996)*C996,AB996*C996),"")</f>
        <v/>
      </c>
      <c r="AE996" s="68" t="str">
        <f>+IF(AB996&lt;&gt;"-",IF(R996&lt;&gt;"-",IF(Z996&lt;&gt;"OUI","OLD","FAUX"),IF(Z996&lt;&gt;"OUI","NEW","FAUX")),"")</f>
        <v/>
      </c>
      <c r="AF996" s="68"/>
      <c r="AG996" s="68"/>
      <c r="AH996" s="53" t="str">
        <f t="shared" si="15"/>
        <v/>
      </c>
    </row>
    <row r="997" spans="1:34" ht="17">
      <c r="A997" s="53" t="s">
        <v>3501</v>
      </c>
      <c r="B997" s="53" t="s">
        <v>3502</v>
      </c>
      <c r="C997" s="54">
        <v>3</v>
      </c>
      <c r="D997" s="55" t="s">
        <v>80</v>
      </c>
      <c r="E997" s="55"/>
      <c r="F997" s="56" t="s">
        <v>49</v>
      </c>
      <c r="G997" s="56" t="s">
        <v>49</v>
      </c>
      <c r="H997" s="56"/>
      <c r="I997" s="56"/>
      <c r="J997" s="56"/>
      <c r="K997" s="57">
        <v>10.7895</v>
      </c>
      <c r="L997" s="58">
        <v>45463</v>
      </c>
      <c r="M997" s="58">
        <v>45646</v>
      </c>
      <c r="N997" s="59"/>
      <c r="O997" s="56"/>
      <c r="P997" s="56"/>
      <c r="Q997" s="56">
        <v>3</v>
      </c>
      <c r="R997" s="60" t="s">
        <v>1139</v>
      </c>
      <c r="S997" s="61">
        <f>O997+P997</f>
        <v>0</v>
      </c>
      <c r="T997" s="62">
        <f>+IF(L997&lt;&gt;"",IF(DAYS360(L997,$A$2)&lt;0,0,IF(AND(MONTH(L997)=MONTH($A$2),YEAR(L997)&lt;YEAR($A$2)),(DAYS360(L997,$A$2)/30)-1,DAYS360(L997,$A$2)/30)),0)</f>
        <v>9.1999999999999993</v>
      </c>
      <c r="U997" s="62">
        <f>+IF(M997&lt;&gt;"",IF(DAYS360(M997,$A$2)&lt;0,0,IF(AND(MONTH(M997)=MONTH($A$2),YEAR(M997)&lt;YEAR($A$2)),(DAYS360(M997,$A$2)/30)-1,DAYS360(M997,$A$2)/30)),0)</f>
        <v>3.2</v>
      </c>
      <c r="V997" s="63">
        <f>S997/((C997+Q997)/2)</f>
        <v>0</v>
      </c>
      <c r="W997" s="64">
        <f>+IF(V997&gt;0,1/V997,999)</f>
        <v>999</v>
      </c>
      <c r="X997" s="65" t="str">
        <f>+IF(N997&lt;&gt;"",IF(INT(N997)&lt;&gt;INT(K997),"OUI",""),"")</f>
        <v/>
      </c>
      <c r="Y997" s="66">
        <f>+IF(F997="OUI",0,C997*K997)</f>
        <v>32.368499999999997</v>
      </c>
      <c r="Z997" s="67" t="str">
        <f>+IF(R997="-",IF(OR(F997="OUI",AND(G997="OUI",T997&lt;=$V$1),H997="OUI",I997="OUI",J997="OUI",T997&lt;=$V$1),"OUI",""),"")</f>
        <v>OUI</v>
      </c>
      <c r="AA997" s="68" t="str">
        <f>+IF(OR(Z997&lt;&gt;"OUI",X997="OUI",R997&lt;&gt;"-"),"OUI","")</f>
        <v/>
      </c>
      <c r="AB997" s="69" t="str">
        <f>+IF(AA997&lt;&gt;"OUI","-",IF(R997="-",IF(W997&lt;=3,"-",MAX(N997,K997*(1-$T$1))),IF(W997&lt;=3,R997,IF(T997&gt;$V$6,MAX(N997,K997*$T$6),IF(T997&gt;$V$5,MAX(R997,N997,K997*(1-$T$2),K997*(1-$T$5)),IF(T997&gt;$V$4,MAX(R997,N997,K997*(1-$T$2),K997*(1-$T$4)),IF(T997&gt;$V$3,MAX(R997,N997,K997*(1-$T$2),K997*(1-$T$3)),IF(T997&gt;$V$1,MAX(N997,K997*(1-$T$2)),MAX(N997,R997)))))))))</f>
        <v>-</v>
      </c>
      <c r="AC997" s="70" t="str">
        <f>+IF(AB997="-","-",IF(ABS(K997-AB997)&lt;0.1,1,-1*(AB997-K997)/K997))</f>
        <v>-</v>
      </c>
      <c r="AD997" s="66" t="str">
        <f>+IF(AB997&lt;&gt;"-",IF(AB997&lt;K997,(K997-AB997)*C997,AB997*C997),"")</f>
        <v/>
      </c>
      <c r="AE997" s="68" t="str">
        <f>+IF(AB997&lt;&gt;"-",IF(R997&lt;&gt;"-",IF(Z997&lt;&gt;"OUI","OLD","FAUX"),IF(Z997&lt;&gt;"OUI","NEW","FAUX")),"")</f>
        <v/>
      </c>
      <c r="AF997" s="68"/>
      <c r="AG997" s="68"/>
      <c r="AH997" s="53" t="str">
        <f t="shared" si="15"/>
        <v/>
      </c>
    </row>
    <row r="998" spans="1:34" ht="17">
      <c r="A998" s="53" t="s">
        <v>1308</v>
      </c>
      <c r="B998" s="53" t="s">
        <v>1309</v>
      </c>
      <c r="C998" s="54">
        <v>5</v>
      </c>
      <c r="D998" s="55" t="s">
        <v>834</v>
      </c>
      <c r="E998" s="55"/>
      <c r="F998" s="56" t="s">
        <v>49</v>
      </c>
      <c r="G998" s="56" t="s">
        <v>49</v>
      </c>
      <c r="H998" s="56"/>
      <c r="I998" s="56"/>
      <c r="J998" s="56"/>
      <c r="K998" s="57">
        <v>10.75</v>
      </c>
      <c r="L998" s="58">
        <v>44725</v>
      </c>
      <c r="M998" s="58">
        <v>45670</v>
      </c>
      <c r="N998" s="59"/>
      <c r="O998" s="56">
        <v>1</v>
      </c>
      <c r="P998" s="56"/>
      <c r="Q998" s="56">
        <v>6</v>
      </c>
      <c r="R998" s="60" t="s">
        <v>1139</v>
      </c>
      <c r="S998" s="61">
        <f>O998+P998</f>
        <v>1</v>
      </c>
      <c r="T998" s="62">
        <f>+IF(L998&lt;&gt;"",IF(DAYS360(L998,$A$2)&lt;0,0,IF(AND(MONTH(L998)=MONTH($A$2),YEAR(L998)&lt;YEAR($A$2)),(DAYS360(L998,$A$2)/30)-1,DAYS360(L998,$A$2)/30)),0)</f>
        <v>33.43333333333333</v>
      </c>
      <c r="U998" s="62">
        <f>+IF(M998&lt;&gt;"",IF(DAYS360(M998,$A$2)&lt;0,0,IF(AND(MONTH(M998)=MONTH($A$2),YEAR(M998)&lt;YEAR($A$2)),(DAYS360(M998,$A$2)/30)-1,DAYS360(M998,$A$2)/30)),0)</f>
        <v>2.4333333333333331</v>
      </c>
      <c r="V998" s="63">
        <f>S998/((C998+Q998)/2)</f>
        <v>0.18181818181818182</v>
      </c>
      <c r="W998" s="64">
        <f>+IF(V998&gt;0,1/V998,999)</f>
        <v>5.5</v>
      </c>
      <c r="X998" s="65" t="str">
        <f>+IF(N998&lt;&gt;"",IF(INT(N998)&lt;&gt;INT(K998),"OUI",""),"")</f>
        <v/>
      </c>
      <c r="Y998" s="66">
        <f>+IF(F998="OUI",0,C998*K998)</f>
        <v>53.75</v>
      </c>
      <c r="Z998" s="67" t="str">
        <f>+IF(R998="-",IF(OR(F998="OUI",AND(G998="OUI",T998&lt;=$V$1),H998="OUI",I998="OUI",J998="OUI",T998&lt;=$V$1),"OUI",""),"")</f>
        <v/>
      </c>
      <c r="AA998" s="68" t="str">
        <f>+IF(OR(Z998&lt;&gt;"OUI",X998="OUI",R998&lt;&gt;"-"),"OUI","")</f>
        <v>OUI</v>
      </c>
      <c r="AB998" s="69">
        <f>+IF(AA998&lt;&gt;"OUI","-",IF(R998="-",IF(W998&lt;=3,"-",MAX(N998,K998*(1-$T$1))),IF(W998&lt;=3,R998,IF(T998&gt;$V$6,MAX(N998,K998*$T$6),IF(T998&gt;$V$5,MAX(R998,N998,K998*(1-$T$2),K998*(1-$T$5)),IF(T998&gt;$V$4,MAX(R998,N998,K998*(1-$T$2),K998*(1-$T$4)),IF(T998&gt;$V$3,MAX(R998,N998,K998*(1-$T$2),K998*(1-$T$3)),IF(T998&gt;$V$1,MAX(N998,K998*(1-$T$2)),MAX(N998,R998)))))))))</f>
        <v>9.6750000000000007</v>
      </c>
      <c r="AC998" s="70">
        <f>+IF(AB998="-","-",IF(ABS(K998-AB998)&lt;0.1,1,-1*(AB998-K998)/K998))</f>
        <v>9.9999999999999936E-2</v>
      </c>
      <c r="AD998" s="66">
        <f>+IF(AB998&lt;&gt;"-",IF(AB998&lt;K998,(K998-AB998)*C998,AB998*C998),"")</f>
        <v>5.3749999999999964</v>
      </c>
      <c r="AE998" s="68" t="str">
        <f>+IF(AB998&lt;&gt;"-",IF(R998&lt;&gt;"-",IF(Z998&lt;&gt;"OUI","OLD","FAUX"),IF(Z998&lt;&gt;"OUI","NEW","FAUX")),"")</f>
        <v>NEW</v>
      </c>
      <c r="AF998" s="68"/>
      <c r="AG998" s="68"/>
      <c r="AH998" s="53" t="str">
        <f t="shared" si="15"/>
        <v/>
      </c>
    </row>
    <row r="999" spans="1:34" ht="17">
      <c r="A999" s="53" t="s">
        <v>3575</v>
      </c>
      <c r="B999" s="53" t="s">
        <v>3576</v>
      </c>
      <c r="C999" s="54">
        <v>1</v>
      </c>
      <c r="D999" s="55"/>
      <c r="E999" s="55" t="s">
        <v>3570</v>
      </c>
      <c r="F999" s="56" t="s">
        <v>49</v>
      </c>
      <c r="G999" s="56" t="s">
        <v>49</v>
      </c>
      <c r="H999" s="56"/>
      <c r="I999" s="56"/>
      <c r="J999" s="56" t="s">
        <v>49</v>
      </c>
      <c r="K999" s="57">
        <v>10.69</v>
      </c>
      <c r="L999" s="58">
        <v>45643</v>
      </c>
      <c r="M999" s="58">
        <v>45650</v>
      </c>
      <c r="N999" s="59"/>
      <c r="O999" s="56"/>
      <c r="P999" s="56"/>
      <c r="Q999" s="56">
        <v>1</v>
      </c>
      <c r="R999" s="60" t="s">
        <v>1139</v>
      </c>
      <c r="S999" s="61">
        <f>O999+P999</f>
        <v>0</v>
      </c>
      <c r="T999" s="62">
        <f>+IF(L999&lt;&gt;"",IF(DAYS360(L999,$A$2)&lt;0,0,IF(AND(MONTH(L999)=MONTH($A$2),YEAR(L999)&lt;YEAR($A$2)),(DAYS360(L999,$A$2)/30)-1,DAYS360(L999,$A$2)/30)),0)</f>
        <v>3.3</v>
      </c>
      <c r="U999" s="62">
        <f>+IF(M999&lt;&gt;"",IF(DAYS360(M999,$A$2)&lt;0,0,IF(AND(MONTH(M999)=MONTH($A$2),YEAR(M999)&lt;YEAR($A$2)),(DAYS360(M999,$A$2)/30)-1,DAYS360(M999,$A$2)/30)),0)</f>
        <v>3.0666666666666669</v>
      </c>
      <c r="V999" s="63">
        <f>S999/((C999+Q999)/2)</f>
        <v>0</v>
      </c>
      <c r="W999" s="64">
        <f>+IF(V999&gt;0,1/V999,999)</f>
        <v>999</v>
      </c>
      <c r="X999" s="65" t="str">
        <f>+IF(N999&lt;&gt;"",IF(INT(N999)&lt;&gt;INT(K999),"OUI",""),"")</f>
        <v/>
      </c>
      <c r="Y999" s="66">
        <f>+IF(F999="OUI",0,C999*K999)</f>
        <v>10.69</v>
      </c>
      <c r="Z999" s="67" t="str">
        <f>+IF(R999="-",IF(OR(F999="OUI",AND(G999="OUI",T999&lt;=$V$1),H999="OUI",I999="OUI",J999="OUI",T999&lt;=$V$1),"OUI",""),"")</f>
        <v>OUI</v>
      </c>
      <c r="AA999" s="68" t="str">
        <f>+IF(OR(Z999&lt;&gt;"OUI",X999="OUI",R999&lt;&gt;"-"),"OUI","")</f>
        <v/>
      </c>
      <c r="AB999" s="69" t="str">
        <f>+IF(AA999&lt;&gt;"OUI","-",IF(R999="-",IF(W999&lt;=3,"-",MAX(N999,K999*(1-$T$1))),IF(W999&lt;=3,R999,IF(T999&gt;$V$6,MAX(N999,K999*$T$6),IF(T999&gt;$V$5,MAX(R999,N999,K999*(1-$T$2),K999*(1-$T$5)),IF(T999&gt;$V$4,MAX(R999,N999,K999*(1-$T$2),K999*(1-$T$4)),IF(T999&gt;$V$3,MAX(R999,N999,K999*(1-$T$2),K999*(1-$T$3)),IF(T999&gt;$V$1,MAX(N999,K999*(1-$T$2)),MAX(N999,R999)))))))))</f>
        <v>-</v>
      </c>
      <c r="AC999" s="70" t="str">
        <f>+IF(AB999="-","-",IF(ABS(K999-AB999)&lt;0.1,1,-1*(AB999-K999)/K999))</f>
        <v>-</v>
      </c>
      <c r="AD999" s="66" t="str">
        <f>+IF(AB999&lt;&gt;"-",IF(AB999&lt;K999,(K999-AB999)*C999,AB999*C999),"")</f>
        <v/>
      </c>
      <c r="AE999" s="68" t="str">
        <f>+IF(AB999&lt;&gt;"-",IF(R999&lt;&gt;"-",IF(Z999&lt;&gt;"OUI","OLD","FAUX"),IF(Z999&lt;&gt;"OUI","NEW","FAUX")),"")</f>
        <v/>
      </c>
      <c r="AF999" s="68"/>
      <c r="AG999" s="68"/>
      <c r="AH999" s="53" t="str">
        <f t="shared" si="15"/>
        <v/>
      </c>
    </row>
    <row r="1000" spans="1:34" ht="17">
      <c r="A1000" s="53" t="s">
        <v>3008</v>
      </c>
      <c r="B1000" s="53" t="s">
        <v>3009</v>
      </c>
      <c r="C1000" s="54">
        <v>1</v>
      </c>
      <c r="D1000" s="55"/>
      <c r="E1000" s="55" t="s">
        <v>973</v>
      </c>
      <c r="F1000" s="56"/>
      <c r="G1000" s="56"/>
      <c r="H1000" s="56"/>
      <c r="I1000" s="56"/>
      <c r="J1000" s="56" t="s">
        <v>49</v>
      </c>
      <c r="K1000" s="57">
        <v>10.6</v>
      </c>
      <c r="L1000" s="58">
        <v>45694</v>
      </c>
      <c r="M1000" s="58">
        <v>45694</v>
      </c>
      <c r="N1000" s="59"/>
      <c r="O1000" s="56">
        <v>1</v>
      </c>
      <c r="P1000" s="56"/>
      <c r="Q1000" s="56"/>
      <c r="R1000" s="60" t="s">
        <v>1139</v>
      </c>
      <c r="S1000" s="61">
        <f>O1000+P1000</f>
        <v>1</v>
      </c>
      <c r="T1000" s="62">
        <f>+IF(L1000&lt;&gt;"",IF(DAYS360(L1000,$A$2)&lt;0,0,IF(AND(MONTH(L1000)=MONTH($A$2),YEAR(L1000)&lt;YEAR($A$2)),(DAYS360(L1000,$A$2)/30)-1,DAYS360(L1000,$A$2)/30)),0)</f>
        <v>1.6666666666666667</v>
      </c>
      <c r="U1000" s="62">
        <f>+IF(M1000&lt;&gt;"",IF(DAYS360(M1000,$A$2)&lt;0,0,IF(AND(MONTH(M1000)=MONTH($A$2),YEAR(M1000)&lt;YEAR($A$2)),(DAYS360(M1000,$A$2)/30)-1,DAYS360(M1000,$A$2)/30)),0)</f>
        <v>1.6666666666666667</v>
      </c>
      <c r="V1000" s="63">
        <f>S1000/((C1000+Q1000)/2)</f>
        <v>2</v>
      </c>
      <c r="W1000" s="64">
        <f>+IF(V1000&gt;0,1/V1000,999)</f>
        <v>0.5</v>
      </c>
      <c r="X1000" s="65" t="str">
        <f>+IF(N1000&lt;&gt;"",IF(INT(N1000)&lt;&gt;INT(K1000),"OUI",""),"")</f>
        <v/>
      </c>
      <c r="Y1000" s="66">
        <f>+IF(F1000="OUI",0,C1000*K1000)</f>
        <v>10.6</v>
      </c>
      <c r="Z1000" s="67" t="str">
        <f>+IF(R1000="-",IF(OR(F1000="OUI",AND(G1000="OUI",T1000&lt;=$V$1),H1000="OUI",I1000="OUI",J1000="OUI",T1000&lt;=$V$1),"OUI",""),"")</f>
        <v>OUI</v>
      </c>
      <c r="AA1000" s="68" t="str">
        <f>+IF(OR(Z1000&lt;&gt;"OUI",X1000="OUI",R1000&lt;&gt;"-"),"OUI","")</f>
        <v/>
      </c>
      <c r="AB1000" s="69" t="str">
        <f>+IF(AA1000&lt;&gt;"OUI","-",IF(R1000="-",IF(W1000&lt;=3,"-",MAX(N1000,K1000*(1-$T$1))),IF(W1000&lt;=3,R1000,IF(T1000&gt;$V$6,MAX(N1000,K1000*$T$6),IF(T1000&gt;$V$5,MAX(R1000,N1000,K1000*(1-$T$2),K1000*(1-$T$5)),IF(T1000&gt;$V$4,MAX(R1000,N1000,K1000*(1-$T$2),K1000*(1-$T$4)),IF(T1000&gt;$V$3,MAX(R1000,N1000,K1000*(1-$T$2),K1000*(1-$T$3)),IF(T1000&gt;$V$1,MAX(N1000,K1000*(1-$T$2)),MAX(N1000,R1000)))))))))</f>
        <v>-</v>
      </c>
      <c r="AC1000" s="70" t="str">
        <f>+IF(AB1000="-","-",IF(ABS(K1000-AB1000)&lt;0.1,1,-1*(AB1000-K1000)/K1000))</f>
        <v>-</v>
      </c>
      <c r="AD1000" s="66" t="str">
        <f>+IF(AB1000&lt;&gt;"-",IF(AB1000&lt;K1000,(K1000-AB1000)*C1000,AB1000*C1000),"")</f>
        <v/>
      </c>
      <c r="AE1000" s="68" t="str">
        <f>+IF(AB1000&lt;&gt;"-",IF(R1000&lt;&gt;"-",IF(Z1000&lt;&gt;"OUI","OLD","FAUX"),IF(Z1000&lt;&gt;"OUI","NEW","FAUX")),"")</f>
        <v/>
      </c>
      <c r="AF1000" s="68"/>
      <c r="AG1000" s="68"/>
      <c r="AH1000" s="53" t="str">
        <f t="shared" si="15"/>
        <v/>
      </c>
    </row>
    <row r="1001" spans="1:34" ht="17">
      <c r="A1001" s="53" t="s">
        <v>1693</v>
      </c>
      <c r="B1001" s="53" t="s">
        <v>1694</v>
      </c>
      <c r="C1001" s="54">
        <v>8</v>
      </c>
      <c r="D1001" s="55" t="s">
        <v>47</v>
      </c>
      <c r="E1001" s="55" t="s">
        <v>1695</v>
      </c>
      <c r="F1001" s="56" t="s">
        <v>49</v>
      </c>
      <c r="G1001" s="56" t="s">
        <v>49</v>
      </c>
      <c r="H1001" s="56" t="s">
        <v>98</v>
      </c>
      <c r="I1001" s="56"/>
      <c r="J1001" s="56" t="s">
        <v>49</v>
      </c>
      <c r="K1001" s="57">
        <v>10.5977</v>
      </c>
      <c r="L1001" s="58">
        <v>43097</v>
      </c>
      <c r="M1001" s="58">
        <v>45726</v>
      </c>
      <c r="N1001" s="59"/>
      <c r="O1001" s="56">
        <v>4</v>
      </c>
      <c r="P1001" s="56"/>
      <c r="Q1001" s="56">
        <v>13</v>
      </c>
      <c r="R1001" s="60">
        <v>9.5379299999999994</v>
      </c>
      <c r="S1001" s="61">
        <f>O1001+P1001</f>
        <v>4</v>
      </c>
      <c r="T1001" s="62">
        <f>+IF(L1001&lt;&gt;"",IF(DAYS360(L1001,$A$2)&lt;0,0,IF(AND(MONTH(L1001)=MONTH($A$2),YEAR(L1001)&lt;YEAR($A$2)),(DAYS360(L1001,$A$2)/30)-1,DAYS360(L1001,$A$2)/30)),0)</f>
        <v>86.933333333333337</v>
      </c>
      <c r="U1001" s="62">
        <f>+IF(M1001&lt;&gt;"",IF(DAYS360(M1001,$A$2)&lt;0,0,IF(AND(MONTH(M1001)=MONTH($A$2),YEAR(M1001)&lt;YEAR($A$2)),(DAYS360(M1001,$A$2)/30)-1,DAYS360(M1001,$A$2)/30)),0)</f>
        <v>0.53333333333333333</v>
      </c>
      <c r="V1001" s="63">
        <f>S1001/((C1001+Q1001)/2)</f>
        <v>0.38095238095238093</v>
      </c>
      <c r="W1001" s="64">
        <f>+IF(V1001&gt;0,1/V1001,999)</f>
        <v>2.625</v>
      </c>
      <c r="X1001" s="65" t="str">
        <f>+IF(N1001&lt;&gt;"",IF(INT(N1001)&lt;&gt;INT(K1001),"OUI",""),"")</f>
        <v/>
      </c>
      <c r="Y1001" s="66">
        <f>+IF(F1001="OUI",0,C1001*K1001)</f>
        <v>84.781599999999997</v>
      </c>
      <c r="Z1001" s="67" t="str">
        <f>+IF(R1001="-",IF(OR(F1001="OUI",AND(G1001="OUI",T1001&lt;=$V$1),H1001="OUI",I1001="OUI",J1001="OUI",T1001&lt;=$V$1),"OUI",""),"")</f>
        <v/>
      </c>
      <c r="AA1001" s="68" t="str">
        <f>+IF(OR(Z1001&lt;&gt;"OUI",X1001="OUI",R1001&lt;&gt;"-"),"OUI","")</f>
        <v>OUI</v>
      </c>
      <c r="AB1001" s="69">
        <f>+IF(AA1001&lt;&gt;"OUI","-",IF(R1001="-",IF(W1001&lt;=3,"-",MAX(N1001,K1001*(1-$T$1))),IF(W1001&lt;=3,R1001,IF(T1001&gt;$V$6,MAX(N1001,K1001*$T$6),IF(T1001&gt;$V$5,MAX(R1001,N1001,K1001*(1-$T$2),K1001*(1-$T$5)),IF(T1001&gt;$V$4,MAX(R1001,N1001,K1001*(1-$T$2),K1001*(1-$T$4)),IF(T1001&gt;$V$3,MAX(R1001,N1001,K1001*(1-$T$2),K1001*(1-$T$3)),IF(T1001&gt;$V$1,MAX(N1001,K1001*(1-$T$2)),MAX(N1001,R1001)))))))))</f>
        <v>9.5379299999999994</v>
      </c>
      <c r="AC1001" s="70">
        <f>+IF(AB1001="-","-",IF(ABS(K1001-AB1001)&lt;0.1,1,-1*(AB1001-K1001)/K1001))</f>
        <v>0.10000000000000003</v>
      </c>
      <c r="AD1001" s="66">
        <f>+IF(AB1001&lt;&gt;"-",IF(AB1001&lt;K1001,(K1001-AB1001)*C1001,AB1001*C1001),"")</f>
        <v>8.4781600000000026</v>
      </c>
      <c r="AE1001" s="68" t="str">
        <f>+IF(AB1001&lt;&gt;"-",IF(R1001&lt;&gt;"-",IF(Z1001&lt;&gt;"OUI","OLD","FAUX"),IF(Z1001&lt;&gt;"OUI","NEW","FAUX")),"")</f>
        <v>OLD</v>
      </c>
      <c r="AF1001" s="68"/>
      <c r="AG1001" s="68"/>
      <c r="AH1001" s="53" t="str">
        <f t="shared" si="15"/>
        <v/>
      </c>
    </row>
    <row r="1002" spans="1:34" ht="17">
      <c r="A1002" s="53" t="s">
        <v>2592</v>
      </c>
      <c r="B1002" s="53" t="s">
        <v>2593</v>
      </c>
      <c r="C1002" s="54">
        <v>16</v>
      </c>
      <c r="D1002" s="55" t="s">
        <v>170</v>
      </c>
      <c r="E1002" s="55" t="s">
        <v>81</v>
      </c>
      <c r="F1002" s="56"/>
      <c r="G1002" s="56"/>
      <c r="H1002" s="56"/>
      <c r="I1002" s="56"/>
      <c r="J1002" s="56" t="s">
        <v>49</v>
      </c>
      <c r="K1002" s="57">
        <v>10.59</v>
      </c>
      <c r="L1002" s="58">
        <v>45715</v>
      </c>
      <c r="M1002" s="58">
        <v>45726</v>
      </c>
      <c r="N1002" s="59"/>
      <c r="O1002" s="56">
        <v>3</v>
      </c>
      <c r="P1002" s="56"/>
      <c r="Q1002" s="56"/>
      <c r="R1002" s="60" t="s">
        <v>1139</v>
      </c>
      <c r="S1002" s="61">
        <f>O1002+P1002</f>
        <v>3</v>
      </c>
      <c r="T1002" s="62">
        <f>+IF(L1002&lt;&gt;"",IF(DAYS360(L1002,$A$2)&lt;0,0,IF(AND(MONTH(L1002)=MONTH($A$2),YEAR(L1002)&lt;YEAR($A$2)),(DAYS360(L1002,$A$2)/30)-1,DAYS360(L1002,$A$2)/30)),0)</f>
        <v>0.96666666666666667</v>
      </c>
      <c r="U1002" s="62">
        <f>+IF(M1002&lt;&gt;"",IF(DAYS360(M1002,$A$2)&lt;0,0,IF(AND(MONTH(M1002)=MONTH($A$2),YEAR(M1002)&lt;YEAR($A$2)),(DAYS360(M1002,$A$2)/30)-1,DAYS360(M1002,$A$2)/30)),0)</f>
        <v>0.53333333333333333</v>
      </c>
      <c r="V1002" s="63">
        <f>S1002/((C1002+Q1002)/2)</f>
        <v>0.375</v>
      </c>
      <c r="W1002" s="64">
        <f>+IF(V1002&gt;0,1/V1002,999)</f>
        <v>2.6666666666666665</v>
      </c>
      <c r="X1002" s="65" t="str">
        <f>+IF(N1002&lt;&gt;"",IF(INT(N1002)&lt;&gt;INT(K1002),"OUI",""),"")</f>
        <v/>
      </c>
      <c r="Y1002" s="66">
        <f>+IF(F1002="OUI",0,C1002*K1002)</f>
        <v>169.44</v>
      </c>
      <c r="Z1002" s="67" t="str">
        <f>+IF(R1002="-",IF(OR(F1002="OUI",AND(G1002="OUI",T1002&lt;=$V$1),H1002="OUI",I1002="OUI",J1002="OUI",T1002&lt;=$V$1),"OUI",""),"")</f>
        <v>OUI</v>
      </c>
      <c r="AA1002" s="68" t="str">
        <f>+IF(OR(Z1002&lt;&gt;"OUI",X1002="OUI",R1002&lt;&gt;"-"),"OUI","")</f>
        <v/>
      </c>
      <c r="AB1002" s="69" t="str">
        <f>+IF(AA1002&lt;&gt;"OUI","-",IF(R1002="-",IF(W1002&lt;=3,"-",MAX(N1002,K1002*(1-$T$1))),IF(W1002&lt;=3,R1002,IF(T1002&gt;$V$6,MAX(N1002,K1002*$T$6),IF(T1002&gt;$V$5,MAX(R1002,N1002,K1002*(1-$T$2),K1002*(1-$T$5)),IF(T1002&gt;$V$4,MAX(R1002,N1002,K1002*(1-$T$2),K1002*(1-$T$4)),IF(T1002&gt;$V$3,MAX(R1002,N1002,K1002*(1-$T$2),K1002*(1-$T$3)),IF(T1002&gt;$V$1,MAX(N1002,K1002*(1-$T$2)),MAX(N1002,R1002)))))))))</f>
        <v>-</v>
      </c>
      <c r="AC1002" s="70" t="str">
        <f>+IF(AB1002="-","-",IF(ABS(K1002-AB1002)&lt;0.1,1,-1*(AB1002-K1002)/K1002))</f>
        <v>-</v>
      </c>
      <c r="AD1002" s="66" t="str">
        <f>+IF(AB1002&lt;&gt;"-",IF(AB1002&lt;K1002,(K1002-AB1002)*C1002,AB1002*C1002),"")</f>
        <v/>
      </c>
      <c r="AE1002" s="68" t="str">
        <f>+IF(AB1002&lt;&gt;"-",IF(R1002&lt;&gt;"-",IF(Z1002&lt;&gt;"OUI","OLD","FAUX"),IF(Z1002&lt;&gt;"OUI","NEW","FAUX")),"")</f>
        <v/>
      </c>
      <c r="AF1002" s="68"/>
      <c r="AG1002" s="68"/>
      <c r="AH1002" s="53" t="str">
        <f t="shared" si="15"/>
        <v/>
      </c>
    </row>
    <row r="1003" spans="1:34" ht="17">
      <c r="A1003" s="53" t="s">
        <v>3489</v>
      </c>
      <c r="B1003" s="53" t="s">
        <v>3490</v>
      </c>
      <c r="C1003" s="54">
        <v>4</v>
      </c>
      <c r="D1003" s="55" t="s">
        <v>80</v>
      </c>
      <c r="E1003" s="55"/>
      <c r="F1003" s="56" t="s">
        <v>49</v>
      </c>
      <c r="G1003" s="56" t="s">
        <v>49</v>
      </c>
      <c r="H1003" s="56"/>
      <c r="I1003" s="56"/>
      <c r="J1003" s="56"/>
      <c r="K1003" s="57">
        <v>10.581099999999999</v>
      </c>
      <c r="L1003" s="58">
        <v>45313</v>
      </c>
      <c r="M1003" s="58">
        <v>45733</v>
      </c>
      <c r="N1003" s="59"/>
      <c r="O1003" s="56">
        <v>3</v>
      </c>
      <c r="P1003" s="56"/>
      <c r="Q1003" s="56">
        <v>6</v>
      </c>
      <c r="R1003" s="60" t="s">
        <v>1139</v>
      </c>
      <c r="S1003" s="61">
        <f>O1003+P1003</f>
        <v>3</v>
      </c>
      <c r="T1003" s="62">
        <f>+IF(L1003&lt;&gt;"",IF(DAYS360(L1003,$A$2)&lt;0,0,IF(AND(MONTH(L1003)=MONTH($A$2),YEAR(L1003)&lt;YEAR($A$2)),(DAYS360(L1003,$A$2)/30)-1,DAYS360(L1003,$A$2)/30)),0)</f>
        <v>14.133333333333333</v>
      </c>
      <c r="U1003" s="62">
        <f>+IF(M1003&lt;&gt;"",IF(DAYS360(M1003,$A$2)&lt;0,0,IF(AND(MONTH(M1003)=MONTH($A$2),YEAR(M1003)&lt;YEAR($A$2)),(DAYS360(M1003,$A$2)/30)-1,DAYS360(M1003,$A$2)/30)),0)</f>
        <v>0.3</v>
      </c>
      <c r="V1003" s="63">
        <f>S1003/((C1003+Q1003)/2)</f>
        <v>0.6</v>
      </c>
      <c r="W1003" s="64">
        <f>+IF(V1003&gt;0,1/V1003,999)</f>
        <v>1.6666666666666667</v>
      </c>
      <c r="X1003" s="65" t="str">
        <f>+IF(N1003&lt;&gt;"",IF(INT(N1003)&lt;&gt;INT(K1003),"OUI",""),"")</f>
        <v/>
      </c>
      <c r="Y1003" s="66">
        <f>+IF(F1003="OUI",0,C1003*K1003)</f>
        <v>42.324399999999997</v>
      </c>
      <c r="Z1003" s="67" t="str">
        <f>+IF(R1003="-",IF(OR(F1003="OUI",AND(G1003="OUI",T1003&lt;=$V$1),H1003="OUI",I1003="OUI",J1003="OUI",T1003&lt;=$V$1),"OUI",""),"")</f>
        <v/>
      </c>
      <c r="AA1003" s="68" t="str">
        <f>+IF(OR(Z1003&lt;&gt;"OUI",X1003="OUI",R1003&lt;&gt;"-"),"OUI","")</f>
        <v>OUI</v>
      </c>
      <c r="AB1003" s="69" t="str">
        <f>+IF(AA1003&lt;&gt;"OUI","-",IF(R1003="-",IF(W1003&lt;=3,"-",MAX(N1003,K1003*(1-$T$1))),IF(W1003&lt;=3,R1003,IF(T1003&gt;$V$6,MAX(N1003,K1003*$T$6),IF(T1003&gt;$V$5,MAX(R1003,N1003,K1003*(1-$T$2),K1003*(1-$T$5)),IF(T1003&gt;$V$4,MAX(R1003,N1003,K1003*(1-$T$2),K1003*(1-$T$4)),IF(T1003&gt;$V$3,MAX(R1003,N1003,K1003*(1-$T$2),K1003*(1-$T$3)),IF(T1003&gt;$V$1,MAX(N1003,K1003*(1-$T$2)),MAX(N1003,R1003)))))))))</f>
        <v>-</v>
      </c>
      <c r="AC1003" s="70" t="str">
        <f>+IF(AB1003="-","-",IF(ABS(K1003-AB1003)&lt;0.1,1,-1*(AB1003-K1003)/K1003))</f>
        <v>-</v>
      </c>
      <c r="AD1003" s="66" t="str">
        <f>+IF(AB1003&lt;&gt;"-",IF(AB1003&lt;K1003,(K1003-AB1003)*C1003,AB1003*C1003),"")</f>
        <v/>
      </c>
      <c r="AE1003" s="68" t="str">
        <f>+IF(AB1003&lt;&gt;"-",IF(R1003&lt;&gt;"-",IF(Z1003&lt;&gt;"OUI","OLD","FAUX"),IF(Z1003&lt;&gt;"OUI","NEW","FAUX")),"")</f>
        <v/>
      </c>
      <c r="AF1003" s="68"/>
      <c r="AG1003" s="68"/>
      <c r="AH1003" s="53" t="str">
        <f t="shared" si="15"/>
        <v/>
      </c>
    </row>
    <row r="1004" spans="1:34" ht="17">
      <c r="A1004" s="53" t="s">
        <v>902</v>
      </c>
      <c r="B1004" s="53" t="s">
        <v>903</v>
      </c>
      <c r="C1004" s="54">
        <v>9</v>
      </c>
      <c r="D1004" s="55" t="s">
        <v>80</v>
      </c>
      <c r="E1004" s="55" t="s">
        <v>81</v>
      </c>
      <c r="F1004" s="56" t="s">
        <v>49</v>
      </c>
      <c r="G1004" s="56" t="s">
        <v>49</v>
      </c>
      <c r="H1004" s="56"/>
      <c r="I1004" s="56"/>
      <c r="J1004" s="56" t="s">
        <v>49</v>
      </c>
      <c r="K1004" s="57">
        <v>10.5763</v>
      </c>
      <c r="L1004" s="58">
        <v>43907</v>
      </c>
      <c r="M1004" s="58">
        <v>45720</v>
      </c>
      <c r="N1004" s="59"/>
      <c r="O1004" s="56">
        <v>1</v>
      </c>
      <c r="P1004" s="56"/>
      <c r="Q1004" s="56">
        <v>10</v>
      </c>
      <c r="R1004" s="60">
        <v>9.5186700000000002</v>
      </c>
      <c r="S1004" s="61">
        <f>O1004+P1004</f>
        <v>1</v>
      </c>
      <c r="T1004" s="62">
        <f>+IF(L1004&lt;&gt;"",IF(DAYS360(L1004,$A$2)&lt;0,0,IF(AND(MONTH(L1004)=MONTH($A$2),YEAR(L1004)&lt;YEAR($A$2)),(DAYS360(L1004,$A$2)/30)-1,DAYS360(L1004,$A$2)/30)),0)</f>
        <v>59.3</v>
      </c>
      <c r="U1004" s="62">
        <f>+IF(M1004&lt;&gt;"",IF(DAYS360(M1004,$A$2)&lt;0,0,IF(AND(MONTH(M1004)=MONTH($A$2),YEAR(M1004)&lt;YEAR($A$2)),(DAYS360(M1004,$A$2)/30)-1,DAYS360(M1004,$A$2)/30)),0)</f>
        <v>0.73333333333333328</v>
      </c>
      <c r="V1004" s="63">
        <f>S1004/((C1004+Q1004)/2)</f>
        <v>0.10526315789473684</v>
      </c>
      <c r="W1004" s="64">
        <f>+IF(V1004&gt;0,1/V1004,999)</f>
        <v>9.5</v>
      </c>
      <c r="X1004" s="65" t="str">
        <f>+IF(N1004&lt;&gt;"",IF(INT(N1004)&lt;&gt;INT(K1004),"OUI",""),"")</f>
        <v/>
      </c>
      <c r="Y1004" s="66">
        <f>+IF(F1004="OUI",0,C1004*K1004)</f>
        <v>95.186700000000002</v>
      </c>
      <c r="Z1004" s="67" t="str">
        <f>+IF(R1004="-",IF(OR(F1004="OUI",AND(G1004="OUI",T1004&lt;=$V$1),H1004="OUI",I1004="OUI",J1004="OUI",T1004&lt;=$V$1),"OUI",""),"")</f>
        <v/>
      </c>
      <c r="AA1004" s="68" t="str">
        <f>+IF(OR(Z1004&lt;&gt;"OUI",X1004="OUI",R1004&lt;&gt;"-"),"OUI","")</f>
        <v>OUI</v>
      </c>
      <c r="AB1004" s="69">
        <f>+IF(AA1004&lt;&gt;"OUI","-",IF(R1004="-",IF(W1004&lt;=3,"-",MAX(N1004,K1004*(1-$T$1))),IF(W1004&lt;=3,R1004,IF(T1004&gt;$V$6,MAX(N1004,K1004*$T$6),IF(T1004&gt;$V$5,MAX(R1004,N1004,K1004*(1-$T$2),K1004*(1-$T$5)),IF(T1004&gt;$V$4,MAX(R1004,N1004,K1004*(1-$T$2),K1004*(1-$T$4)),IF(T1004&gt;$V$3,MAX(R1004,N1004,K1004*(1-$T$2),K1004*(1-$T$3)),IF(T1004&gt;$V$1,MAX(N1004,K1004*(1-$T$2)),MAX(N1004,R1004)))))))))</f>
        <v>9.5186700000000002</v>
      </c>
      <c r="AC1004" s="70">
        <f>+IF(AB1004="-","-",IF(ABS(K1004-AB1004)&lt;0.1,1,-1*(AB1004-K1004)/K1004))</f>
        <v>9.9999999999999964E-2</v>
      </c>
      <c r="AD1004" s="66">
        <f>+IF(AB1004&lt;&gt;"-",IF(AB1004&lt;K1004,(K1004-AB1004)*C1004,AB1004*C1004),"")</f>
        <v>9.5186699999999966</v>
      </c>
      <c r="AE1004" s="68" t="str">
        <f>+IF(AB1004&lt;&gt;"-",IF(R1004&lt;&gt;"-",IF(Z1004&lt;&gt;"OUI","OLD","FAUX"),IF(Z1004&lt;&gt;"OUI","NEW","FAUX")),"")</f>
        <v>OLD</v>
      </c>
      <c r="AF1004" s="68"/>
      <c r="AG1004" s="68"/>
      <c r="AH1004" s="53" t="str">
        <f t="shared" si="15"/>
        <v/>
      </c>
    </row>
    <row r="1005" spans="1:34" ht="17">
      <c r="A1005" s="53" t="s">
        <v>3483</v>
      </c>
      <c r="B1005" s="53" t="s">
        <v>3484</v>
      </c>
      <c r="C1005" s="54">
        <v>6</v>
      </c>
      <c r="D1005" s="55" t="s">
        <v>80</v>
      </c>
      <c r="E1005" s="55"/>
      <c r="F1005" s="56" t="s">
        <v>49</v>
      </c>
      <c r="G1005" s="56" t="s">
        <v>49</v>
      </c>
      <c r="H1005" s="56"/>
      <c r="I1005" s="56"/>
      <c r="J1005" s="56"/>
      <c r="K1005" s="57">
        <v>10.535500000000001</v>
      </c>
      <c r="L1005" s="58">
        <v>45384</v>
      </c>
      <c r="M1005" s="58">
        <v>45546</v>
      </c>
      <c r="N1005" s="59"/>
      <c r="O1005" s="56"/>
      <c r="P1005" s="56"/>
      <c r="Q1005" s="56">
        <v>6</v>
      </c>
      <c r="R1005" s="60" t="s">
        <v>1139</v>
      </c>
      <c r="S1005" s="61">
        <f>O1005+P1005</f>
        <v>0</v>
      </c>
      <c r="T1005" s="62">
        <f>+IF(L1005&lt;&gt;"",IF(DAYS360(L1005,$A$2)&lt;0,0,IF(AND(MONTH(L1005)=MONTH($A$2),YEAR(L1005)&lt;YEAR($A$2)),(DAYS360(L1005,$A$2)/30)-1,DAYS360(L1005,$A$2)/30)),0)</f>
        <v>11.8</v>
      </c>
      <c r="U1005" s="62">
        <f>+IF(M1005&lt;&gt;"",IF(DAYS360(M1005,$A$2)&lt;0,0,IF(AND(MONTH(M1005)=MONTH($A$2),YEAR(M1005)&lt;YEAR($A$2)),(DAYS360(M1005,$A$2)/30)-1,DAYS360(M1005,$A$2)/30)),0)</f>
        <v>6.5</v>
      </c>
      <c r="V1005" s="63">
        <f>S1005/((C1005+Q1005)/2)</f>
        <v>0</v>
      </c>
      <c r="W1005" s="64">
        <f>+IF(V1005&gt;0,1/V1005,999)</f>
        <v>999</v>
      </c>
      <c r="X1005" s="65" t="str">
        <f>+IF(N1005&lt;&gt;"",IF(INT(N1005)&lt;&gt;INT(K1005),"OUI",""),"")</f>
        <v/>
      </c>
      <c r="Y1005" s="66">
        <f>+IF(F1005="OUI",0,C1005*K1005)</f>
        <v>63.213000000000008</v>
      </c>
      <c r="Z1005" s="67" t="str">
        <f>+IF(R1005="-",IF(OR(F1005="OUI",AND(G1005="OUI",T1005&lt;=$V$1),H1005="OUI",I1005="OUI",J1005="OUI",T1005&lt;=$V$1),"OUI",""),"")</f>
        <v>OUI</v>
      </c>
      <c r="AA1005" s="68" t="str">
        <f>+IF(OR(Z1005&lt;&gt;"OUI",X1005="OUI",R1005&lt;&gt;"-"),"OUI","")</f>
        <v/>
      </c>
      <c r="AB1005" s="69" t="str">
        <f>+IF(AA1005&lt;&gt;"OUI","-",IF(R1005="-",IF(W1005&lt;=3,"-",MAX(N1005,K1005*(1-$T$1))),IF(W1005&lt;=3,R1005,IF(T1005&gt;$V$6,MAX(N1005,K1005*$T$6),IF(T1005&gt;$V$5,MAX(R1005,N1005,K1005*(1-$T$2),K1005*(1-$T$5)),IF(T1005&gt;$V$4,MAX(R1005,N1005,K1005*(1-$T$2),K1005*(1-$T$4)),IF(T1005&gt;$V$3,MAX(R1005,N1005,K1005*(1-$T$2),K1005*(1-$T$3)),IF(T1005&gt;$V$1,MAX(N1005,K1005*(1-$T$2)),MAX(N1005,R1005)))))))))</f>
        <v>-</v>
      </c>
      <c r="AC1005" s="70" t="str">
        <f>+IF(AB1005="-","-",IF(ABS(K1005-AB1005)&lt;0.1,1,-1*(AB1005-K1005)/K1005))</f>
        <v>-</v>
      </c>
      <c r="AD1005" s="66" t="str">
        <f>+IF(AB1005&lt;&gt;"-",IF(AB1005&lt;K1005,(K1005-AB1005)*C1005,AB1005*C1005),"")</f>
        <v/>
      </c>
      <c r="AE1005" s="68" t="str">
        <f>+IF(AB1005&lt;&gt;"-",IF(R1005&lt;&gt;"-",IF(Z1005&lt;&gt;"OUI","OLD","FAUX"),IF(Z1005&lt;&gt;"OUI","NEW","FAUX")),"")</f>
        <v/>
      </c>
      <c r="AF1005" s="68"/>
      <c r="AG1005" s="68"/>
      <c r="AH1005" s="53" t="str">
        <f t="shared" si="15"/>
        <v/>
      </c>
    </row>
    <row r="1006" spans="1:34" ht="17">
      <c r="A1006" s="53" t="s">
        <v>2770</v>
      </c>
      <c r="B1006" s="53" t="s">
        <v>2771</v>
      </c>
      <c r="C1006" s="54">
        <v>20</v>
      </c>
      <c r="D1006" s="55" t="s">
        <v>1247</v>
      </c>
      <c r="E1006" s="55"/>
      <c r="F1006" s="56" t="s">
        <v>49</v>
      </c>
      <c r="G1006" s="56" t="s">
        <v>49</v>
      </c>
      <c r="H1006" s="56"/>
      <c r="I1006" s="56"/>
      <c r="J1006" s="56"/>
      <c r="K1006" s="57">
        <v>10.507400000000001</v>
      </c>
      <c r="L1006" s="58">
        <v>45546</v>
      </c>
      <c r="M1006" s="58"/>
      <c r="N1006" s="59"/>
      <c r="O1006" s="56"/>
      <c r="P1006" s="56"/>
      <c r="Q1006" s="56">
        <v>20</v>
      </c>
      <c r="R1006" s="60" t="s">
        <v>1139</v>
      </c>
      <c r="S1006" s="61">
        <f>O1006+P1006</f>
        <v>0</v>
      </c>
      <c r="T1006" s="62">
        <f>+IF(L1006&lt;&gt;"",IF(DAYS360(L1006,$A$2)&lt;0,0,IF(AND(MONTH(L1006)=MONTH($A$2),YEAR(L1006)&lt;YEAR($A$2)),(DAYS360(L1006,$A$2)/30)-1,DAYS360(L1006,$A$2)/30)),0)</f>
        <v>6.5</v>
      </c>
      <c r="U1006" s="62">
        <f>+IF(M1006&lt;&gt;"",IF(DAYS360(M1006,$A$2)&lt;0,0,IF(AND(MONTH(M1006)=MONTH($A$2),YEAR(M1006)&lt;YEAR($A$2)),(DAYS360(M1006,$A$2)/30)-1,DAYS360(M1006,$A$2)/30)),0)</f>
        <v>0</v>
      </c>
      <c r="V1006" s="63">
        <f>S1006/((C1006+Q1006)/2)</f>
        <v>0</v>
      </c>
      <c r="W1006" s="64">
        <f>+IF(V1006&gt;0,1/V1006,999)</f>
        <v>999</v>
      </c>
      <c r="X1006" s="65" t="str">
        <f>+IF(N1006&lt;&gt;"",IF(INT(N1006)&lt;&gt;INT(K1006),"OUI",""),"")</f>
        <v/>
      </c>
      <c r="Y1006" s="66">
        <f>+IF(F1006="OUI",0,C1006*K1006)</f>
        <v>210.14800000000002</v>
      </c>
      <c r="Z1006" s="67" t="str">
        <f>+IF(R1006="-",IF(OR(F1006="OUI",AND(G1006="OUI",T1006&lt;=$V$1),H1006="OUI",I1006="OUI",J1006="OUI",T1006&lt;=$V$1),"OUI",""),"")</f>
        <v>OUI</v>
      </c>
      <c r="AA1006" s="68" t="str">
        <f>+IF(OR(Z1006&lt;&gt;"OUI",X1006="OUI",R1006&lt;&gt;"-"),"OUI","")</f>
        <v/>
      </c>
      <c r="AB1006" s="69" t="str">
        <f>+IF(AA1006&lt;&gt;"OUI","-",IF(R1006="-",IF(W1006&lt;=3,"-",MAX(N1006,K1006*(1-$T$1))),IF(W1006&lt;=3,R1006,IF(T1006&gt;$V$6,MAX(N1006,K1006*$T$6),IF(T1006&gt;$V$5,MAX(R1006,N1006,K1006*(1-$T$2),K1006*(1-$T$5)),IF(T1006&gt;$V$4,MAX(R1006,N1006,K1006*(1-$T$2),K1006*(1-$T$4)),IF(T1006&gt;$V$3,MAX(R1006,N1006,K1006*(1-$T$2),K1006*(1-$T$3)),IF(T1006&gt;$V$1,MAX(N1006,K1006*(1-$T$2)),MAX(N1006,R1006)))))))))</f>
        <v>-</v>
      </c>
      <c r="AC1006" s="70" t="str">
        <f>+IF(AB1006="-","-",IF(ABS(K1006-AB1006)&lt;0.1,1,-1*(AB1006-K1006)/K1006))</f>
        <v>-</v>
      </c>
      <c r="AD1006" s="66" t="str">
        <f>+IF(AB1006&lt;&gt;"-",IF(AB1006&lt;K1006,(K1006-AB1006)*C1006,AB1006*C1006),"")</f>
        <v/>
      </c>
      <c r="AE1006" s="68" t="str">
        <f>+IF(AB1006&lt;&gt;"-",IF(R1006&lt;&gt;"-",IF(Z1006&lt;&gt;"OUI","OLD","FAUX"),IF(Z1006&lt;&gt;"OUI","NEW","FAUX")),"")</f>
        <v/>
      </c>
      <c r="AF1006" s="68"/>
      <c r="AG1006" s="68"/>
      <c r="AH1006" s="53" t="str">
        <f t="shared" si="15"/>
        <v/>
      </c>
    </row>
    <row r="1007" spans="1:34" ht="17">
      <c r="A1007" s="53" t="s">
        <v>2772</v>
      </c>
      <c r="B1007" s="53" t="s">
        <v>2773</v>
      </c>
      <c r="C1007" s="54">
        <v>20</v>
      </c>
      <c r="D1007" s="55" t="s">
        <v>1247</v>
      </c>
      <c r="E1007" s="55"/>
      <c r="F1007" s="56" t="s">
        <v>49</v>
      </c>
      <c r="G1007" s="56" t="s">
        <v>49</v>
      </c>
      <c r="H1007" s="56"/>
      <c r="I1007" s="56"/>
      <c r="J1007" s="56"/>
      <c r="K1007" s="57">
        <v>10.507400000000001</v>
      </c>
      <c r="L1007" s="58">
        <v>45546</v>
      </c>
      <c r="M1007" s="58"/>
      <c r="N1007" s="59"/>
      <c r="O1007" s="56"/>
      <c r="P1007" s="56"/>
      <c r="Q1007" s="56">
        <v>20</v>
      </c>
      <c r="R1007" s="60" t="s">
        <v>1139</v>
      </c>
      <c r="S1007" s="61">
        <f>O1007+P1007</f>
        <v>0</v>
      </c>
      <c r="T1007" s="62">
        <f>+IF(L1007&lt;&gt;"",IF(DAYS360(L1007,$A$2)&lt;0,0,IF(AND(MONTH(L1007)=MONTH($A$2),YEAR(L1007)&lt;YEAR($A$2)),(DAYS360(L1007,$A$2)/30)-1,DAYS360(L1007,$A$2)/30)),0)</f>
        <v>6.5</v>
      </c>
      <c r="U1007" s="62">
        <f>+IF(M1007&lt;&gt;"",IF(DAYS360(M1007,$A$2)&lt;0,0,IF(AND(MONTH(M1007)=MONTH($A$2),YEAR(M1007)&lt;YEAR($A$2)),(DAYS360(M1007,$A$2)/30)-1,DAYS360(M1007,$A$2)/30)),0)</f>
        <v>0</v>
      </c>
      <c r="V1007" s="63">
        <f>S1007/((C1007+Q1007)/2)</f>
        <v>0</v>
      </c>
      <c r="W1007" s="64">
        <f>+IF(V1007&gt;0,1/V1007,999)</f>
        <v>999</v>
      </c>
      <c r="X1007" s="65" t="str">
        <f>+IF(N1007&lt;&gt;"",IF(INT(N1007)&lt;&gt;INT(K1007),"OUI",""),"")</f>
        <v/>
      </c>
      <c r="Y1007" s="66">
        <f>+IF(F1007="OUI",0,C1007*K1007)</f>
        <v>210.14800000000002</v>
      </c>
      <c r="Z1007" s="67" t="str">
        <f>+IF(R1007="-",IF(OR(F1007="OUI",AND(G1007="OUI",T1007&lt;=$V$1),H1007="OUI",I1007="OUI",J1007="OUI",T1007&lt;=$V$1),"OUI",""),"")</f>
        <v>OUI</v>
      </c>
      <c r="AA1007" s="68" t="str">
        <f>+IF(OR(Z1007&lt;&gt;"OUI",X1007="OUI",R1007&lt;&gt;"-"),"OUI","")</f>
        <v/>
      </c>
      <c r="AB1007" s="69" t="str">
        <f>+IF(AA1007&lt;&gt;"OUI","-",IF(R1007="-",IF(W1007&lt;=3,"-",MAX(N1007,K1007*(1-$T$1))),IF(W1007&lt;=3,R1007,IF(T1007&gt;$V$6,MAX(N1007,K1007*$T$6),IF(T1007&gt;$V$5,MAX(R1007,N1007,K1007*(1-$T$2),K1007*(1-$T$5)),IF(T1007&gt;$V$4,MAX(R1007,N1007,K1007*(1-$T$2),K1007*(1-$T$4)),IF(T1007&gt;$V$3,MAX(R1007,N1007,K1007*(1-$T$2),K1007*(1-$T$3)),IF(T1007&gt;$V$1,MAX(N1007,K1007*(1-$T$2)),MAX(N1007,R1007)))))))))</f>
        <v>-</v>
      </c>
      <c r="AC1007" s="70" t="str">
        <f>+IF(AB1007="-","-",IF(ABS(K1007-AB1007)&lt;0.1,1,-1*(AB1007-K1007)/K1007))</f>
        <v>-</v>
      </c>
      <c r="AD1007" s="66" t="str">
        <f>+IF(AB1007&lt;&gt;"-",IF(AB1007&lt;K1007,(K1007-AB1007)*C1007,AB1007*C1007),"")</f>
        <v/>
      </c>
      <c r="AE1007" s="68" t="str">
        <f>+IF(AB1007&lt;&gt;"-",IF(R1007&lt;&gt;"-",IF(Z1007&lt;&gt;"OUI","OLD","FAUX"),IF(Z1007&lt;&gt;"OUI","NEW","FAUX")),"")</f>
        <v/>
      </c>
      <c r="AF1007" s="68"/>
      <c r="AG1007" s="68"/>
      <c r="AH1007" s="53" t="str">
        <f t="shared" si="15"/>
        <v/>
      </c>
    </row>
    <row r="1008" spans="1:34" ht="17">
      <c r="A1008" s="53" t="s">
        <v>2774</v>
      </c>
      <c r="B1008" s="53" t="s">
        <v>2775</v>
      </c>
      <c r="C1008" s="54">
        <v>20</v>
      </c>
      <c r="D1008" s="55" t="s">
        <v>1247</v>
      </c>
      <c r="E1008" s="55"/>
      <c r="F1008" s="56" t="s">
        <v>49</v>
      </c>
      <c r="G1008" s="56" t="s">
        <v>49</v>
      </c>
      <c r="H1008" s="56"/>
      <c r="I1008" s="56"/>
      <c r="J1008" s="56"/>
      <c r="K1008" s="57">
        <v>10.507400000000001</v>
      </c>
      <c r="L1008" s="58">
        <v>45546</v>
      </c>
      <c r="M1008" s="58"/>
      <c r="N1008" s="59"/>
      <c r="O1008" s="56"/>
      <c r="P1008" s="56"/>
      <c r="Q1008" s="56">
        <v>20</v>
      </c>
      <c r="R1008" s="60" t="s">
        <v>1139</v>
      </c>
      <c r="S1008" s="61">
        <f>O1008+P1008</f>
        <v>0</v>
      </c>
      <c r="T1008" s="62">
        <f>+IF(L1008&lt;&gt;"",IF(DAYS360(L1008,$A$2)&lt;0,0,IF(AND(MONTH(L1008)=MONTH($A$2),YEAR(L1008)&lt;YEAR($A$2)),(DAYS360(L1008,$A$2)/30)-1,DAYS360(L1008,$A$2)/30)),0)</f>
        <v>6.5</v>
      </c>
      <c r="U1008" s="62">
        <f>+IF(M1008&lt;&gt;"",IF(DAYS360(M1008,$A$2)&lt;0,0,IF(AND(MONTH(M1008)=MONTH($A$2),YEAR(M1008)&lt;YEAR($A$2)),(DAYS360(M1008,$A$2)/30)-1,DAYS360(M1008,$A$2)/30)),0)</f>
        <v>0</v>
      </c>
      <c r="V1008" s="63">
        <f>S1008/((C1008+Q1008)/2)</f>
        <v>0</v>
      </c>
      <c r="W1008" s="64">
        <f>+IF(V1008&gt;0,1/V1008,999)</f>
        <v>999</v>
      </c>
      <c r="X1008" s="65" t="str">
        <f>+IF(N1008&lt;&gt;"",IF(INT(N1008)&lt;&gt;INT(K1008),"OUI",""),"")</f>
        <v/>
      </c>
      <c r="Y1008" s="66">
        <f>+IF(F1008="OUI",0,C1008*K1008)</f>
        <v>210.14800000000002</v>
      </c>
      <c r="Z1008" s="67" t="str">
        <f>+IF(R1008="-",IF(OR(F1008="OUI",AND(G1008="OUI",T1008&lt;=$V$1),H1008="OUI",I1008="OUI",J1008="OUI",T1008&lt;=$V$1),"OUI",""),"")</f>
        <v>OUI</v>
      </c>
      <c r="AA1008" s="68" t="str">
        <f>+IF(OR(Z1008&lt;&gt;"OUI",X1008="OUI",R1008&lt;&gt;"-"),"OUI","")</f>
        <v/>
      </c>
      <c r="AB1008" s="69" t="str">
        <f>+IF(AA1008&lt;&gt;"OUI","-",IF(R1008="-",IF(W1008&lt;=3,"-",MAX(N1008,K1008*(1-$T$1))),IF(W1008&lt;=3,R1008,IF(T1008&gt;$V$6,MAX(N1008,K1008*$T$6),IF(T1008&gt;$V$5,MAX(R1008,N1008,K1008*(1-$T$2),K1008*(1-$T$5)),IF(T1008&gt;$V$4,MAX(R1008,N1008,K1008*(1-$T$2),K1008*(1-$T$4)),IF(T1008&gt;$V$3,MAX(R1008,N1008,K1008*(1-$T$2),K1008*(1-$T$3)),IF(T1008&gt;$V$1,MAX(N1008,K1008*(1-$T$2)),MAX(N1008,R1008)))))))))</f>
        <v>-</v>
      </c>
      <c r="AC1008" s="70" t="str">
        <f>+IF(AB1008="-","-",IF(ABS(K1008-AB1008)&lt;0.1,1,-1*(AB1008-K1008)/K1008))</f>
        <v>-</v>
      </c>
      <c r="AD1008" s="66" t="str">
        <f>+IF(AB1008&lt;&gt;"-",IF(AB1008&lt;K1008,(K1008-AB1008)*C1008,AB1008*C1008),"")</f>
        <v/>
      </c>
      <c r="AE1008" s="68" t="str">
        <f>+IF(AB1008&lt;&gt;"-",IF(R1008&lt;&gt;"-",IF(Z1008&lt;&gt;"OUI","OLD","FAUX"),IF(Z1008&lt;&gt;"OUI","NEW","FAUX")),"")</f>
        <v/>
      </c>
      <c r="AF1008" s="68"/>
      <c r="AG1008" s="68"/>
      <c r="AH1008" s="53" t="str">
        <f t="shared" si="15"/>
        <v/>
      </c>
    </row>
    <row r="1009" spans="1:34" ht="17">
      <c r="A1009" s="53" t="s">
        <v>3309</v>
      </c>
      <c r="B1009" s="53" t="s">
        <v>3310</v>
      </c>
      <c r="C1009" s="54">
        <v>7</v>
      </c>
      <c r="D1009" s="55" t="s">
        <v>80</v>
      </c>
      <c r="E1009" s="55" t="s">
        <v>97</v>
      </c>
      <c r="F1009" s="56" t="s">
        <v>49</v>
      </c>
      <c r="G1009" s="56" t="s">
        <v>49</v>
      </c>
      <c r="H1009" s="56"/>
      <c r="I1009" s="56"/>
      <c r="J1009" s="56" t="s">
        <v>98</v>
      </c>
      <c r="K1009" s="57">
        <v>10.5</v>
      </c>
      <c r="L1009" s="58">
        <v>45260</v>
      </c>
      <c r="M1009" s="58">
        <v>45552</v>
      </c>
      <c r="N1009" s="59"/>
      <c r="O1009" s="56"/>
      <c r="P1009" s="56"/>
      <c r="Q1009" s="56">
        <v>7</v>
      </c>
      <c r="R1009" s="60" t="s">
        <v>1139</v>
      </c>
      <c r="S1009" s="61">
        <f>O1009+P1009</f>
        <v>0</v>
      </c>
      <c r="T1009" s="62">
        <f>+IF(L1009&lt;&gt;"",IF(DAYS360(L1009,$A$2)&lt;0,0,IF(AND(MONTH(L1009)=MONTH($A$2),YEAR(L1009)&lt;YEAR($A$2)),(DAYS360(L1009,$A$2)/30)-1,DAYS360(L1009,$A$2)/30)),0)</f>
        <v>15.866666666666667</v>
      </c>
      <c r="U1009" s="62">
        <f>+IF(M1009&lt;&gt;"",IF(DAYS360(M1009,$A$2)&lt;0,0,IF(AND(MONTH(M1009)=MONTH($A$2),YEAR(M1009)&lt;YEAR($A$2)),(DAYS360(M1009,$A$2)/30)-1,DAYS360(M1009,$A$2)/30)),0)</f>
        <v>6.3</v>
      </c>
      <c r="V1009" s="63">
        <f>S1009/((C1009+Q1009)/2)</f>
        <v>0</v>
      </c>
      <c r="W1009" s="64">
        <f>+IF(V1009&gt;0,1/V1009,999)</f>
        <v>999</v>
      </c>
      <c r="X1009" s="65" t="str">
        <f>+IF(N1009&lt;&gt;"",IF(INT(N1009)&lt;&gt;INT(K1009),"OUI",""),"")</f>
        <v/>
      </c>
      <c r="Y1009" s="66">
        <f>+IF(F1009="OUI",0,C1009*K1009)</f>
        <v>73.5</v>
      </c>
      <c r="Z1009" s="67" t="str">
        <f>+IF(R1009="-",IF(OR(F1009="OUI",AND(G1009="OUI",T1009&lt;=$V$1),H1009="OUI",I1009="OUI",J1009="OUI",T1009&lt;=$V$1),"OUI",""),"")</f>
        <v>OUI</v>
      </c>
      <c r="AA1009" s="68" t="str">
        <f>+IF(OR(Z1009&lt;&gt;"OUI",X1009="OUI",R1009&lt;&gt;"-"),"OUI","")</f>
        <v/>
      </c>
      <c r="AB1009" s="69" t="str">
        <f>+IF(AA1009&lt;&gt;"OUI","-",IF(R1009="-",IF(W1009&lt;=3,"-",MAX(N1009,K1009*(1-$T$1))),IF(W1009&lt;=3,R1009,IF(T1009&gt;$V$6,MAX(N1009,K1009*$T$6),IF(T1009&gt;$V$5,MAX(R1009,N1009,K1009*(1-$T$2),K1009*(1-$T$5)),IF(T1009&gt;$V$4,MAX(R1009,N1009,K1009*(1-$T$2),K1009*(1-$T$4)),IF(T1009&gt;$V$3,MAX(R1009,N1009,K1009*(1-$T$2),K1009*(1-$T$3)),IF(T1009&gt;$V$1,MAX(N1009,K1009*(1-$T$2)),MAX(N1009,R1009)))))))))</f>
        <v>-</v>
      </c>
      <c r="AC1009" s="70" t="str">
        <f>+IF(AB1009="-","-",IF(ABS(K1009-AB1009)&lt;0.1,1,-1*(AB1009-K1009)/K1009))</f>
        <v>-</v>
      </c>
      <c r="AD1009" s="66" t="str">
        <f>+IF(AB1009&lt;&gt;"-",IF(AB1009&lt;K1009,(K1009-AB1009)*C1009,AB1009*C1009),"")</f>
        <v/>
      </c>
      <c r="AE1009" s="68" t="str">
        <f>+IF(AB1009&lt;&gt;"-",IF(R1009&lt;&gt;"-",IF(Z1009&lt;&gt;"OUI","OLD","FAUX"),IF(Z1009&lt;&gt;"OUI","NEW","FAUX")),"")</f>
        <v/>
      </c>
      <c r="AF1009" s="68"/>
      <c r="AG1009" s="68"/>
      <c r="AH1009" s="53" t="str">
        <f t="shared" si="15"/>
        <v/>
      </c>
    </row>
    <row r="1010" spans="1:34" ht="17">
      <c r="A1010" s="53" t="s">
        <v>247</v>
      </c>
      <c r="B1010" s="53" t="s">
        <v>248</v>
      </c>
      <c r="C1010" s="54">
        <v>3</v>
      </c>
      <c r="D1010" s="55" t="s">
        <v>159</v>
      </c>
      <c r="E1010" s="55" t="s">
        <v>249</v>
      </c>
      <c r="F1010" s="56" t="s">
        <v>49</v>
      </c>
      <c r="G1010" s="56" t="s">
        <v>49</v>
      </c>
      <c r="H1010" s="56"/>
      <c r="I1010" s="56"/>
      <c r="J1010" s="56" t="s">
        <v>49</v>
      </c>
      <c r="K1010" s="57">
        <v>10.5</v>
      </c>
      <c r="L1010" s="58">
        <v>43803</v>
      </c>
      <c r="M1010" s="58">
        <v>43955</v>
      </c>
      <c r="N1010" s="59"/>
      <c r="O1010" s="56"/>
      <c r="P1010" s="56"/>
      <c r="Q1010" s="56">
        <v>3</v>
      </c>
      <c r="R1010" s="60">
        <v>9.4500000000000011</v>
      </c>
      <c r="S1010" s="61">
        <f>O1010+P1010</f>
        <v>0</v>
      </c>
      <c r="T1010" s="62">
        <f>+IF(L1010&lt;&gt;"",IF(DAYS360(L1010,$A$2)&lt;0,0,IF(AND(MONTH(L1010)=MONTH($A$2),YEAR(L1010)&lt;YEAR($A$2)),(DAYS360(L1010,$A$2)/30)-1,DAYS360(L1010,$A$2)/30)),0)</f>
        <v>63.733333333333334</v>
      </c>
      <c r="U1010" s="62">
        <f>+IF(M1010&lt;&gt;"",IF(DAYS360(M1010,$A$2)&lt;0,0,IF(AND(MONTH(M1010)=MONTH($A$2),YEAR(M1010)&lt;YEAR($A$2)),(DAYS360(M1010,$A$2)/30)-1,DAYS360(M1010,$A$2)/30)),0)</f>
        <v>58.733333333333334</v>
      </c>
      <c r="V1010" s="63">
        <f>S1010/((C1010+Q1010)/2)</f>
        <v>0</v>
      </c>
      <c r="W1010" s="64">
        <f>+IF(V1010&gt;0,1/V1010,999)</f>
        <v>999</v>
      </c>
      <c r="X1010" s="65" t="str">
        <f>+IF(N1010&lt;&gt;"",IF(INT(N1010)&lt;&gt;INT(K1010),"OUI",""),"")</f>
        <v/>
      </c>
      <c r="Y1010" s="66">
        <f>+IF(F1010="OUI",0,C1010*K1010)</f>
        <v>31.5</v>
      </c>
      <c r="Z1010" s="67" t="str">
        <f>+IF(R1010="-",IF(OR(F1010="OUI",AND(G1010="OUI",T1010&lt;=$V$1),H1010="OUI",I1010="OUI",J1010="OUI",T1010&lt;=$V$1),"OUI",""),"")</f>
        <v/>
      </c>
      <c r="AA1010" s="68" t="str">
        <f>+IF(OR(Z1010&lt;&gt;"OUI",X1010="OUI",R1010&lt;&gt;"-"),"OUI","")</f>
        <v>OUI</v>
      </c>
      <c r="AB1010" s="69">
        <f>+IF(AA1010&lt;&gt;"OUI","-",IF(R1010="-",IF(W1010&lt;=3,"-",MAX(N1010,K1010*(1-$T$1))),IF(W1010&lt;=3,R1010,IF(T1010&gt;$V$6,MAX(N1010,K1010*$T$6),IF(T1010&gt;$V$5,MAX(R1010,N1010,K1010*(1-$T$2),K1010*(1-$T$5)),IF(T1010&gt;$V$4,MAX(R1010,N1010,K1010*(1-$T$2),K1010*(1-$T$4)),IF(T1010&gt;$V$3,MAX(R1010,N1010,K1010*(1-$T$2),K1010*(1-$T$3)),IF(T1010&gt;$V$1,MAX(N1010,K1010*(1-$T$2)),MAX(N1010,R1010)))))))))</f>
        <v>10.5</v>
      </c>
      <c r="AC1010" s="70">
        <f>+IF(AB1010="-","-",IF(ABS(K1010-AB1010)&lt;0.1,1,-1*(AB1010-K1010)/K1010))</f>
        <v>1</v>
      </c>
      <c r="AD1010" s="66">
        <f>+IF(AB1010&lt;&gt;"-",IF(AB1010&lt;K1010,(K1010-AB1010)*C1010,AB1010*C1010),"")</f>
        <v>31.5</v>
      </c>
      <c r="AE1010" s="68" t="str">
        <f>+IF(AB1010&lt;&gt;"-",IF(R1010&lt;&gt;"-",IF(Z1010&lt;&gt;"OUI","OLD","FAUX"),IF(Z1010&lt;&gt;"OUI","NEW","FAUX")),"")</f>
        <v>OLD</v>
      </c>
      <c r="AF1010" s="68"/>
      <c r="AG1010" s="68"/>
      <c r="AH1010" s="53" t="str">
        <f t="shared" si="15"/>
        <v/>
      </c>
    </row>
    <row r="1011" spans="1:34" ht="17">
      <c r="A1011" s="53" t="s">
        <v>280</v>
      </c>
      <c r="B1011" s="53" t="s">
        <v>281</v>
      </c>
      <c r="C1011" s="54">
        <v>2</v>
      </c>
      <c r="D1011" s="55" t="s">
        <v>159</v>
      </c>
      <c r="E1011" s="55" t="s">
        <v>137</v>
      </c>
      <c r="F1011" s="56" t="s">
        <v>49</v>
      </c>
      <c r="G1011" s="56" t="s">
        <v>49</v>
      </c>
      <c r="H1011" s="56"/>
      <c r="I1011" s="56"/>
      <c r="J1011" s="56" t="s">
        <v>49</v>
      </c>
      <c r="K1011" s="57">
        <v>10.5</v>
      </c>
      <c r="L1011" s="58">
        <v>43493</v>
      </c>
      <c r="M1011" s="58">
        <v>45355</v>
      </c>
      <c r="N1011" s="59"/>
      <c r="O1011" s="56"/>
      <c r="P1011" s="56"/>
      <c r="Q1011" s="56">
        <v>2</v>
      </c>
      <c r="R1011" s="60">
        <v>7.35</v>
      </c>
      <c r="S1011" s="61">
        <f>O1011+P1011</f>
        <v>0</v>
      </c>
      <c r="T1011" s="62">
        <f>+IF(L1011&lt;&gt;"",IF(DAYS360(L1011,$A$2)&lt;0,0,IF(AND(MONTH(L1011)=MONTH($A$2),YEAR(L1011)&lt;YEAR($A$2)),(DAYS360(L1011,$A$2)/30)-1,DAYS360(L1011,$A$2)/30)),0)</f>
        <v>73.933333333333337</v>
      </c>
      <c r="U1011" s="62">
        <f>+IF(M1011&lt;&gt;"",IF(DAYS360(M1011,$A$2)&lt;0,0,IF(AND(MONTH(M1011)=MONTH($A$2),YEAR(M1011)&lt;YEAR($A$2)),(DAYS360(M1011,$A$2)/30)-1,DAYS360(M1011,$A$2)/30)),0)</f>
        <v>11.733333333333333</v>
      </c>
      <c r="V1011" s="63">
        <f>S1011/((C1011+Q1011)/2)</f>
        <v>0</v>
      </c>
      <c r="W1011" s="64">
        <f>+IF(V1011&gt;0,1/V1011,999)</f>
        <v>999</v>
      </c>
      <c r="X1011" s="65" t="str">
        <f>+IF(N1011&lt;&gt;"",IF(INT(N1011)&lt;&gt;INT(K1011),"OUI",""),"")</f>
        <v/>
      </c>
      <c r="Y1011" s="66">
        <f>+IF(F1011="OUI",0,C1011*K1011)</f>
        <v>21</v>
      </c>
      <c r="Z1011" s="67" t="str">
        <f>+IF(R1011="-",IF(OR(F1011="OUI",AND(G1011="OUI",T1011&lt;=$V$1),H1011="OUI",I1011="OUI",J1011="OUI",T1011&lt;=$V$1),"OUI",""),"")</f>
        <v/>
      </c>
      <c r="AA1011" s="68" t="str">
        <f>+IF(OR(Z1011&lt;&gt;"OUI",X1011="OUI",R1011&lt;&gt;"-"),"OUI","")</f>
        <v>OUI</v>
      </c>
      <c r="AB1011" s="69">
        <f>+IF(AA1011&lt;&gt;"OUI","-",IF(R1011="-",IF(W1011&lt;=3,"-",MAX(N1011,K1011*(1-$T$1))),IF(W1011&lt;=3,R1011,IF(T1011&gt;$V$6,MAX(N1011,K1011*$T$6),IF(T1011&gt;$V$5,MAX(R1011,N1011,K1011*(1-$T$2),K1011*(1-$T$5)),IF(T1011&gt;$V$4,MAX(R1011,N1011,K1011*(1-$T$2),K1011*(1-$T$4)),IF(T1011&gt;$V$3,MAX(R1011,N1011,K1011*(1-$T$2),K1011*(1-$T$3)),IF(T1011&gt;$V$1,MAX(N1011,K1011*(1-$T$2)),MAX(N1011,R1011)))))))))</f>
        <v>10.5</v>
      </c>
      <c r="AC1011" s="70">
        <f>+IF(AB1011="-","-",IF(ABS(K1011-AB1011)&lt;0.1,1,-1*(AB1011-K1011)/K1011))</f>
        <v>1</v>
      </c>
      <c r="AD1011" s="66">
        <f>+IF(AB1011&lt;&gt;"-",IF(AB1011&lt;K1011,(K1011-AB1011)*C1011,AB1011*C1011),"")</f>
        <v>21</v>
      </c>
      <c r="AE1011" s="68" t="str">
        <f>+IF(AB1011&lt;&gt;"-",IF(R1011&lt;&gt;"-",IF(Z1011&lt;&gt;"OUI","OLD","FAUX"),IF(Z1011&lt;&gt;"OUI","NEW","FAUX")),"")</f>
        <v>OLD</v>
      </c>
      <c r="AF1011" s="68"/>
      <c r="AG1011" s="68"/>
      <c r="AH1011" s="53" t="str">
        <f t="shared" si="15"/>
        <v/>
      </c>
    </row>
    <row r="1012" spans="1:34" ht="17">
      <c r="A1012" s="53" t="s">
        <v>1111</v>
      </c>
      <c r="B1012" s="53" t="s">
        <v>1112</v>
      </c>
      <c r="C1012" s="54">
        <v>1</v>
      </c>
      <c r="D1012" s="55" t="s">
        <v>80</v>
      </c>
      <c r="E1012" s="55" t="s">
        <v>97</v>
      </c>
      <c r="F1012" s="56" t="s">
        <v>49</v>
      </c>
      <c r="G1012" s="56" t="s">
        <v>49</v>
      </c>
      <c r="H1012" s="56"/>
      <c r="I1012" s="56"/>
      <c r="J1012" s="56" t="s">
        <v>98</v>
      </c>
      <c r="K1012" s="57">
        <v>10.5</v>
      </c>
      <c r="L1012" s="58">
        <v>44194</v>
      </c>
      <c r="M1012" s="58"/>
      <c r="N1012" s="59"/>
      <c r="O1012" s="56"/>
      <c r="P1012" s="56"/>
      <c r="Q1012" s="56">
        <v>1</v>
      </c>
      <c r="R1012" s="60">
        <v>9.4500000000000011</v>
      </c>
      <c r="S1012" s="61">
        <f>O1012+P1012</f>
        <v>0</v>
      </c>
      <c r="T1012" s="62">
        <f>+IF(L1012&lt;&gt;"",IF(DAYS360(L1012,$A$2)&lt;0,0,IF(AND(MONTH(L1012)=MONTH($A$2),YEAR(L1012)&lt;YEAR($A$2)),(DAYS360(L1012,$A$2)/30)-1,DAYS360(L1012,$A$2)/30)),0)</f>
        <v>50.9</v>
      </c>
      <c r="U1012" s="62">
        <f>+IF(M1012&lt;&gt;"",IF(DAYS360(M1012,$A$2)&lt;0,0,IF(AND(MONTH(M1012)=MONTH($A$2),YEAR(M1012)&lt;YEAR($A$2)),(DAYS360(M1012,$A$2)/30)-1,DAYS360(M1012,$A$2)/30)),0)</f>
        <v>0</v>
      </c>
      <c r="V1012" s="63">
        <f>S1012/((C1012+Q1012)/2)</f>
        <v>0</v>
      </c>
      <c r="W1012" s="64">
        <f>+IF(V1012&gt;0,1/V1012,999)</f>
        <v>999</v>
      </c>
      <c r="X1012" s="65" t="str">
        <f>+IF(N1012&lt;&gt;"",IF(INT(N1012)&lt;&gt;INT(K1012),"OUI",""),"")</f>
        <v/>
      </c>
      <c r="Y1012" s="66">
        <f>+IF(F1012="OUI",0,C1012*K1012)</f>
        <v>10.5</v>
      </c>
      <c r="Z1012" s="67" t="str">
        <f>+IF(R1012="-",IF(OR(F1012="OUI",AND(G1012="OUI",T1012&lt;=$V$1),H1012="OUI",I1012="OUI",J1012="OUI",T1012&lt;=$V$1),"OUI",""),"")</f>
        <v/>
      </c>
      <c r="AA1012" s="68" t="str">
        <f>+IF(OR(Z1012&lt;&gt;"OUI",X1012="OUI",R1012&lt;&gt;"-"),"OUI","")</f>
        <v>OUI</v>
      </c>
      <c r="AB1012" s="69">
        <f>+IF(AA1012&lt;&gt;"OUI","-",IF(R1012="-",IF(W1012&lt;=3,"-",MAX(N1012,K1012*(1-$T$1))),IF(W1012&lt;=3,R1012,IF(T1012&gt;$V$6,MAX(N1012,K1012*$T$6),IF(T1012&gt;$V$5,MAX(R1012,N1012,K1012*(1-$T$2),K1012*(1-$T$5)),IF(T1012&gt;$V$4,MAX(R1012,N1012,K1012*(1-$T$2),K1012*(1-$T$4)),IF(T1012&gt;$V$3,MAX(R1012,N1012,K1012*(1-$T$2),K1012*(1-$T$3)),IF(T1012&gt;$V$1,MAX(N1012,K1012*(1-$T$2)),MAX(N1012,R1012)))))))))</f>
        <v>9.4500000000000011</v>
      </c>
      <c r="AC1012" s="70">
        <f>+IF(AB1012="-","-",IF(ABS(K1012-AB1012)&lt;0.1,1,-1*(AB1012-K1012)/K1012))</f>
        <v>9.9999999999999895E-2</v>
      </c>
      <c r="AD1012" s="66">
        <f>+IF(AB1012&lt;&gt;"-",IF(AB1012&lt;K1012,(K1012-AB1012)*C1012,AB1012*C1012),"")</f>
        <v>1.0499999999999989</v>
      </c>
      <c r="AE1012" s="68" t="str">
        <f>+IF(AB1012&lt;&gt;"-",IF(R1012&lt;&gt;"-",IF(Z1012&lt;&gt;"OUI","OLD","FAUX"),IF(Z1012&lt;&gt;"OUI","NEW","FAUX")),"")</f>
        <v>OLD</v>
      </c>
      <c r="AF1012" s="68"/>
      <c r="AG1012" s="68"/>
      <c r="AH1012" s="53" t="str">
        <f t="shared" si="15"/>
        <v/>
      </c>
    </row>
    <row r="1013" spans="1:34" ht="17">
      <c r="A1013" s="53" t="s">
        <v>2409</v>
      </c>
      <c r="B1013" s="53" t="s">
        <v>2410</v>
      </c>
      <c r="C1013" s="54">
        <v>6</v>
      </c>
      <c r="D1013" s="55" t="s">
        <v>1473</v>
      </c>
      <c r="E1013" s="55" t="s">
        <v>432</v>
      </c>
      <c r="F1013" s="56" t="s">
        <v>49</v>
      </c>
      <c r="G1013" s="56" t="s">
        <v>49</v>
      </c>
      <c r="H1013" s="56"/>
      <c r="I1013" s="56"/>
      <c r="J1013" s="56" t="s">
        <v>49</v>
      </c>
      <c r="K1013" s="57">
        <v>10.4947</v>
      </c>
      <c r="L1013" s="58">
        <v>45688</v>
      </c>
      <c r="M1013" s="58">
        <v>45728</v>
      </c>
      <c r="N1013" s="59"/>
      <c r="O1013" s="56">
        <v>21</v>
      </c>
      <c r="P1013" s="56"/>
      <c r="Q1013" s="56">
        <v>7</v>
      </c>
      <c r="R1013" s="60" t="s">
        <v>1139</v>
      </c>
      <c r="S1013" s="61">
        <f>O1013+P1013</f>
        <v>21</v>
      </c>
      <c r="T1013" s="62">
        <f>+IF(L1013&lt;&gt;"",IF(DAYS360(L1013,$A$2)&lt;0,0,IF(AND(MONTH(L1013)=MONTH($A$2),YEAR(L1013)&lt;YEAR($A$2)),(DAYS360(L1013,$A$2)/30)-1,DAYS360(L1013,$A$2)/30)),0)</f>
        <v>1.8666666666666667</v>
      </c>
      <c r="U1013" s="62">
        <f>+IF(M1013&lt;&gt;"",IF(DAYS360(M1013,$A$2)&lt;0,0,IF(AND(MONTH(M1013)=MONTH($A$2),YEAR(M1013)&lt;YEAR($A$2)),(DAYS360(M1013,$A$2)/30)-1,DAYS360(M1013,$A$2)/30)),0)</f>
        <v>0.46666666666666667</v>
      </c>
      <c r="V1013" s="63">
        <f>S1013/((C1013+Q1013)/2)</f>
        <v>3.2307692307692308</v>
      </c>
      <c r="W1013" s="64">
        <f>+IF(V1013&gt;0,1/V1013,999)</f>
        <v>0.30952380952380953</v>
      </c>
      <c r="X1013" s="65" t="str">
        <f>+IF(N1013&lt;&gt;"",IF(INT(N1013)&lt;&gt;INT(K1013),"OUI",""),"")</f>
        <v/>
      </c>
      <c r="Y1013" s="66">
        <f>+IF(F1013="OUI",0,C1013*K1013)</f>
        <v>62.968199999999996</v>
      </c>
      <c r="Z1013" s="67" t="str">
        <f>+IF(R1013="-",IF(OR(F1013="OUI",AND(G1013="OUI",T1013&lt;=$V$1),H1013="OUI",I1013="OUI",J1013="OUI",T1013&lt;=$V$1),"OUI",""),"")</f>
        <v>OUI</v>
      </c>
      <c r="AA1013" s="68" t="str">
        <f>+IF(OR(Z1013&lt;&gt;"OUI",X1013="OUI",R1013&lt;&gt;"-"),"OUI","")</f>
        <v/>
      </c>
      <c r="AB1013" s="69" t="str">
        <f>+IF(AA1013&lt;&gt;"OUI","-",IF(R1013="-",IF(W1013&lt;=3,"-",MAX(N1013,K1013*(1-$T$1))),IF(W1013&lt;=3,R1013,IF(T1013&gt;$V$6,MAX(N1013,K1013*$T$6),IF(T1013&gt;$V$5,MAX(R1013,N1013,K1013*(1-$T$2),K1013*(1-$T$5)),IF(T1013&gt;$V$4,MAX(R1013,N1013,K1013*(1-$T$2),K1013*(1-$T$4)),IF(T1013&gt;$V$3,MAX(R1013,N1013,K1013*(1-$T$2),K1013*(1-$T$3)),IF(T1013&gt;$V$1,MAX(N1013,K1013*(1-$T$2)),MAX(N1013,R1013)))))))))</f>
        <v>-</v>
      </c>
      <c r="AC1013" s="70" t="str">
        <f>+IF(AB1013="-","-",IF(ABS(K1013-AB1013)&lt;0.1,1,-1*(AB1013-K1013)/K1013))</f>
        <v>-</v>
      </c>
      <c r="AD1013" s="66" t="str">
        <f>+IF(AB1013&lt;&gt;"-",IF(AB1013&lt;K1013,(K1013-AB1013)*C1013,AB1013*C1013),"")</f>
        <v/>
      </c>
      <c r="AE1013" s="68" t="str">
        <f>+IF(AB1013&lt;&gt;"-",IF(R1013&lt;&gt;"-",IF(Z1013&lt;&gt;"OUI","OLD","FAUX"),IF(Z1013&lt;&gt;"OUI","NEW","FAUX")),"")</f>
        <v/>
      </c>
      <c r="AF1013" s="68"/>
      <c r="AG1013" s="68"/>
      <c r="AH1013" s="53" t="str">
        <f t="shared" si="15"/>
        <v/>
      </c>
    </row>
    <row r="1014" spans="1:34" ht="17">
      <c r="A1014" s="53" t="s">
        <v>2403</v>
      </c>
      <c r="B1014" s="53" t="s">
        <v>2404</v>
      </c>
      <c r="C1014" s="54">
        <v>15</v>
      </c>
      <c r="D1014" s="55" t="s">
        <v>1473</v>
      </c>
      <c r="E1014" s="55" t="s">
        <v>432</v>
      </c>
      <c r="F1014" s="56" t="s">
        <v>49</v>
      </c>
      <c r="G1014" s="56" t="s">
        <v>49</v>
      </c>
      <c r="H1014" s="56"/>
      <c r="I1014" s="56"/>
      <c r="J1014" s="56" t="s">
        <v>49</v>
      </c>
      <c r="K1014" s="57">
        <v>10.437799999999999</v>
      </c>
      <c r="L1014" s="58">
        <v>45688</v>
      </c>
      <c r="M1014" s="58">
        <v>45685</v>
      </c>
      <c r="N1014" s="59"/>
      <c r="O1014" s="56">
        <v>3</v>
      </c>
      <c r="P1014" s="56"/>
      <c r="Q1014" s="56">
        <v>7</v>
      </c>
      <c r="R1014" s="60" t="s">
        <v>1139</v>
      </c>
      <c r="S1014" s="61">
        <f>O1014+P1014</f>
        <v>3</v>
      </c>
      <c r="T1014" s="62">
        <f>+IF(L1014&lt;&gt;"",IF(DAYS360(L1014,$A$2)&lt;0,0,IF(AND(MONTH(L1014)=MONTH($A$2),YEAR(L1014)&lt;YEAR($A$2)),(DAYS360(L1014,$A$2)/30)-1,DAYS360(L1014,$A$2)/30)),0)</f>
        <v>1.8666666666666667</v>
      </c>
      <c r="U1014" s="62">
        <f>+IF(M1014&lt;&gt;"",IF(DAYS360(M1014,$A$2)&lt;0,0,IF(AND(MONTH(M1014)=MONTH($A$2),YEAR(M1014)&lt;YEAR($A$2)),(DAYS360(M1014,$A$2)/30)-1,DAYS360(M1014,$A$2)/30)),0)</f>
        <v>1.9333333333333333</v>
      </c>
      <c r="V1014" s="63">
        <f>S1014/((C1014+Q1014)/2)</f>
        <v>0.27272727272727271</v>
      </c>
      <c r="W1014" s="64">
        <f>+IF(V1014&gt;0,1/V1014,999)</f>
        <v>3.666666666666667</v>
      </c>
      <c r="X1014" s="65" t="str">
        <f>+IF(N1014&lt;&gt;"",IF(INT(N1014)&lt;&gt;INT(K1014),"OUI",""),"")</f>
        <v/>
      </c>
      <c r="Y1014" s="66">
        <f>+IF(F1014="OUI",0,C1014*K1014)</f>
        <v>156.56699999999998</v>
      </c>
      <c r="Z1014" s="67" t="str">
        <f>+IF(R1014="-",IF(OR(F1014="OUI",AND(G1014="OUI",T1014&lt;=$V$1),H1014="OUI",I1014="OUI",J1014="OUI",T1014&lt;=$V$1),"OUI",""),"")</f>
        <v>OUI</v>
      </c>
      <c r="AA1014" s="68" t="str">
        <f>+IF(OR(Z1014&lt;&gt;"OUI",X1014="OUI",R1014&lt;&gt;"-"),"OUI","")</f>
        <v/>
      </c>
      <c r="AB1014" s="69" t="str">
        <f>+IF(AA1014&lt;&gt;"OUI","-",IF(R1014="-",IF(W1014&lt;=3,"-",MAX(N1014,K1014*(1-$T$1))),IF(W1014&lt;=3,R1014,IF(T1014&gt;$V$6,MAX(N1014,K1014*$T$6),IF(T1014&gt;$V$5,MAX(R1014,N1014,K1014*(1-$T$2),K1014*(1-$T$5)),IF(T1014&gt;$V$4,MAX(R1014,N1014,K1014*(1-$T$2),K1014*(1-$T$4)),IF(T1014&gt;$V$3,MAX(R1014,N1014,K1014*(1-$T$2),K1014*(1-$T$3)),IF(T1014&gt;$V$1,MAX(N1014,K1014*(1-$T$2)),MAX(N1014,R1014)))))))))</f>
        <v>-</v>
      </c>
      <c r="AC1014" s="70" t="str">
        <f>+IF(AB1014="-","-",IF(ABS(K1014-AB1014)&lt;0.1,1,-1*(AB1014-K1014)/K1014))</f>
        <v>-</v>
      </c>
      <c r="AD1014" s="66" t="str">
        <f>+IF(AB1014&lt;&gt;"-",IF(AB1014&lt;K1014,(K1014-AB1014)*C1014,AB1014*C1014),"")</f>
        <v/>
      </c>
      <c r="AE1014" s="68" t="str">
        <f>+IF(AB1014&lt;&gt;"-",IF(R1014&lt;&gt;"-",IF(Z1014&lt;&gt;"OUI","OLD","FAUX"),IF(Z1014&lt;&gt;"OUI","NEW","FAUX")),"")</f>
        <v/>
      </c>
      <c r="AF1014" s="68"/>
      <c r="AG1014" s="68"/>
      <c r="AH1014" s="53" t="str">
        <f t="shared" si="15"/>
        <v/>
      </c>
    </row>
    <row r="1015" spans="1:34" ht="17">
      <c r="A1015" s="53" t="s">
        <v>1524</v>
      </c>
      <c r="B1015" s="53" t="s">
        <v>1525</v>
      </c>
      <c r="C1015" s="54">
        <v>24</v>
      </c>
      <c r="D1015" s="55" t="s">
        <v>1526</v>
      </c>
      <c r="E1015" s="55"/>
      <c r="F1015" s="56" t="s">
        <v>49</v>
      </c>
      <c r="G1015" s="56" t="s">
        <v>49</v>
      </c>
      <c r="H1015" s="56"/>
      <c r="I1015" s="56"/>
      <c r="J1015" s="56"/>
      <c r="K1015" s="57">
        <v>10.41</v>
      </c>
      <c r="L1015" s="58">
        <v>44818</v>
      </c>
      <c r="M1015" s="58"/>
      <c r="N1015" s="59"/>
      <c r="O1015" s="56"/>
      <c r="P1015" s="56"/>
      <c r="Q1015" s="56">
        <v>24</v>
      </c>
      <c r="R1015" s="60">
        <v>9.3689999999999998</v>
      </c>
      <c r="S1015" s="61">
        <f>O1015+P1015</f>
        <v>0</v>
      </c>
      <c r="T1015" s="62">
        <f>+IF(L1015&lt;&gt;"",IF(DAYS360(L1015,$A$2)&lt;0,0,IF(AND(MONTH(L1015)=MONTH($A$2),YEAR(L1015)&lt;YEAR($A$2)),(DAYS360(L1015,$A$2)/30)-1,DAYS360(L1015,$A$2)/30)),0)</f>
        <v>30.4</v>
      </c>
      <c r="U1015" s="62">
        <f>+IF(M1015&lt;&gt;"",IF(DAYS360(M1015,$A$2)&lt;0,0,IF(AND(MONTH(M1015)=MONTH($A$2),YEAR(M1015)&lt;YEAR($A$2)),(DAYS360(M1015,$A$2)/30)-1,DAYS360(M1015,$A$2)/30)),0)</f>
        <v>0</v>
      </c>
      <c r="V1015" s="63">
        <f>S1015/((C1015+Q1015)/2)</f>
        <v>0</v>
      </c>
      <c r="W1015" s="64">
        <f>+IF(V1015&gt;0,1/V1015,999)</f>
        <v>999</v>
      </c>
      <c r="X1015" s="65" t="str">
        <f>+IF(N1015&lt;&gt;"",IF(INT(N1015)&lt;&gt;INT(K1015),"OUI",""),"")</f>
        <v/>
      </c>
      <c r="Y1015" s="66">
        <f>+IF(F1015="OUI",0,C1015*K1015)</f>
        <v>249.84</v>
      </c>
      <c r="Z1015" s="67" t="str">
        <f>+IF(R1015="-",IF(OR(F1015="OUI",AND(G1015="OUI",T1015&lt;=$V$1),H1015="OUI",I1015="OUI",J1015="OUI",T1015&lt;=$V$1),"OUI",""),"")</f>
        <v/>
      </c>
      <c r="AA1015" s="68" t="str">
        <f>+IF(OR(Z1015&lt;&gt;"OUI",X1015="OUI",R1015&lt;&gt;"-"),"OUI","")</f>
        <v>OUI</v>
      </c>
      <c r="AB1015" s="69">
        <f>+IF(AA1015&lt;&gt;"OUI","-",IF(R1015="-",IF(W1015&lt;=3,"-",MAX(N1015,K1015*(1-$T$1))),IF(W1015&lt;=3,R1015,IF(T1015&gt;$V$6,MAX(N1015,K1015*$T$6),IF(T1015&gt;$V$5,MAX(R1015,N1015,K1015*(1-$T$2),K1015*(1-$T$5)),IF(T1015&gt;$V$4,MAX(R1015,N1015,K1015*(1-$T$2),K1015*(1-$T$4)),IF(T1015&gt;$V$3,MAX(R1015,N1015,K1015*(1-$T$2),K1015*(1-$T$3)),IF(T1015&gt;$V$1,MAX(N1015,K1015*(1-$T$2)),MAX(N1015,R1015)))))))))</f>
        <v>9.3689999999999998</v>
      </c>
      <c r="AC1015" s="70">
        <f>+IF(AB1015="-","-",IF(ABS(K1015-AB1015)&lt;0.1,1,-1*(AB1015-K1015)/K1015))</f>
        <v>0.10000000000000003</v>
      </c>
      <c r="AD1015" s="66">
        <f>+IF(AB1015&lt;&gt;"-",IF(AB1015&lt;K1015,(K1015-AB1015)*C1015,AB1015*C1015),"")</f>
        <v>24.984000000000009</v>
      </c>
      <c r="AE1015" s="68" t="str">
        <f>+IF(AB1015&lt;&gt;"-",IF(R1015&lt;&gt;"-",IF(Z1015&lt;&gt;"OUI","OLD","FAUX"),IF(Z1015&lt;&gt;"OUI","NEW","FAUX")),"")</f>
        <v>OLD</v>
      </c>
      <c r="AF1015" s="68"/>
      <c r="AG1015" s="68"/>
      <c r="AH1015" s="53" t="str">
        <f t="shared" si="15"/>
        <v/>
      </c>
    </row>
    <row r="1016" spans="1:34" ht="17">
      <c r="A1016" s="53" t="s">
        <v>1531</v>
      </c>
      <c r="B1016" s="53" t="s">
        <v>1532</v>
      </c>
      <c r="C1016" s="54">
        <v>23</v>
      </c>
      <c r="D1016" s="55" t="s">
        <v>1526</v>
      </c>
      <c r="E1016" s="55"/>
      <c r="F1016" s="56" t="s">
        <v>49</v>
      </c>
      <c r="G1016" s="56" t="s">
        <v>49</v>
      </c>
      <c r="H1016" s="56"/>
      <c r="I1016" s="56"/>
      <c r="J1016" s="56"/>
      <c r="K1016" s="57">
        <v>10.41</v>
      </c>
      <c r="L1016" s="58">
        <v>44818</v>
      </c>
      <c r="M1016" s="58">
        <v>44935</v>
      </c>
      <c r="N1016" s="59"/>
      <c r="O1016" s="56"/>
      <c r="P1016" s="56"/>
      <c r="Q1016" s="56">
        <v>23</v>
      </c>
      <c r="R1016" s="60">
        <v>9.3689999999999998</v>
      </c>
      <c r="S1016" s="61">
        <f>O1016+P1016</f>
        <v>0</v>
      </c>
      <c r="T1016" s="62">
        <f>+IF(L1016&lt;&gt;"",IF(DAYS360(L1016,$A$2)&lt;0,0,IF(AND(MONTH(L1016)=MONTH($A$2),YEAR(L1016)&lt;YEAR($A$2)),(DAYS360(L1016,$A$2)/30)-1,DAYS360(L1016,$A$2)/30)),0)</f>
        <v>30.4</v>
      </c>
      <c r="U1016" s="62">
        <f>+IF(M1016&lt;&gt;"",IF(DAYS360(M1016,$A$2)&lt;0,0,IF(AND(MONTH(M1016)=MONTH($A$2),YEAR(M1016)&lt;YEAR($A$2)),(DAYS360(M1016,$A$2)/30)-1,DAYS360(M1016,$A$2)/30)),0)</f>
        <v>26.566666666666666</v>
      </c>
      <c r="V1016" s="63">
        <f>S1016/((C1016+Q1016)/2)</f>
        <v>0</v>
      </c>
      <c r="W1016" s="64">
        <f>+IF(V1016&gt;0,1/V1016,999)</f>
        <v>999</v>
      </c>
      <c r="X1016" s="65" t="str">
        <f>+IF(N1016&lt;&gt;"",IF(INT(N1016)&lt;&gt;INT(K1016),"OUI",""),"")</f>
        <v/>
      </c>
      <c r="Y1016" s="66">
        <f>+IF(F1016="OUI",0,C1016*K1016)</f>
        <v>239.43</v>
      </c>
      <c r="Z1016" s="67" t="str">
        <f>+IF(R1016="-",IF(OR(F1016="OUI",AND(G1016="OUI",T1016&lt;=$V$1),H1016="OUI",I1016="OUI",J1016="OUI",T1016&lt;=$V$1),"OUI",""),"")</f>
        <v/>
      </c>
      <c r="AA1016" s="68" t="str">
        <f>+IF(OR(Z1016&lt;&gt;"OUI",X1016="OUI",R1016&lt;&gt;"-"),"OUI","")</f>
        <v>OUI</v>
      </c>
      <c r="AB1016" s="69">
        <f>+IF(AA1016&lt;&gt;"OUI","-",IF(R1016="-",IF(W1016&lt;=3,"-",MAX(N1016,K1016*(1-$T$1))),IF(W1016&lt;=3,R1016,IF(T1016&gt;$V$6,MAX(N1016,K1016*$T$6),IF(T1016&gt;$V$5,MAX(R1016,N1016,K1016*(1-$T$2),K1016*(1-$T$5)),IF(T1016&gt;$V$4,MAX(R1016,N1016,K1016*(1-$T$2),K1016*(1-$T$4)),IF(T1016&gt;$V$3,MAX(R1016,N1016,K1016*(1-$T$2),K1016*(1-$T$3)),IF(T1016&gt;$V$1,MAX(N1016,K1016*(1-$T$2)),MAX(N1016,R1016)))))))))</f>
        <v>9.3689999999999998</v>
      </c>
      <c r="AC1016" s="70">
        <f>+IF(AB1016="-","-",IF(ABS(K1016-AB1016)&lt;0.1,1,-1*(AB1016-K1016)/K1016))</f>
        <v>0.10000000000000003</v>
      </c>
      <c r="AD1016" s="66">
        <f>+IF(AB1016&lt;&gt;"-",IF(AB1016&lt;K1016,(K1016-AB1016)*C1016,AB1016*C1016),"")</f>
        <v>23.943000000000008</v>
      </c>
      <c r="AE1016" s="68" t="str">
        <f>+IF(AB1016&lt;&gt;"-",IF(R1016&lt;&gt;"-",IF(Z1016&lt;&gt;"OUI","OLD","FAUX"),IF(Z1016&lt;&gt;"OUI","NEW","FAUX")),"")</f>
        <v>OLD</v>
      </c>
      <c r="AF1016" s="68"/>
      <c r="AG1016" s="68"/>
      <c r="AH1016" s="53" t="str">
        <f t="shared" si="15"/>
        <v/>
      </c>
    </row>
    <row r="1017" spans="1:34" ht="17">
      <c r="A1017" s="53" t="s">
        <v>1567</v>
      </c>
      <c r="B1017" s="53" t="s">
        <v>1568</v>
      </c>
      <c r="C1017" s="54">
        <v>19</v>
      </c>
      <c r="D1017" s="55" t="s">
        <v>1526</v>
      </c>
      <c r="E1017" s="55"/>
      <c r="F1017" s="56" t="s">
        <v>49</v>
      </c>
      <c r="G1017" s="56" t="s">
        <v>49</v>
      </c>
      <c r="H1017" s="56"/>
      <c r="I1017" s="56"/>
      <c r="J1017" s="56"/>
      <c r="K1017" s="57">
        <v>10.41</v>
      </c>
      <c r="L1017" s="58">
        <v>44818</v>
      </c>
      <c r="M1017" s="58">
        <v>45124</v>
      </c>
      <c r="N1017" s="59"/>
      <c r="O1017" s="56"/>
      <c r="P1017" s="56"/>
      <c r="Q1017" s="56">
        <v>19</v>
      </c>
      <c r="R1017" s="60">
        <v>9.3689999999999998</v>
      </c>
      <c r="S1017" s="61">
        <f>O1017+P1017</f>
        <v>0</v>
      </c>
      <c r="T1017" s="62">
        <f>+IF(L1017&lt;&gt;"",IF(DAYS360(L1017,$A$2)&lt;0,0,IF(AND(MONTH(L1017)=MONTH($A$2),YEAR(L1017)&lt;YEAR($A$2)),(DAYS360(L1017,$A$2)/30)-1,DAYS360(L1017,$A$2)/30)),0)</f>
        <v>30.4</v>
      </c>
      <c r="U1017" s="62">
        <f>+IF(M1017&lt;&gt;"",IF(DAYS360(M1017,$A$2)&lt;0,0,IF(AND(MONTH(M1017)=MONTH($A$2),YEAR(M1017)&lt;YEAR($A$2)),(DAYS360(M1017,$A$2)/30)-1,DAYS360(M1017,$A$2)/30)),0)</f>
        <v>20.3</v>
      </c>
      <c r="V1017" s="63">
        <f>S1017/((C1017+Q1017)/2)</f>
        <v>0</v>
      </c>
      <c r="W1017" s="64">
        <f>+IF(V1017&gt;0,1/V1017,999)</f>
        <v>999</v>
      </c>
      <c r="X1017" s="65" t="str">
        <f>+IF(N1017&lt;&gt;"",IF(INT(N1017)&lt;&gt;INT(K1017),"OUI",""),"")</f>
        <v/>
      </c>
      <c r="Y1017" s="66">
        <f>+IF(F1017="OUI",0,C1017*K1017)</f>
        <v>197.79</v>
      </c>
      <c r="Z1017" s="67" t="str">
        <f>+IF(R1017="-",IF(OR(F1017="OUI",AND(G1017="OUI",T1017&lt;=$V$1),H1017="OUI",I1017="OUI",J1017="OUI",T1017&lt;=$V$1),"OUI",""),"")</f>
        <v/>
      </c>
      <c r="AA1017" s="68" t="str">
        <f>+IF(OR(Z1017&lt;&gt;"OUI",X1017="OUI",R1017&lt;&gt;"-"),"OUI","")</f>
        <v>OUI</v>
      </c>
      <c r="AB1017" s="69">
        <f>+IF(AA1017&lt;&gt;"OUI","-",IF(R1017="-",IF(W1017&lt;=3,"-",MAX(N1017,K1017*(1-$T$1))),IF(W1017&lt;=3,R1017,IF(T1017&gt;$V$6,MAX(N1017,K1017*$T$6),IF(T1017&gt;$V$5,MAX(R1017,N1017,K1017*(1-$T$2),K1017*(1-$T$5)),IF(T1017&gt;$V$4,MAX(R1017,N1017,K1017*(1-$T$2),K1017*(1-$T$4)),IF(T1017&gt;$V$3,MAX(R1017,N1017,K1017*(1-$T$2),K1017*(1-$T$3)),IF(T1017&gt;$V$1,MAX(N1017,K1017*(1-$T$2)),MAX(N1017,R1017)))))))))</f>
        <v>9.3689999999999998</v>
      </c>
      <c r="AC1017" s="70">
        <f>+IF(AB1017="-","-",IF(ABS(K1017-AB1017)&lt;0.1,1,-1*(AB1017-K1017)/K1017))</f>
        <v>0.10000000000000003</v>
      </c>
      <c r="AD1017" s="66">
        <f>+IF(AB1017&lt;&gt;"-",IF(AB1017&lt;K1017,(K1017-AB1017)*C1017,AB1017*C1017),"")</f>
        <v>19.779000000000007</v>
      </c>
      <c r="AE1017" s="68" t="str">
        <f>+IF(AB1017&lt;&gt;"-",IF(R1017&lt;&gt;"-",IF(Z1017&lt;&gt;"OUI","OLD","FAUX"),IF(Z1017&lt;&gt;"OUI","NEW","FAUX")),"")</f>
        <v>OLD</v>
      </c>
      <c r="AF1017" s="68"/>
      <c r="AG1017" s="68"/>
      <c r="AH1017" s="53" t="str">
        <f t="shared" si="15"/>
        <v/>
      </c>
    </row>
    <row r="1018" spans="1:34" ht="17">
      <c r="A1018" s="53" t="s">
        <v>1646</v>
      </c>
      <c r="B1018" s="53" t="s">
        <v>1647</v>
      </c>
      <c r="C1018" s="54">
        <v>12</v>
      </c>
      <c r="D1018" s="55" t="s">
        <v>1526</v>
      </c>
      <c r="E1018" s="55"/>
      <c r="F1018" s="56" t="s">
        <v>49</v>
      </c>
      <c r="G1018" s="56" t="s">
        <v>49</v>
      </c>
      <c r="H1018" s="56"/>
      <c r="I1018" s="56"/>
      <c r="J1018" s="56"/>
      <c r="K1018" s="57">
        <v>10.41</v>
      </c>
      <c r="L1018" s="58">
        <v>44818</v>
      </c>
      <c r="M1018" s="58"/>
      <c r="N1018" s="59"/>
      <c r="O1018" s="56"/>
      <c r="P1018" s="56"/>
      <c r="Q1018" s="56">
        <v>12</v>
      </c>
      <c r="R1018" s="60">
        <v>9.3689999999999998</v>
      </c>
      <c r="S1018" s="61">
        <f>O1018+P1018</f>
        <v>0</v>
      </c>
      <c r="T1018" s="62">
        <f>+IF(L1018&lt;&gt;"",IF(DAYS360(L1018,$A$2)&lt;0,0,IF(AND(MONTH(L1018)=MONTH($A$2),YEAR(L1018)&lt;YEAR($A$2)),(DAYS360(L1018,$A$2)/30)-1,DAYS360(L1018,$A$2)/30)),0)</f>
        <v>30.4</v>
      </c>
      <c r="U1018" s="62">
        <f>+IF(M1018&lt;&gt;"",IF(DAYS360(M1018,$A$2)&lt;0,0,IF(AND(MONTH(M1018)=MONTH($A$2),YEAR(M1018)&lt;YEAR($A$2)),(DAYS360(M1018,$A$2)/30)-1,DAYS360(M1018,$A$2)/30)),0)</f>
        <v>0</v>
      </c>
      <c r="V1018" s="63">
        <f>S1018/((C1018+Q1018)/2)</f>
        <v>0</v>
      </c>
      <c r="W1018" s="64">
        <f>+IF(V1018&gt;0,1/V1018,999)</f>
        <v>999</v>
      </c>
      <c r="X1018" s="65" t="str">
        <f>+IF(N1018&lt;&gt;"",IF(INT(N1018)&lt;&gt;INT(K1018),"OUI",""),"")</f>
        <v/>
      </c>
      <c r="Y1018" s="66">
        <f>+IF(F1018="OUI",0,C1018*K1018)</f>
        <v>124.92</v>
      </c>
      <c r="Z1018" s="67" t="str">
        <f>+IF(R1018="-",IF(OR(F1018="OUI",AND(G1018="OUI",T1018&lt;=$V$1),H1018="OUI",I1018="OUI",J1018="OUI",T1018&lt;=$V$1),"OUI",""),"")</f>
        <v/>
      </c>
      <c r="AA1018" s="68" t="str">
        <f>+IF(OR(Z1018&lt;&gt;"OUI",X1018="OUI",R1018&lt;&gt;"-"),"OUI","")</f>
        <v>OUI</v>
      </c>
      <c r="AB1018" s="69">
        <f>+IF(AA1018&lt;&gt;"OUI","-",IF(R1018="-",IF(W1018&lt;=3,"-",MAX(N1018,K1018*(1-$T$1))),IF(W1018&lt;=3,R1018,IF(T1018&gt;$V$6,MAX(N1018,K1018*$T$6),IF(T1018&gt;$V$5,MAX(R1018,N1018,K1018*(1-$T$2),K1018*(1-$T$5)),IF(T1018&gt;$V$4,MAX(R1018,N1018,K1018*(1-$T$2),K1018*(1-$T$4)),IF(T1018&gt;$V$3,MAX(R1018,N1018,K1018*(1-$T$2),K1018*(1-$T$3)),IF(T1018&gt;$V$1,MAX(N1018,K1018*(1-$T$2)),MAX(N1018,R1018)))))))))</f>
        <v>9.3689999999999998</v>
      </c>
      <c r="AC1018" s="70">
        <f>+IF(AB1018="-","-",IF(ABS(K1018-AB1018)&lt;0.1,1,-1*(AB1018-K1018)/K1018))</f>
        <v>0.10000000000000003</v>
      </c>
      <c r="AD1018" s="66">
        <f>+IF(AB1018&lt;&gt;"-",IF(AB1018&lt;K1018,(K1018-AB1018)*C1018,AB1018*C1018),"")</f>
        <v>12.492000000000004</v>
      </c>
      <c r="AE1018" s="68" t="str">
        <f>+IF(AB1018&lt;&gt;"-",IF(R1018&lt;&gt;"-",IF(Z1018&lt;&gt;"OUI","OLD","FAUX"),IF(Z1018&lt;&gt;"OUI","NEW","FAUX")),"")</f>
        <v>OLD</v>
      </c>
      <c r="AF1018" s="68"/>
      <c r="AG1018" s="68"/>
      <c r="AH1018" s="53" t="str">
        <f t="shared" si="15"/>
        <v/>
      </c>
    </row>
    <row r="1019" spans="1:34" ht="17">
      <c r="A1019" s="53" t="s">
        <v>1685</v>
      </c>
      <c r="B1019" s="53" t="s">
        <v>1686</v>
      </c>
      <c r="C1019" s="54">
        <v>11</v>
      </c>
      <c r="D1019" s="55" t="s">
        <v>1526</v>
      </c>
      <c r="E1019" s="55"/>
      <c r="F1019" s="56" t="s">
        <v>49</v>
      </c>
      <c r="G1019" s="56" t="s">
        <v>49</v>
      </c>
      <c r="H1019" s="56"/>
      <c r="I1019" s="56"/>
      <c r="J1019" s="56"/>
      <c r="K1019" s="57">
        <v>10.41</v>
      </c>
      <c r="L1019" s="58">
        <v>44818</v>
      </c>
      <c r="M1019" s="58">
        <v>45278</v>
      </c>
      <c r="N1019" s="59"/>
      <c r="O1019" s="56"/>
      <c r="P1019" s="56"/>
      <c r="Q1019" s="56">
        <v>11</v>
      </c>
      <c r="R1019" s="60">
        <v>9.3689999999999998</v>
      </c>
      <c r="S1019" s="61">
        <f>O1019+P1019</f>
        <v>0</v>
      </c>
      <c r="T1019" s="62">
        <f>+IF(L1019&lt;&gt;"",IF(DAYS360(L1019,$A$2)&lt;0,0,IF(AND(MONTH(L1019)=MONTH($A$2),YEAR(L1019)&lt;YEAR($A$2)),(DAYS360(L1019,$A$2)/30)-1,DAYS360(L1019,$A$2)/30)),0)</f>
        <v>30.4</v>
      </c>
      <c r="U1019" s="62">
        <f>+IF(M1019&lt;&gt;"",IF(DAYS360(M1019,$A$2)&lt;0,0,IF(AND(MONTH(M1019)=MONTH($A$2),YEAR(M1019)&lt;YEAR($A$2)),(DAYS360(M1019,$A$2)/30)-1,DAYS360(M1019,$A$2)/30)),0)</f>
        <v>15.266666666666667</v>
      </c>
      <c r="V1019" s="63">
        <f>S1019/((C1019+Q1019)/2)</f>
        <v>0</v>
      </c>
      <c r="W1019" s="64">
        <f>+IF(V1019&gt;0,1/V1019,999)</f>
        <v>999</v>
      </c>
      <c r="X1019" s="65" t="str">
        <f>+IF(N1019&lt;&gt;"",IF(INT(N1019)&lt;&gt;INT(K1019),"OUI",""),"")</f>
        <v/>
      </c>
      <c r="Y1019" s="66">
        <f>+IF(F1019="OUI",0,C1019*K1019)</f>
        <v>114.51</v>
      </c>
      <c r="Z1019" s="67" t="str">
        <f>+IF(R1019="-",IF(OR(F1019="OUI",AND(G1019="OUI",T1019&lt;=$V$1),H1019="OUI",I1019="OUI",J1019="OUI",T1019&lt;=$V$1),"OUI",""),"")</f>
        <v/>
      </c>
      <c r="AA1019" s="68" t="str">
        <f>+IF(OR(Z1019&lt;&gt;"OUI",X1019="OUI",R1019&lt;&gt;"-"),"OUI","")</f>
        <v>OUI</v>
      </c>
      <c r="AB1019" s="69">
        <f>+IF(AA1019&lt;&gt;"OUI","-",IF(R1019="-",IF(W1019&lt;=3,"-",MAX(N1019,K1019*(1-$T$1))),IF(W1019&lt;=3,R1019,IF(T1019&gt;$V$6,MAX(N1019,K1019*$T$6),IF(T1019&gt;$V$5,MAX(R1019,N1019,K1019*(1-$T$2),K1019*(1-$T$5)),IF(T1019&gt;$V$4,MAX(R1019,N1019,K1019*(1-$T$2),K1019*(1-$T$4)),IF(T1019&gt;$V$3,MAX(R1019,N1019,K1019*(1-$T$2),K1019*(1-$T$3)),IF(T1019&gt;$V$1,MAX(N1019,K1019*(1-$T$2)),MAX(N1019,R1019)))))))))</f>
        <v>9.3689999999999998</v>
      </c>
      <c r="AC1019" s="70">
        <f>+IF(AB1019="-","-",IF(ABS(K1019-AB1019)&lt;0.1,1,-1*(AB1019-K1019)/K1019))</f>
        <v>0.10000000000000003</v>
      </c>
      <c r="AD1019" s="66">
        <f>+IF(AB1019&lt;&gt;"-",IF(AB1019&lt;K1019,(K1019-AB1019)*C1019,AB1019*C1019),"")</f>
        <v>11.451000000000004</v>
      </c>
      <c r="AE1019" s="68" t="str">
        <f>+IF(AB1019&lt;&gt;"-",IF(R1019&lt;&gt;"-",IF(Z1019&lt;&gt;"OUI","OLD","FAUX"),IF(Z1019&lt;&gt;"OUI","NEW","FAUX")),"")</f>
        <v>OLD</v>
      </c>
      <c r="AF1019" s="68"/>
      <c r="AG1019" s="68"/>
      <c r="AH1019" s="53" t="str">
        <f t="shared" si="15"/>
        <v/>
      </c>
    </row>
    <row r="1020" spans="1:34" ht="17">
      <c r="A1020" s="53" t="s">
        <v>1687</v>
      </c>
      <c r="B1020" s="53" t="s">
        <v>1688</v>
      </c>
      <c r="C1020" s="54">
        <v>11</v>
      </c>
      <c r="D1020" s="55" t="s">
        <v>1526</v>
      </c>
      <c r="E1020" s="55"/>
      <c r="F1020" s="56" t="s">
        <v>49</v>
      </c>
      <c r="G1020" s="56" t="s">
        <v>49</v>
      </c>
      <c r="H1020" s="56"/>
      <c r="I1020" s="56"/>
      <c r="J1020" s="56"/>
      <c r="K1020" s="57">
        <v>10.41</v>
      </c>
      <c r="L1020" s="58">
        <v>44818</v>
      </c>
      <c r="M1020" s="58">
        <v>44860</v>
      </c>
      <c r="N1020" s="59"/>
      <c r="O1020" s="56"/>
      <c r="P1020" s="56"/>
      <c r="Q1020" s="56">
        <v>11</v>
      </c>
      <c r="R1020" s="60">
        <v>9.3689999999999998</v>
      </c>
      <c r="S1020" s="61">
        <f>O1020+P1020</f>
        <v>0</v>
      </c>
      <c r="T1020" s="62">
        <f>+IF(L1020&lt;&gt;"",IF(DAYS360(L1020,$A$2)&lt;0,0,IF(AND(MONTH(L1020)=MONTH($A$2),YEAR(L1020)&lt;YEAR($A$2)),(DAYS360(L1020,$A$2)/30)-1,DAYS360(L1020,$A$2)/30)),0)</f>
        <v>30.4</v>
      </c>
      <c r="U1020" s="62">
        <f>+IF(M1020&lt;&gt;"",IF(DAYS360(M1020,$A$2)&lt;0,0,IF(AND(MONTH(M1020)=MONTH($A$2),YEAR(M1020)&lt;YEAR($A$2)),(DAYS360(M1020,$A$2)/30)-1,DAYS360(M1020,$A$2)/30)),0)</f>
        <v>29</v>
      </c>
      <c r="V1020" s="63">
        <f>S1020/((C1020+Q1020)/2)</f>
        <v>0</v>
      </c>
      <c r="W1020" s="64">
        <f>+IF(V1020&gt;0,1/V1020,999)</f>
        <v>999</v>
      </c>
      <c r="X1020" s="65" t="str">
        <f>+IF(N1020&lt;&gt;"",IF(INT(N1020)&lt;&gt;INT(K1020),"OUI",""),"")</f>
        <v/>
      </c>
      <c r="Y1020" s="66">
        <f>+IF(F1020="OUI",0,C1020*K1020)</f>
        <v>114.51</v>
      </c>
      <c r="Z1020" s="67" t="str">
        <f>+IF(R1020="-",IF(OR(F1020="OUI",AND(G1020="OUI",T1020&lt;=$V$1),H1020="OUI",I1020="OUI",J1020="OUI",T1020&lt;=$V$1),"OUI",""),"")</f>
        <v/>
      </c>
      <c r="AA1020" s="68" t="str">
        <f>+IF(OR(Z1020&lt;&gt;"OUI",X1020="OUI",R1020&lt;&gt;"-"),"OUI","")</f>
        <v>OUI</v>
      </c>
      <c r="AB1020" s="69">
        <f>+IF(AA1020&lt;&gt;"OUI","-",IF(R1020="-",IF(W1020&lt;=3,"-",MAX(N1020,K1020*(1-$T$1))),IF(W1020&lt;=3,R1020,IF(T1020&gt;$V$6,MAX(N1020,K1020*$T$6),IF(T1020&gt;$V$5,MAX(R1020,N1020,K1020*(1-$T$2),K1020*(1-$T$5)),IF(T1020&gt;$V$4,MAX(R1020,N1020,K1020*(1-$T$2),K1020*(1-$T$4)),IF(T1020&gt;$V$3,MAX(R1020,N1020,K1020*(1-$T$2),K1020*(1-$T$3)),IF(T1020&gt;$V$1,MAX(N1020,K1020*(1-$T$2)),MAX(N1020,R1020)))))))))</f>
        <v>9.3689999999999998</v>
      </c>
      <c r="AC1020" s="70">
        <f>+IF(AB1020="-","-",IF(ABS(K1020-AB1020)&lt;0.1,1,-1*(AB1020-K1020)/K1020))</f>
        <v>0.10000000000000003</v>
      </c>
      <c r="AD1020" s="66">
        <f>+IF(AB1020&lt;&gt;"-",IF(AB1020&lt;K1020,(K1020-AB1020)*C1020,AB1020*C1020),"")</f>
        <v>11.451000000000004</v>
      </c>
      <c r="AE1020" s="68" t="str">
        <f>+IF(AB1020&lt;&gt;"-",IF(R1020&lt;&gt;"-",IF(Z1020&lt;&gt;"OUI","OLD","FAUX"),IF(Z1020&lt;&gt;"OUI","NEW","FAUX")),"")</f>
        <v>OLD</v>
      </c>
      <c r="AF1020" s="68"/>
      <c r="AG1020" s="68"/>
      <c r="AH1020" s="53" t="str">
        <f t="shared" si="15"/>
        <v/>
      </c>
    </row>
    <row r="1021" spans="1:34" ht="17">
      <c r="A1021" s="53" t="s">
        <v>1689</v>
      </c>
      <c r="B1021" s="53" t="s">
        <v>1690</v>
      </c>
      <c r="C1021" s="54">
        <v>11</v>
      </c>
      <c r="D1021" s="55" t="s">
        <v>1526</v>
      </c>
      <c r="E1021" s="55"/>
      <c r="F1021" s="56" t="s">
        <v>49</v>
      </c>
      <c r="G1021" s="56" t="s">
        <v>49</v>
      </c>
      <c r="H1021" s="56"/>
      <c r="I1021" s="56"/>
      <c r="J1021" s="56"/>
      <c r="K1021" s="57">
        <v>10.41</v>
      </c>
      <c r="L1021" s="58">
        <v>44818</v>
      </c>
      <c r="M1021" s="58">
        <v>45251</v>
      </c>
      <c r="N1021" s="59"/>
      <c r="O1021" s="56"/>
      <c r="P1021" s="56"/>
      <c r="Q1021" s="56">
        <v>11</v>
      </c>
      <c r="R1021" s="60">
        <v>9.3689999999999998</v>
      </c>
      <c r="S1021" s="61">
        <f>O1021+P1021</f>
        <v>0</v>
      </c>
      <c r="T1021" s="62">
        <f>+IF(L1021&lt;&gt;"",IF(DAYS360(L1021,$A$2)&lt;0,0,IF(AND(MONTH(L1021)=MONTH($A$2),YEAR(L1021)&lt;YEAR($A$2)),(DAYS360(L1021,$A$2)/30)-1,DAYS360(L1021,$A$2)/30)),0)</f>
        <v>30.4</v>
      </c>
      <c r="U1021" s="62">
        <f>+IF(M1021&lt;&gt;"",IF(DAYS360(M1021,$A$2)&lt;0,0,IF(AND(MONTH(M1021)=MONTH($A$2),YEAR(M1021)&lt;YEAR($A$2)),(DAYS360(M1021,$A$2)/30)-1,DAYS360(M1021,$A$2)/30)),0)</f>
        <v>16.166666666666668</v>
      </c>
      <c r="V1021" s="63">
        <f>S1021/((C1021+Q1021)/2)</f>
        <v>0</v>
      </c>
      <c r="W1021" s="64">
        <f>+IF(V1021&gt;0,1/V1021,999)</f>
        <v>999</v>
      </c>
      <c r="X1021" s="65" t="str">
        <f>+IF(N1021&lt;&gt;"",IF(INT(N1021)&lt;&gt;INT(K1021),"OUI",""),"")</f>
        <v/>
      </c>
      <c r="Y1021" s="66">
        <f>+IF(F1021="OUI",0,C1021*K1021)</f>
        <v>114.51</v>
      </c>
      <c r="Z1021" s="67" t="str">
        <f>+IF(R1021="-",IF(OR(F1021="OUI",AND(G1021="OUI",T1021&lt;=$V$1),H1021="OUI",I1021="OUI",J1021="OUI",T1021&lt;=$V$1),"OUI",""),"")</f>
        <v/>
      </c>
      <c r="AA1021" s="68" t="str">
        <f>+IF(OR(Z1021&lt;&gt;"OUI",X1021="OUI",R1021&lt;&gt;"-"),"OUI","")</f>
        <v>OUI</v>
      </c>
      <c r="AB1021" s="69">
        <f>+IF(AA1021&lt;&gt;"OUI","-",IF(R1021="-",IF(W1021&lt;=3,"-",MAX(N1021,K1021*(1-$T$1))),IF(W1021&lt;=3,R1021,IF(T1021&gt;$V$6,MAX(N1021,K1021*$T$6),IF(T1021&gt;$V$5,MAX(R1021,N1021,K1021*(1-$T$2),K1021*(1-$T$5)),IF(T1021&gt;$V$4,MAX(R1021,N1021,K1021*(1-$T$2),K1021*(1-$T$4)),IF(T1021&gt;$V$3,MAX(R1021,N1021,K1021*(1-$T$2),K1021*(1-$T$3)),IF(T1021&gt;$V$1,MAX(N1021,K1021*(1-$T$2)),MAX(N1021,R1021)))))))))</f>
        <v>9.3689999999999998</v>
      </c>
      <c r="AC1021" s="70">
        <f>+IF(AB1021="-","-",IF(ABS(K1021-AB1021)&lt;0.1,1,-1*(AB1021-K1021)/K1021))</f>
        <v>0.10000000000000003</v>
      </c>
      <c r="AD1021" s="66">
        <f>+IF(AB1021&lt;&gt;"-",IF(AB1021&lt;K1021,(K1021-AB1021)*C1021,AB1021*C1021),"")</f>
        <v>11.451000000000004</v>
      </c>
      <c r="AE1021" s="68" t="str">
        <f>+IF(AB1021&lt;&gt;"-",IF(R1021&lt;&gt;"-",IF(Z1021&lt;&gt;"OUI","OLD","FAUX"),IF(Z1021&lt;&gt;"OUI","NEW","FAUX")),"")</f>
        <v>OLD</v>
      </c>
      <c r="AF1021" s="68"/>
      <c r="AG1021" s="68"/>
      <c r="AH1021" s="53" t="str">
        <f t="shared" si="15"/>
        <v/>
      </c>
    </row>
    <row r="1022" spans="1:34" ht="17">
      <c r="A1022" s="53" t="s">
        <v>1696</v>
      </c>
      <c r="B1022" s="53" t="s">
        <v>1697</v>
      </c>
      <c r="C1022" s="54">
        <v>10</v>
      </c>
      <c r="D1022" s="55" t="s">
        <v>1526</v>
      </c>
      <c r="E1022" s="55"/>
      <c r="F1022" s="56" t="s">
        <v>49</v>
      </c>
      <c r="G1022" s="56" t="s">
        <v>49</v>
      </c>
      <c r="H1022" s="56"/>
      <c r="I1022" s="56"/>
      <c r="J1022" s="56"/>
      <c r="K1022" s="57">
        <v>10.41</v>
      </c>
      <c r="L1022" s="58">
        <v>44818</v>
      </c>
      <c r="M1022" s="58">
        <v>45450</v>
      </c>
      <c r="N1022" s="59"/>
      <c r="O1022" s="56"/>
      <c r="P1022" s="56"/>
      <c r="Q1022" s="56">
        <v>10</v>
      </c>
      <c r="R1022" s="60">
        <v>9.3689999999999998</v>
      </c>
      <c r="S1022" s="61">
        <f>O1022+P1022</f>
        <v>0</v>
      </c>
      <c r="T1022" s="62">
        <f>+IF(L1022&lt;&gt;"",IF(DAYS360(L1022,$A$2)&lt;0,0,IF(AND(MONTH(L1022)=MONTH($A$2),YEAR(L1022)&lt;YEAR($A$2)),(DAYS360(L1022,$A$2)/30)-1,DAYS360(L1022,$A$2)/30)),0)</f>
        <v>30.4</v>
      </c>
      <c r="U1022" s="62">
        <f>+IF(M1022&lt;&gt;"",IF(DAYS360(M1022,$A$2)&lt;0,0,IF(AND(MONTH(M1022)=MONTH($A$2),YEAR(M1022)&lt;YEAR($A$2)),(DAYS360(M1022,$A$2)/30)-1,DAYS360(M1022,$A$2)/30)),0)</f>
        <v>9.6333333333333329</v>
      </c>
      <c r="V1022" s="63">
        <f>S1022/((C1022+Q1022)/2)</f>
        <v>0</v>
      </c>
      <c r="W1022" s="64">
        <f>+IF(V1022&gt;0,1/V1022,999)</f>
        <v>999</v>
      </c>
      <c r="X1022" s="65" t="str">
        <f>+IF(N1022&lt;&gt;"",IF(INT(N1022)&lt;&gt;INT(K1022),"OUI",""),"")</f>
        <v/>
      </c>
      <c r="Y1022" s="66">
        <f>+IF(F1022="OUI",0,C1022*K1022)</f>
        <v>104.1</v>
      </c>
      <c r="Z1022" s="67" t="str">
        <f>+IF(R1022="-",IF(OR(F1022="OUI",AND(G1022="OUI",T1022&lt;=$V$1),H1022="OUI",I1022="OUI",J1022="OUI",T1022&lt;=$V$1),"OUI",""),"")</f>
        <v/>
      </c>
      <c r="AA1022" s="68" t="str">
        <f>+IF(OR(Z1022&lt;&gt;"OUI",X1022="OUI",R1022&lt;&gt;"-"),"OUI","")</f>
        <v>OUI</v>
      </c>
      <c r="AB1022" s="69">
        <f>+IF(AA1022&lt;&gt;"OUI","-",IF(R1022="-",IF(W1022&lt;=3,"-",MAX(N1022,K1022*(1-$T$1))),IF(W1022&lt;=3,R1022,IF(T1022&gt;$V$6,MAX(N1022,K1022*$T$6),IF(T1022&gt;$V$5,MAX(R1022,N1022,K1022*(1-$T$2),K1022*(1-$T$5)),IF(T1022&gt;$V$4,MAX(R1022,N1022,K1022*(1-$T$2),K1022*(1-$T$4)),IF(T1022&gt;$V$3,MAX(R1022,N1022,K1022*(1-$T$2),K1022*(1-$T$3)),IF(T1022&gt;$V$1,MAX(N1022,K1022*(1-$T$2)),MAX(N1022,R1022)))))))))</f>
        <v>9.3689999999999998</v>
      </c>
      <c r="AC1022" s="70">
        <f>+IF(AB1022="-","-",IF(ABS(K1022-AB1022)&lt;0.1,1,-1*(AB1022-K1022)/K1022))</f>
        <v>0.10000000000000003</v>
      </c>
      <c r="AD1022" s="66">
        <f>+IF(AB1022&lt;&gt;"-",IF(AB1022&lt;K1022,(K1022-AB1022)*C1022,AB1022*C1022),"")</f>
        <v>10.410000000000004</v>
      </c>
      <c r="AE1022" s="68" t="str">
        <f>+IF(AB1022&lt;&gt;"-",IF(R1022&lt;&gt;"-",IF(Z1022&lt;&gt;"OUI","OLD","FAUX"),IF(Z1022&lt;&gt;"OUI","NEW","FAUX")),"")</f>
        <v>OLD</v>
      </c>
      <c r="AF1022" s="68"/>
      <c r="AG1022" s="68"/>
      <c r="AH1022" s="53" t="str">
        <f t="shared" si="15"/>
        <v/>
      </c>
    </row>
    <row r="1023" spans="1:34" ht="17">
      <c r="A1023" s="53" t="s">
        <v>1717</v>
      </c>
      <c r="B1023" s="53" t="s">
        <v>1718</v>
      </c>
      <c r="C1023" s="54">
        <v>9</v>
      </c>
      <c r="D1023" s="55" t="s">
        <v>1526</v>
      </c>
      <c r="E1023" s="55"/>
      <c r="F1023" s="56" t="s">
        <v>49</v>
      </c>
      <c r="G1023" s="56" t="s">
        <v>49</v>
      </c>
      <c r="H1023" s="56"/>
      <c r="I1023" s="56"/>
      <c r="J1023" s="56"/>
      <c r="K1023" s="57">
        <v>10.41</v>
      </c>
      <c r="L1023" s="58">
        <v>44818</v>
      </c>
      <c r="M1023" s="58">
        <v>45215</v>
      </c>
      <c r="N1023" s="59"/>
      <c r="O1023" s="56"/>
      <c r="P1023" s="56"/>
      <c r="Q1023" s="56">
        <v>9</v>
      </c>
      <c r="R1023" s="60">
        <v>9.3689999999999998</v>
      </c>
      <c r="S1023" s="61">
        <f>O1023+P1023</f>
        <v>0</v>
      </c>
      <c r="T1023" s="62">
        <f>+IF(L1023&lt;&gt;"",IF(DAYS360(L1023,$A$2)&lt;0,0,IF(AND(MONTH(L1023)=MONTH($A$2),YEAR(L1023)&lt;YEAR($A$2)),(DAYS360(L1023,$A$2)/30)-1,DAYS360(L1023,$A$2)/30)),0)</f>
        <v>30.4</v>
      </c>
      <c r="U1023" s="62">
        <f>+IF(M1023&lt;&gt;"",IF(DAYS360(M1023,$A$2)&lt;0,0,IF(AND(MONTH(M1023)=MONTH($A$2),YEAR(M1023)&lt;YEAR($A$2)),(DAYS360(M1023,$A$2)/30)-1,DAYS360(M1023,$A$2)/30)),0)</f>
        <v>17.333333333333332</v>
      </c>
      <c r="V1023" s="63">
        <f>S1023/((C1023+Q1023)/2)</f>
        <v>0</v>
      </c>
      <c r="W1023" s="64">
        <f>+IF(V1023&gt;0,1/V1023,999)</f>
        <v>999</v>
      </c>
      <c r="X1023" s="65" t="str">
        <f>+IF(N1023&lt;&gt;"",IF(INT(N1023)&lt;&gt;INT(K1023),"OUI",""),"")</f>
        <v/>
      </c>
      <c r="Y1023" s="66">
        <f>+IF(F1023="OUI",0,C1023*K1023)</f>
        <v>93.69</v>
      </c>
      <c r="Z1023" s="67" t="str">
        <f>+IF(R1023="-",IF(OR(F1023="OUI",AND(G1023="OUI",T1023&lt;=$V$1),H1023="OUI",I1023="OUI",J1023="OUI",T1023&lt;=$V$1),"OUI",""),"")</f>
        <v/>
      </c>
      <c r="AA1023" s="68" t="str">
        <f>+IF(OR(Z1023&lt;&gt;"OUI",X1023="OUI",R1023&lt;&gt;"-"),"OUI","")</f>
        <v>OUI</v>
      </c>
      <c r="AB1023" s="69">
        <f>+IF(AA1023&lt;&gt;"OUI","-",IF(R1023="-",IF(W1023&lt;=3,"-",MAX(N1023,K1023*(1-$T$1))),IF(W1023&lt;=3,R1023,IF(T1023&gt;$V$6,MAX(N1023,K1023*$T$6),IF(T1023&gt;$V$5,MAX(R1023,N1023,K1023*(1-$T$2),K1023*(1-$T$5)),IF(T1023&gt;$V$4,MAX(R1023,N1023,K1023*(1-$T$2),K1023*(1-$T$4)),IF(T1023&gt;$V$3,MAX(R1023,N1023,K1023*(1-$T$2),K1023*(1-$T$3)),IF(T1023&gt;$V$1,MAX(N1023,K1023*(1-$T$2)),MAX(N1023,R1023)))))))))</f>
        <v>9.3689999999999998</v>
      </c>
      <c r="AC1023" s="70">
        <f>+IF(AB1023="-","-",IF(ABS(K1023-AB1023)&lt;0.1,1,-1*(AB1023-K1023)/K1023))</f>
        <v>0.10000000000000003</v>
      </c>
      <c r="AD1023" s="66">
        <f>+IF(AB1023&lt;&gt;"-",IF(AB1023&lt;K1023,(K1023-AB1023)*C1023,AB1023*C1023),"")</f>
        <v>9.3690000000000033</v>
      </c>
      <c r="AE1023" s="68" t="str">
        <f>+IF(AB1023&lt;&gt;"-",IF(R1023&lt;&gt;"-",IF(Z1023&lt;&gt;"OUI","OLD","FAUX"),IF(Z1023&lt;&gt;"OUI","NEW","FAUX")),"")</f>
        <v>OLD</v>
      </c>
      <c r="AF1023" s="68"/>
      <c r="AG1023" s="68"/>
      <c r="AH1023" s="53" t="str">
        <f t="shared" si="15"/>
        <v/>
      </c>
    </row>
    <row r="1024" spans="1:34" ht="17">
      <c r="A1024" s="53" t="s">
        <v>1719</v>
      </c>
      <c r="B1024" s="53" t="s">
        <v>1720</v>
      </c>
      <c r="C1024" s="54">
        <v>9</v>
      </c>
      <c r="D1024" s="55" t="s">
        <v>1526</v>
      </c>
      <c r="E1024" s="55"/>
      <c r="F1024" s="56" t="s">
        <v>49</v>
      </c>
      <c r="G1024" s="56" t="s">
        <v>49</v>
      </c>
      <c r="H1024" s="56"/>
      <c r="I1024" s="56"/>
      <c r="J1024" s="56"/>
      <c r="K1024" s="57">
        <v>10.41</v>
      </c>
      <c r="L1024" s="58">
        <v>44818</v>
      </c>
      <c r="M1024" s="58">
        <v>45293</v>
      </c>
      <c r="N1024" s="59"/>
      <c r="O1024" s="56"/>
      <c r="P1024" s="56"/>
      <c r="Q1024" s="56">
        <v>9</v>
      </c>
      <c r="R1024" s="60">
        <v>9.3689999999999998</v>
      </c>
      <c r="S1024" s="61">
        <f>O1024+P1024</f>
        <v>0</v>
      </c>
      <c r="T1024" s="62">
        <f>+IF(L1024&lt;&gt;"",IF(DAYS360(L1024,$A$2)&lt;0,0,IF(AND(MONTH(L1024)=MONTH($A$2),YEAR(L1024)&lt;YEAR($A$2)),(DAYS360(L1024,$A$2)/30)-1,DAYS360(L1024,$A$2)/30)),0)</f>
        <v>30.4</v>
      </c>
      <c r="U1024" s="62">
        <f>+IF(M1024&lt;&gt;"",IF(DAYS360(M1024,$A$2)&lt;0,0,IF(AND(MONTH(M1024)=MONTH($A$2),YEAR(M1024)&lt;YEAR($A$2)),(DAYS360(M1024,$A$2)/30)-1,DAYS360(M1024,$A$2)/30)),0)</f>
        <v>14.8</v>
      </c>
      <c r="V1024" s="63">
        <f>S1024/((C1024+Q1024)/2)</f>
        <v>0</v>
      </c>
      <c r="W1024" s="64">
        <f>+IF(V1024&gt;0,1/V1024,999)</f>
        <v>999</v>
      </c>
      <c r="X1024" s="65" t="str">
        <f>+IF(N1024&lt;&gt;"",IF(INT(N1024)&lt;&gt;INT(K1024),"OUI",""),"")</f>
        <v/>
      </c>
      <c r="Y1024" s="66">
        <f>+IF(F1024="OUI",0,C1024*K1024)</f>
        <v>93.69</v>
      </c>
      <c r="Z1024" s="67" t="str">
        <f>+IF(R1024="-",IF(OR(F1024="OUI",AND(G1024="OUI",T1024&lt;=$V$1),H1024="OUI",I1024="OUI",J1024="OUI",T1024&lt;=$V$1),"OUI",""),"")</f>
        <v/>
      </c>
      <c r="AA1024" s="68" t="str">
        <f>+IF(OR(Z1024&lt;&gt;"OUI",X1024="OUI",R1024&lt;&gt;"-"),"OUI","")</f>
        <v>OUI</v>
      </c>
      <c r="AB1024" s="69">
        <f>+IF(AA1024&lt;&gt;"OUI","-",IF(R1024="-",IF(W1024&lt;=3,"-",MAX(N1024,K1024*(1-$T$1))),IF(W1024&lt;=3,R1024,IF(T1024&gt;$V$6,MAX(N1024,K1024*$T$6),IF(T1024&gt;$V$5,MAX(R1024,N1024,K1024*(1-$T$2),K1024*(1-$T$5)),IF(T1024&gt;$V$4,MAX(R1024,N1024,K1024*(1-$T$2),K1024*(1-$T$4)),IF(T1024&gt;$V$3,MAX(R1024,N1024,K1024*(1-$T$2),K1024*(1-$T$3)),IF(T1024&gt;$V$1,MAX(N1024,K1024*(1-$T$2)),MAX(N1024,R1024)))))))))</f>
        <v>9.3689999999999998</v>
      </c>
      <c r="AC1024" s="70">
        <f>+IF(AB1024="-","-",IF(ABS(K1024-AB1024)&lt;0.1,1,-1*(AB1024-K1024)/K1024))</f>
        <v>0.10000000000000003</v>
      </c>
      <c r="AD1024" s="66">
        <f>+IF(AB1024&lt;&gt;"-",IF(AB1024&lt;K1024,(K1024-AB1024)*C1024,AB1024*C1024),"")</f>
        <v>9.3690000000000033</v>
      </c>
      <c r="AE1024" s="68" t="str">
        <f>+IF(AB1024&lt;&gt;"-",IF(R1024&lt;&gt;"-",IF(Z1024&lt;&gt;"OUI","OLD","FAUX"),IF(Z1024&lt;&gt;"OUI","NEW","FAUX")),"")</f>
        <v>OLD</v>
      </c>
      <c r="AF1024" s="68"/>
      <c r="AG1024" s="68"/>
      <c r="AH1024" s="53" t="str">
        <f t="shared" si="15"/>
        <v/>
      </c>
    </row>
    <row r="1025" spans="1:34" ht="17">
      <c r="A1025" s="53" t="s">
        <v>1779</v>
      </c>
      <c r="B1025" s="53" t="s">
        <v>1780</v>
      </c>
      <c r="C1025" s="54">
        <v>6</v>
      </c>
      <c r="D1025" s="55" t="s">
        <v>1526</v>
      </c>
      <c r="E1025" s="55"/>
      <c r="F1025" s="56" t="s">
        <v>49</v>
      </c>
      <c r="G1025" s="56" t="s">
        <v>49</v>
      </c>
      <c r="H1025" s="56"/>
      <c r="I1025" s="56"/>
      <c r="J1025" s="56"/>
      <c r="K1025" s="57">
        <v>10.41</v>
      </c>
      <c r="L1025" s="58">
        <v>44818</v>
      </c>
      <c r="M1025" s="58"/>
      <c r="N1025" s="59"/>
      <c r="O1025" s="56"/>
      <c r="P1025" s="56"/>
      <c r="Q1025" s="56">
        <v>6</v>
      </c>
      <c r="R1025" s="60">
        <v>9.3689999999999998</v>
      </c>
      <c r="S1025" s="61">
        <f>O1025+P1025</f>
        <v>0</v>
      </c>
      <c r="T1025" s="62">
        <f>+IF(L1025&lt;&gt;"",IF(DAYS360(L1025,$A$2)&lt;0,0,IF(AND(MONTH(L1025)=MONTH($A$2),YEAR(L1025)&lt;YEAR($A$2)),(DAYS360(L1025,$A$2)/30)-1,DAYS360(L1025,$A$2)/30)),0)</f>
        <v>30.4</v>
      </c>
      <c r="U1025" s="62">
        <f>+IF(M1025&lt;&gt;"",IF(DAYS360(M1025,$A$2)&lt;0,0,IF(AND(MONTH(M1025)=MONTH($A$2),YEAR(M1025)&lt;YEAR($A$2)),(DAYS360(M1025,$A$2)/30)-1,DAYS360(M1025,$A$2)/30)),0)</f>
        <v>0</v>
      </c>
      <c r="V1025" s="63">
        <f>S1025/((C1025+Q1025)/2)</f>
        <v>0</v>
      </c>
      <c r="W1025" s="64">
        <f>+IF(V1025&gt;0,1/V1025,999)</f>
        <v>999</v>
      </c>
      <c r="X1025" s="65" t="str">
        <f>+IF(N1025&lt;&gt;"",IF(INT(N1025)&lt;&gt;INT(K1025),"OUI",""),"")</f>
        <v/>
      </c>
      <c r="Y1025" s="66">
        <f>+IF(F1025="OUI",0,C1025*K1025)</f>
        <v>62.46</v>
      </c>
      <c r="Z1025" s="67" t="str">
        <f>+IF(R1025="-",IF(OR(F1025="OUI",AND(G1025="OUI",T1025&lt;=$V$1),H1025="OUI",I1025="OUI",J1025="OUI",T1025&lt;=$V$1),"OUI",""),"")</f>
        <v/>
      </c>
      <c r="AA1025" s="68" t="str">
        <f>+IF(OR(Z1025&lt;&gt;"OUI",X1025="OUI",R1025&lt;&gt;"-"),"OUI","")</f>
        <v>OUI</v>
      </c>
      <c r="AB1025" s="69">
        <f>+IF(AA1025&lt;&gt;"OUI","-",IF(R1025="-",IF(W1025&lt;=3,"-",MAX(N1025,K1025*(1-$T$1))),IF(W1025&lt;=3,R1025,IF(T1025&gt;$V$6,MAX(N1025,K1025*$T$6),IF(T1025&gt;$V$5,MAX(R1025,N1025,K1025*(1-$T$2),K1025*(1-$T$5)),IF(T1025&gt;$V$4,MAX(R1025,N1025,K1025*(1-$T$2),K1025*(1-$T$4)),IF(T1025&gt;$V$3,MAX(R1025,N1025,K1025*(1-$T$2),K1025*(1-$T$3)),IF(T1025&gt;$V$1,MAX(N1025,K1025*(1-$T$2)),MAX(N1025,R1025)))))))))</f>
        <v>9.3689999999999998</v>
      </c>
      <c r="AC1025" s="70">
        <f>+IF(AB1025="-","-",IF(ABS(K1025-AB1025)&lt;0.1,1,-1*(AB1025-K1025)/K1025))</f>
        <v>0.10000000000000003</v>
      </c>
      <c r="AD1025" s="66">
        <f>+IF(AB1025&lt;&gt;"-",IF(AB1025&lt;K1025,(K1025-AB1025)*C1025,AB1025*C1025),"")</f>
        <v>6.2460000000000022</v>
      </c>
      <c r="AE1025" s="68" t="str">
        <f>+IF(AB1025&lt;&gt;"-",IF(R1025&lt;&gt;"-",IF(Z1025&lt;&gt;"OUI","OLD","FAUX"),IF(Z1025&lt;&gt;"OUI","NEW","FAUX")),"")</f>
        <v>OLD</v>
      </c>
      <c r="AF1025" s="68"/>
      <c r="AG1025" s="68"/>
      <c r="AH1025" s="53" t="str">
        <f t="shared" si="15"/>
        <v/>
      </c>
    </row>
    <row r="1026" spans="1:34" ht="17">
      <c r="A1026" s="53" t="s">
        <v>1781</v>
      </c>
      <c r="B1026" s="53" t="s">
        <v>1782</v>
      </c>
      <c r="C1026" s="54">
        <v>6</v>
      </c>
      <c r="D1026" s="55" t="s">
        <v>1526</v>
      </c>
      <c r="E1026" s="55"/>
      <c r="F1026" s="56" t="s">
        <v>49</v>
      </c>
      <c r="G1026" s="56" t="s">
        <v>49</v>
      </c>
      <c r="H1026" s="56"/>
      <c r="I1026" s="56"/>
      <c r="J1026" s="56"/>
      <c r="K1026" s="57">
        <v>10.41</v>
      </c>
      <c r="L1026" s="58">
        <v>44818</v>
      </c>
      <c r="M1026" s="58"/>
      <c r="N1026" s="59"/>
      <c r="O1026" s="56"/>
      <c r="P1026" s="56"/>
      <c r="Q1026" s="56">
        <v>6</v>
      </c>
      <c r="R1026" s="60">
        <v>9.3689999999999998</v>
      </c>
      <c r="S1026" s="61">
        <f>O1026+P1026</f>
        <v>0</v>
      </c>
      <c r="T1026" s="62">
        <f>+IF(L1026&lt;&gt;"",IF(DAYS360(L1026,$A$2)&lt;0,0,IF(AND(MONTH(L1026)=MONTH($A$2),YEAR(L1026)&lt;YEAR($A$2)),(DAYS360(L1026,$A$2)/30)-1,DAYS360(L1026,$A$2)/30)),0)</f>
        <v>30.4</v>
      </c>
      <c r="U1026" s="62">
        <f>+IF(M1026&lt;&gt;"",IF(DAYS360(M1026,$A$2)&lt;0,0,IF(AND(MONTH(M1026)=MONTH($A$2),YEAR(M1026)&lt;YEAR($A$2)),(DAYS360(M1026,$A$2)/30)-1,DAYS360(M1026,$A$2)/30)),0)</f>
        <v>0</v>
      </c>
      <c r="V1026" s="63">
        <f>S1026/((C1026+Q1026)/2)</f>
        <v>0</v>
      </c>
      <c r="W1026" s="64">
        <f>+IF(V1026&gt;0,1/V1026,999)</f>
        <v>999</v>
      </c>
      <c r="X1026" s="65" t="str">
        <f>+IF(N1026&lt;&gt;"",IF(INT(N1026)&lt;&gt;INT(K1026),"OUI",""),"")</f>
        <v/>
      </c>
      <c r="Y1026" s="66">
        <f>+IF(F1026="OUI",0,C1026*K1026)</f>
        <v>62.46</v>
      </c>
      <c r="Z1026" s="67" t="str">
        <f>+IF(R1026="-",IF(OR(F1026="OUI",AND(G1026="OUI",T1026&lt;=$V$1),H1026="OUI",I1026="OUI",J1026="OUI",T1026&lt;=$V$1),"OUI",""),"")</f>
        <v/>
      </c>
      <c r="AA1026" s="68" t="str">
        <f>+IF(OR(Z1026&lt;&gt;"OUI",X1026="OUI",R1026&lt;&gt;"-"),"OUI","")</f>
        <v>OUI</v>
      </c>
      <c r="AB1026" s="69">
        <f>+IF(AA1026&lt;&gt;"OUI","-",IF(R1026="-",IF(W1026&lt;=3,"-",MAX(N1026,K1026*(1-$T$1))),IF(W1026&lt;=3,R1026,IF(T1026&gt;$V$6,MAX(N1026,K1026*$T$6),IF(T1026&gt;$V$5,MAX(R1026,N1026,K1026*(1-$T$2),K1026*(1-$T$5)),IF(T1026&gt;$V$4,MAX(R1026,N1026,K1026*(1-$T$2),K1026*(1-$T$4)),IF(T1026&gt;$V$3,MAX(R1026,N1026,K1026*(1-$T$2),K1026*(1-$T$3)),IF(T1026&gt;$V$1,MAX(N1026,K1026*(1-$T$2)),MAX(N1026,R1026)))))))))</f>
        <v>9.3689999999999998</v>
      </c>
      <c r="AC1026" s="70">
        <f>+IF(AB1026="-","-",IF(ABS(K1026-AB1026)&lt;0.1,1,-1*(AB1026-K1026)/K1026))</f>
        <v>0.10000000000000003</v>
      </c>
      <c r="AD1026" s="66">
        <f>+IF(AB1026&lt;&gt;"-",IF(AB1026&lt;K1026,(K1026-AB1026)*C1026,AB1026*C1026),"")</f>
        <v>6.2460000000000022</v>
      </c>
      <c r="AE1026" s="68" t="str">
        <f>+IF(AB1026&lt;&gt;"-",IF(R1026&lt;&gt;"-",IF(Z1026&lt;&gt;"OUI","OLD","FAUX"),IF(Z1026&lt;&gt;"OUI","NEW","FAUX")),"")</f>
        <v>OLD</v>
      </c>
      <c r="AF1026" s="68"/>
      <c r="AG1026" s="68"/>
      <c r="AH1026" s="53" t="str">
        <f t="shared" si="15"/>
        <v/>
      </c>
    </row>
    <row r="1027" spans="1:34" ht="17">
      <c r="A1027" s="53" t="s">
        <v>326</v>
      </c>
      <c r="B1027" s="53" t="s">
        <v>327</v>
      </c>
      <c r="C1027" s="54">
        <v>1</v>
      </c>
      <c r="D1027" s="55" t="s">
        <v>80</v>
      </c>
      <c r="E1027" s="55" t="s">
        <v>97</v>
      </c>
      <c r="F1027" s="56" t="s">
        <v>49</v>
      </c>
      <c r="G1027" s="56" t="s">
        <v>49</v>
      </c>
      <c r="H1027" s="56"/>
      <c r="I1027" s="56"/>
      <c r="J1027" s="56" t="s">
        <v>98</v>
      </c>
      <c r="K1027" s="57">
        <v>10.3375</v>
      </c>
      <c r="L1027" s="58">
        <v>43654</v>
      </c>
      <c r="M1027" s="58">
        <v>44011</v>
      </c>
      <c r="N1027" s="59"/>
      <c r="O1027" s="56"/>
      <c r="P1027" s="56"/>
      <c r="Q1027" s="56">
        <v>1</v>
      </c>
      <c r="R1027" s="60">
        <v>10.3375</v>
      </c>
      <c r="S1027" s="61">
        <f>O1027+P1027</f>
        <v>0</v>
      </c>
      <c r="T1027" s="62">
        <f>+IF(L1027&lt;&gt;"",IF(DAYS360(L1027,$A$2)&lt;0,0,IF(AND(MONTH(L1027)=MONTH($A$2),YEAR(L1027)&lt;YEAR($A$2)),(DAYS360(L1027,$A$2)/30)-1,DAYS360(L1027,$A$2)/30)),0)</f>
        <v>68.599999999999994</v>
      </c>
      <c r="U1027" s="62">
        <f>+IF(M1027&lt;&gt;"",IF(DAYS360(M1027,$A$2)&lt;0,0,IF(AND(MONTH(M1027)=MONTH($A$2),YEAR(M1027)&lt;YEAR($A$2)),(DAYS360(M1027,$A$2)/30)-1,DAYS360(M1027,$A$2)/30)),0)</f>
        <v>56.9</v>
      </c>
      <c r="V1027" s="63">
        <f>S1027/((C1027+Q1027)/2)</f>
        <v>0</v>
      </c>
      <c r="W1027" s="64">
        <f>+IF(V1027&gt;0,1/V1027,999)</f>
        <v>999</v>
      </c>
      <c r="X1027" s="65" t="str">
        <f>+IF(N1027&lt;&gt;"",IF(INT(N1027)&lt;&gt;INT(K1027),"OUI",""),"")</f>
        <v/>
      </c>
      <c r="Y1027" s="66">
        <f>+IF(F1027="OUI",0,C1027*K1027)</f>
        <v>10.3375</v>
      </c>
      <c r="Z1027" s="67" t="str">
        <f>+IF(R1027="-",IF(OR(F1027="OUI",AND(G1027="OUI",T1027&lt;=$V$1),H1027="OUI",I1027="OUI",J1027="OUI",T1027&lt;=$V$1),"OUI",""),"")</f>
        <v/>
      </c>
      <c r="AA1027" s="68" t="str">
        <f>+IF(OR(Z1027&lt;&gt;"OUI",X1027="OUI",R1027&lt;&gt;"-"),"OUI","")</f>
        <v>OUI</v>
      </c>
      <c r="AB1027" s="69">
        <f>+IF(AA1027&lt;&gt;"OUI","-",IF(R1027="-",IF(W1027&lt;=3,"-",MAX(N1027,K1027*(1-$T$1))),IF(W1027&lt;=3,R1027,IF(T1027&gt;$V$6,MAX(N1027,K1027*$T$6),IF(T1027&gt;$V$5,MAX(R1027,N1027,K1027*(1-$T$2),K1027*(1-$T$5)),IF(T1027&gt;$V$4,MAX(R1027,N1027,K1027*(1-$T$2),K1027*(1-$T$4)),IF(T1027&gt;$V$3,MAX(R1027,N1027,K1027*(1-$T$2),K1027*(1-$T$3)),IF(T1027&gt;$V$1,MAX(N1027,K1027*(1-$T$2)),MAX(N1027,R1027)))))))))</f>
        <v>10.3375</v>
      </c>
      <c r="AC1027" s="70">
        <f>+IF(AB1027="-","-",IF(ABS(K1027-AB1027)&lt;0.1,1,-1*(AB1027-K1027)/K1027))</f>
        <v>1</v>
      </c>
      <c r="AD1027" s="66">
        <f>+IF(AB1027&lt;&gt;"-",IF(AB1027&lt;K1027,(K1027-AB1027)*C1027,AB1027*C1027),"")</f>
        <v>10.3375</v>
      </c>
      <c r="AE1027" s="68" t="str">
        <f>+IF(AB1027&lt;&gt;"-",IF(R1027&lt;&gt;"-",IF(Z1027&lt;&gt;"OUI","OLD","FAUX"),IF(Z1027&lt;&gt;"OUI","NEW","FAUX")),"")</f>
        <v>OLD</v>
      </c>
      <c r="AF1027" s="68"/>
      <c r="AG1027" s="68"/>
      <c r="AH1027" s="53" t="str">
        <f t="shared" si="15"/>
        <v/>
      </c>
    </row>
    <row r="1028" spans="1:34" ht="17">
      <c r="A1028" s="53" t="s">
        <v>1650</v>
      </c>
      <c r="B1028" s="53" t="s">
        <v>1651</v>
      </c>
      <c r="C1028" s="54">
        <v>11</v>
      </c>
      <c r="D1028" s="55" t="s">
        <v>219</v>
      </c>
      <c r="E1028" s="55"/>
      <c r="F1028" s="56" t="s">
        <v>49</v>
      </c>
      <c r="G1028" s="56" t="s">
        <v>49</v>
      </c>
      <c r="H1028" s="56"/>
      <c r="I1028" s="56"/>
      <c r="J1028" s="56"/>
      <c r="K1028" s="57">
        <v>10.300700000000001</v>
      </c>
      <c r="L1028" s="58">
        <v>44897</v>
      </c>
      <c r="M1028" s="58">
        <v>45723</v>
      </c>
      <c r="N1028" s="59"/>
      <c r="O1028" s="56">
        <v>2</v>
      </c>
      <c r="P1028" s="56"/>
      <c r="Q1028" s="56">
        <v>14</v>
      </c>
      <c r="R1028" s="60">
        <v>9.2706300000000006</v>
      </c>
      <c r="S1028" s="61">
        <f>O1028+P1028</f>
        <v>2</v>
      </c>
      <c r="T1028" s="62">
        <f>+IF(L1028&lt;&gt;"",IF(DAYS360(L1028,$A$2)&lt;0,0,IF(AND(MONTH(L1028)=MONTH($A$2),YEAR(L1028)&lt;YEAR($A$2)),(DAYS360(L1028,$A$2)/30)-1,DAYS360(L1028,$A$2)/30)),0)</f>
        <v>27.8</v>
      </c>
      <c r="U1028" s="62">
        <f>+IF(M1028&lt;&gt;"",IF(DAYS360(M1028,$A$2)&lt;0,0,IF(AND(MONTH(M1028)=MONTH($A$2),YEAR(M1028)&lt;YEAR($A$2)),(DAYS360(M1028,$A$2)/30)-1,DAYS360(M1028,$A$2)/30)),0)</f>
        <v>0.6333333333333333</v>
      </c>
      <c r="V1028" s="63">
        <f>S1028/((C1028+Q1028)/2)</f>
        <v>0.16</v>
      </c>
      <c r="W1028" s="64">
        <f>+IF(V1028&gt;0,1/V1028,999)</f>
        <v>6.25</v>
      </c>
      <c r="X1028" s="65" t="str">
        <f>+IF(N1028&lt;&gt;"",IF(INT(N1028)&lt;&gt;INT(K1028),"OUI",""),"")</f>
        <v/>
      </c>
      <c r="Y1028" s="66">
        <f>+IF(F1028="OUI",0,C1028*K1028)</f>
        <v>113.30770000000001</v>
      </c>
      <c r="Z1028" s="67" t="str">
        <f>+IF(R1028="-",IF(OR(F1028="OUI",AND(G1028="OUI",T1028&lt;=$V$1),H1028="OUI",I1028="OUI",J1028="OUI",T1028&lt;=$V$1),"OUI",""),"")</f>
        <v/>
      </c>
      <c r="AA1028" s="68" t="str">
        <f>+IF(OR(Z1028&lt;&gt;"OUI",X1028="OUI",R1028&lt;&gt;"-"),"OUI","")</f>
        <v>OUI</v>
      </c>
      <c r="AB1028" s="69">
        <f>+IF(AA1028&lt;&gt;"OUI","-",IF(R1028="-",IF(W1028&lt;=3,"-",MAX(N1028,K1028*(1-$T$1))),IF(W1028&lt;=3,R1028,IF(T1028&gt;$V$6,MAX(N1028,K1028*$T$6),IF(T1028&gt;$V$5,MAX(R1028,N1028,K1028*(1-$T$2),K1028*(1-$T$5)),IF(T1028&gt;$V$4,MAX(R1028,N1028,K1028*(1-$T$2),K1028*(1-$T$4)),IF(T1028&gt;$V$3,MAX(R1028,N1028,K1028*(1-$T$2),K1028*(1-$T$3)),IF(T1028&gt;$V$1,MAX(N1028,K1028*(1-$T$2)),MAX(N1028,R1028)))))))))</f>
        <v>9.2706300000000006</v>
      </c>
      <c r="AC1028" s="70">
        <f>+IF(AB1028="-","-",IF(ABS(K1028-AB1028)&lt;0.1,1,-1*(AB1028-K1028)/K1028))</f>
        <v>0.10000000000000002</v>
      </c>
      <c r="AD1028" s="66">
        <f>+IF(AB1028&lt;&gt;"-",IF(AB1028&lt;K1028,(K1028-AB1028)*C1028,AB1028*C1028),"")</f>
        <v>11.330770000000003</v>
      </c>
      <c r="AE1028" s="68" t="str">
        <f>+IF(AB1028&lt;&gt;"-",IF(R1028&lt;&gt;"-",IF(Z1028&lt;&gt;"OUI","OLD","FAUX"),IF(Z1028&lt;&gt;"OUI","NEW","FAUX")),"")</f>
        <v>OLD</v>
      </c>
      <c r="AF1028" s="68"/>
      <c r="AG1028" s="68"/>
      <c r="AH1028" s="53" t="str">
        <f t="shared" si="15"/>
        <v/>
      </c>
    </row>
    <row r="1029" spans="1:34" ht="17">
      <c r="A1029" s="53" t="s">
        <v>583</v>
      </c>
      <c r="B1029" s="53" t="s">
        <v>584</v>
      </c>
      <c r="C1029" s="54">
        <v>43</v>
      </c>
      <c r="D1029" s="55" t="s">
        <v>585</v>
      </c>
      <c r="E1029" s="55"/>
      <c r="F1029" s="56" t="s">
        <v>49</v>
      </c>
      <c r="G1029" s="56" t="s">
        <v>49</v>
      </c>
      <c r="H1029" s="56"/>
      <c r="I1029" s="56"/>
      <c r="J1029" s="56"/>
      <c r="K1029" s="57">
        <v>10.198</v>
      </c>
      <c r="L1029" s="58">
        <v>44475</v>
      </c>
      <c r="M1029" s="58">
        <v>45495</v>
      </c>
      <c r="N1029" s="59"/>
      <c r="O1029" s="56"/>
      <c r="P1029" s="56"/>
      <c r="Q1029" s="56">
        <v>43</v>
      </c>
      <c r="R1029" s="60">
        <v>9.4189861111111117</v>
      </c>
      <c r="S1029" s="61">
        <f>O1029+P1029</f>
        <v>0</v>
      </c>
      <c r="T1029" s="62">
        <f>+IF(L1029&lt;&gt;"",IF(DAYS360(L1029,$A$2)&lt;0,0,IF(AND(MONTH(L1029)=MONTH($A$2),YEAR(L1029)&lt;YEAR($A$2)),(DAYS360(L1029,$A$2)/30)-1,DAYS360(L1029,$A$2)/30)),0)</f>
        <v>41.666666666666664</v>
      </c>
      <c r="U1029" s="62">
        <f>+IF(M1029&lt;&gt;"",IF(DAYS360(M1029,$A$2)&lt;0,0,IF(AND(MONTH(M1029)=MONTH($A$2),YEAR(M1029)&lt;YEAR($A$2)),(DAYS360(M1029,$A$2)/30)-1,DAYS360(M1029,$A$2)/30)),0)</f>
        <v>8.1333333333333329</v>
      </c>
      <c r="V1029" s="63">
        <f>S1029/((C1029+Q1029)/2)</f>
        <v>0</v>
      </c>
      <c r="W1029" s="64">
        <f>+IF(V1029&gt;0,1/V1029,999)</f>
        <v>999</v>
      </c>
      <c r="X1029" s="65" t="str">
        <f>+IF(N1029&lt;&gt;"",IF(INT(N1029)&lt;&gt;INT(K1029),"OUI",""),"")</f>
        <v/>
      </c>
      <c r="Y1029" s="66">
        <f>+IF(F1029="OUI",0,C1029*K1029)</f>
        <v>438.51400000000001</v>
      </c>
      <c r="Z1029" s="67" t="str">
        <f>+IF(R1029="-",IF(OR(F1029="OUI",AND(G1029="OUI",T1029&lt;=$V$1),H1029="OUI",I1029="OUI",J1029="OUI",T1029&lt;=$V$1),"OUI",""),"")</f>
        <v/>
      </c>
      <c r="AA1029" s="68" t="str">
        <f>+IF(OR(Z1029&lt;&gt;"OUI",X1029="OUI",R1029&lt;&gt;"-"),"OUI","")</f>
        <v>OUI</v>
      </c>
      <c r="AB1029" s="69">
        <f>+IF(AA1029&lt;&gt;"OUI","-",IF(R1029="-",IF(W1029&lt;=3,"-",MAX(N1029,K1029*(1-$T$1))),IF(W1029&lt;=3,R1029,IF(T1029&gt;$V$6,MAX(N1029,K1029*$T$6),IF(T1029&gt;$V$5,MAX(R1029,N1029,K1029*(1-$T$2),K1029*(1-$T$5)),IF(T1029&gt;$V$4,MAX(R1029,N1029,K1029*(1-$T$2),K1029*(1-$T$4)),IF(T1029&gt;$V$3,MAX(R1029,N1029,K1029*(1-$T$2),K1029*(1-$T$3)),IF(T1029&gt;$V$1,MAX(N1029,K1029*(1-$T$2)),MAX(N1029,R1029)))))))))</f>
        <v>9.4189861111111117</v>
      </c>
      <c r="AC1029" s="70">
        <f>+IF(AB1029="-","-",IF(ABS(K1029-AB1029)&lt;0.1,1,-1*(AB1029-K1029)/K1029))</f>
        <v>7.6388888888888867E-2</v>
      </c>
      <c r="AD1029" s="66">
        <f>+IF(AB1029&lt;&gt;"-",IF(AB1029&lt;K1029,(K1029-AB1029)*C1029,AB1029*C1029),"")</f>
        <v>33.497597222222211</v>
      </c>
      <c r="AE1029" s="68" t="str">
        <f>+IF(AB1029&lt;&gt;"-",IF(R1029&lt;&gt;"-",IF(Z1029&lt;&gt;"OUI","OLD","FAUX"),IF(Z1029&lt;&gt;"OUI","NEW","FAUX")),"")</f>
        <v>OLD</v>
      </c>
      <c r="AF1029" s="68"/>
      <c r="AG1029" s="68"/>
      <c r="AH1029" s="53" t="str">
        <f t="shared" si="15"/>
        <v/>
      </c>
    </row>
    <row r="1030" spans="1:34" ht="17">
      <c r="A1030" s="53" t="s">
        <v>2957</v>
      </c>
      <c r="B1030" s="53" t="s">
        <v>2958</v>
      </c>
      <c r="C1030" s="54">
        <v>1</v>
      </c>
      <c r="D1030" s="55" t="s">
        <v>463</v>
      </c>
      <c r="E1030" s="55"/>
      <c r="F1030" s="56" t="s">
        <v>49</v>
      </c>
      <c r="G1030" s="56" t="s">
        <v>49</v>
      </c>
      <c r="H1030" s="56"/>
      <c r="I1030" s="56"/>
      <c r="J1030" s="56"/>
      <c r="K1030" s="57">
        <v>10.17</v>
      </c>
      <c r="L1030" s="58">
        <v>45433</v>
      </c>
      <c r="M1030" s="58">
        <v>45418</v>
      </c>
      <c r="N1030" s="59"/>
      <c r="O1030" s="56"/>
      <c r="P1030" s="56"/>
      <c r="Q1030" s="56">
        <v>1</v>
      </c>
      <c r="R1030" s="60" t="s">
        <v>1139</v>
      </c>
      <c r="S1030" s="61">
        <f>O1030+P1030</f>
        <v>0</v>
      </c>
      <c r="T1030" s="62">
        <f>+IF(L1030&lt;&gt;"",IF(DAYS360(L1030,$A$2)&lt;0,0,IF(AND(MONTH(L1030)=MONTH($A$2),YEAR(L1030)&lt;YEAR($A$2)),(DAYS360(L1030,$A$2)/30)-1,DAYS360(L1030,$A$2)/30)),0)</f>
        <v>10.166666666666666</v>
      </c>
      <c r="U1030" s="62">
        <f>+IF(M1030&lt;&gt;"",IF(DAYS360(M1030,$A$2)&lt;0,0,IF(AND(MONTH(M1030)=MONTH($A$2),YEAR(M1030)&lt;YEAR($A$2)),(DAYS360(M1030,$A$2)/30)-1,DAYS360(M1030,$A$2)/30)),0)</f>
        <v>10.666666666666666</v>
      </c>
      <c r="V1030" s="63">
        <f>S1030/((C1030+Q1030)/2)</f>
        <v>0</v>
      </c>
      <c r="W1030" s="64">
        <f>+IF(V1030&gt;0,1/V1030,999)</f>
        <v>999</v>
      </c>
      <c r="X1030" s="65" t="str">
        <f>+IF(N1030&lt;&gt;"",IF(INT(N1030)&lt;&gt;INT(K1030),"OUI",""),"")</f>
        <v/>
      </c>
      <c r="Y1030" s="66">
        <f>+IF(F1030="OUI",0,C1030*K1030)</f>
        <v>10.17</v>
      </c>
      <c r="Z1030" s="67" t="str">
        <f>+IF(R1030="-",IF(OR(F1030="OUI",AND(G1030="OUI",T1030&lt;=$V$1),H1030="OUI",I1030="OUI",J1030="OUI",T1030&lt;=$V$1),"OUI",""),"")</f>
        <v>OUI</v>
      </c>
      <c r="AA1030" s="68" t="str">
        <f>+IF(OR(Z1030&lt;&gt;"OUI",X1030="OUI",R1030&lt;&gt;"-"),"OUI","")</f>
        <v/>
      </c>
      <c r="AB1030" s="69" t="str">
        <f>+IF(AA1030&lt;&gt;"OUI","-",IF(R1030="-",IF(W1030&lt;=3,"-",MAX(N1030,K1030*(1-$T$1))),IF(W1030&lt;=3,R1030,IF(T1030&gt;$V$6,MAX(N1030,K1030*$T$6),IF(T1030&gt;$V$5,MAX(R1030,N1030,K1030*(1-$T$2),K1030*(1-$T$5)),IF(T1030&gt;$V$4,MAX(R1030,N1030,K1030*(1-$T$2),K1030*(1-$T$4)),IF(T1030&gt;$V$3,MAX(R1030,N1030,K1030*(1-$T$2),K1030*(1-$T$3)),IF(T1030&gt;$V$1,MAX(N1030,K1030*(1-$T$2)),MAX(N1030,R1030)))))))))</f>
        <v>-</v>
      </c>
      <c r="AC1030" s="70" t="str">
        <f>+IF(AB1030="-","-",IF(ABS(K1030-AB1030)&lt;0.1,1,-1*(AB1030-K1030)/K1030))</f>
        <v>-</v>
      </c>
      <c r="AD1030" s="66" t="str">
        <f>+IF(AB1030&lt;&gt;"-",IF(AB1030&lt;K1030,(K1030-AB1030)*C1030,AB1030*C1030),"")</f>
        <v/>
      </c>
      <c r="AE1030" s="68" t="str">
        <f>+IF(AB1030&lt;&gt;"-",IF(R1030&lt;&gt;"-",IF(Z1030&lt;&gt;"OUI","OLD","FAUX"),IF(Z1030&lt;&gt;"OUI","NEW","FAUX")),"")</f>
        <v/>
      </c>
      <c r="AF1030" s="68"/>
      <c r="AG1030" s="68"/>
      <c r="AH1030" s="53" t="str">
        <f t="shared" si="15"/>
        <v/>
      </c>
    </row>
    <row r="1031" spans="1:34" ht="17">
      <c r="A1031" s="53" t="s">
        <v>2812</v>
      </c>
      <c r="B1031" s="53" t="s">
        <v>2813</v>
      </c>
      <c r="C1031" s="54">
        <v>5</v>
      </c>
      <c r="D1031" s="55" t="s">
        <v>219</v>
      </c>
      <c r="E1031" s="55"/>
      <c r="F1031" s="56" t="s">
        <v>49</v>
      </c>
      <c r="G1031" s="56" t="s">
        <v>49</v>
      </c>
      <c r="H1031" s="56"/>
      <c r="I1031" s="56"/>
      <c r="J1031" s="56"/>
      <c r="K1031" s="57">
        <v>10.1</v>
      </c>
      <c r="L1031" s="58">
        <v>45617</v>
      </c>
      <c r="M1031" s="58">
        <v>45684</v>
      </c>
      <c r="N1031" s="59"/>
      <c r="O1031" s="56">
        <v>2</v>
      </c>
      <c r="P1031" s="56"/>
      <c r="Q1031" s="56">
        <v>9</v>
      </c>
      <c r="R1031" s="60" t="s">
        <v>1139</v>
      </c>
      <c r="S1031" s="61">
        <f>O1031+P1031</f>
        <v>2</v>
      </c>
      <c r="T1031" s="62">
        <f>+IF(L1031&lt;&gt;"",IF(DAYS360(L1031,$A$2)&lt;0,0,IF(AND(MONTH(L1031)=MONTH($A$2),YEAR(L1031)&lt;YEAR($A$2)),(DAYS360(L1031,$A$2)/30)-1,DAYS360(L1031,$A$2)/30)),0)</f>
        <v>4.166666666666667</v>
      </c>
      <c r="U1031" s="62">
        <f>+IF(M1031&lt;&gt;"",IF(DAYS360(M1031,$A$2)&lt;0,0,IF(AND(MONTH(M1031)=MONTH($A$2),YEAR(M1031)&lt;YEAR($A$2)),(DAYS360(M1031,$A$2)/30)-1,DAYS360(M1031,$A$2)/30)),0)</f>
        <v>1.9666666666666666</v>
      </c>
      <c r="V1031" s="63">
        <f>S1031/((C1031+Q1031)/2)</f>
        <v>0.2857142857142857</v>
      </c>
      <c r="W1031" s="64">
        <f>+IF(V1031&gt;0,1/V1031,999)</f>
        <v>3.5</v>
      </c>
      <c r="X1031" s="65" t="str">
        <f>+IF(N1031&lt;&gt;"",IF(INT(N1031)&lt;&gt;INT(K1031),"OUI",""),"")</f>
        <v/>
      </c>
      <c r="Y1031" s="66">
        <f>+IF(F1031="OUI",0,C1031*K1031)</f>
        <v>50.5</v>
      </c>
      <c r="Z1031" s="67" t="str">
        <f>+IF(R1031="-",IF(OR(F1031="OUI",AND(G1031="OUI",T1031&lt;=$V$1),H1031="OUI",I1031="OUI",J1031="OUI",T1031&lt;=$V$1),"OUI",""),"")</f>
        <v>OUI</v>
      </c>
      <c r="AA1031" s="68" t="str">
        <f>+IF(OR(Z1031&lt;&gt;"OUI",X1031="OUI",R1031&lt;&gt;"-"),"OUI","")</f>
        <v/>
      </c>
      <c r="AB1031" s="69" t="str">
        <f>+IF(AA1031&lt;&gt;"OUI","-",IF(R1031="-",IF(W1031&lt;=3,"-",MAX(N1031,K1031*(1-$T$1))),IF(W1031&lt;=3,R1031,IF(T1031&gt;$V$6,MAX(N1031,K1031*$T$6),IF(T1031&gt;$V$5,MAX(R1031,N1031,K1031*(1-$T$2),K1031*(1-$T$5)),IF(T1031&gt;$V$4,MAX(R1031,N1031,K1031*(1-$T$2),K1031*(1-$T$4)),IF(T1031&gt;$V$3,MAX(R1031,N1031,K1031*(1-$T$2),K1031*(1-$T$3)),IF(T1031&gt;$V$1,MAX(N1031,K1031*(1-$T$2)),MAX(N1031,R1031)))))))))</f>
        <v>-</v>
      </c>
      <c r="AC1031" s="70" t="str">
        <f>+IF(AB1031="-","-",IF(ABS(K1031-AB1031)&lt;0.1,1,-1*(AB1031-K1031)/K1031))</f>
        <v>-</v>
      </c>
      <c r="AD1031" s="66" t="str">
        <f>+IF(AB1031&lt;&gt;"-",IF(AB1031&lt;K1031,(K1031-AB1031)*C1031,AB1031*C1031),"")</f>
        <v/>
      </c>
      <c r="AE1031" s="68" t="str">
        <f>+IF(AB1031&lt;&gt;"-",IF(R1031&lt;&gt;"-",IF(Z1031&lt;&gt;"OUI","OLD","FAUX"),IF(Z1031&lt;&gt;"OUI","NEW","FAUX")),"")</f>
        <v/>
      </c>
      <c r="AF1031" s="68"/>
      <c r="AG1031" s="68"/>
      <c r="AH1031" s="53" t="str">
        <f t="shared" si="15"/>
        <v/>
      </c>
    </row>
    <row r="1032" spans="1:34" ht="17">
      <c r="A1032" s="53" t="s">
        <v>3211</v>
      </c>
      <c r="B1032" s="53" t="s">
        <v>3212</v>
      </c>
      <c r="C1032" s="54">
        <v>1</v>
      </c>
      <c r="D1032" s="55" t="s">
        <v>3213</v>
      </c>
      <c r="E1032" s="55"/>
      <c r="F1032" s="56" t="s">
        <v>49</v>
      </c>
      <c r="G1032" s="56" t="s">
        <v>49</v>
      </c>
      <c r="H1032" s="56"/>
      <c r="I1032" s="56"/>
      <c r="J1032" s="56"/>
      <c r="K1032" s="57">
        <v>10.029999999999999</v>
      </c>
      <c r="L1032" s="58">
        <v>45443</v>
      </c>
      <c r="M1032" s="58"/>
      <c r="N1032" s="59"/>
      <c r="O1032" s="56"/>
      <c r="P1032" s="56"/>
      <c r="Q1032" s="56">
        <v>1</v>
      </c>
      <c r="R1032" s="60" t="s">
        <v>1139</v>
      </c>
      <c r="S1032" s="61">
        <f>O1032+P1032</f>
        <v>0</v>
      </c>
      <c r="T1032" s="62">
        <f>+IF(L1032&lt;&gt;"",IF(DAYS360(L1032,$A$2)&lt;0,0,IF(AND(MONTH(L1032)=MONTH($A$2),YEAR(L1032)&lt;YEAR($A$2)),(DAYS360(L1032,$A$2)/30)-1,DAYS360(L1032,$A$2)/30)),0)</f>
        <v>9.8666666666666671</v>
      </c>
      <c r="U1032" s="62">
        <f>+IF(M1032&lt;&gt;"",IF(DAYS360(M1032,$A$2)&lt;0,0,IF(AND(MONTH(M1032)=MONTH($A$2),YEAR(M1032)&lt;YEAR($A$2)),(DAYS360(M1032,$A$2)/30)-1,DAYS360(M1032,$A$2)/30)),0)</f>
        <v>0</v>
      </c>
      <c r="V1032" s="63">
        <f>S1032/((C1032+Q1032)/2)</f>
        <v>0</v>
      </c>
      <c r="W1032" s="64">
        <f>+IF(V1032&gt;0,1/V1032,999)</f>
        <v>999</v>
      </c>
      <c r="X1032" s="65" t="str">
        <f>+IF(N1032&lt;&gt;"",IF(INT(N1032)&lt;&gt;INT(K1032),"OUI",""),"")</f>
        <v/>
      </c>
      <c r="Y1032" s="66">
        <f>+IF(F1032="OUI",0,C1032*K1032)</f>
        <v>10.029999999999999</v>
      </c>
      <c r="Z1032" s="67" t="str">
        <f>+IF(R1032="-",IF(OR(F1032="OUI",AND(G1032="OUI",T1032&lt;=$V$1),H1032="OUI",I1032="OUI",J1032="OUI",T1032&lt;=$V$1),"OUI",""),"")</f>
        <v>OUI</v>
      </c>
      <c r="AA1032" s="68" t="str">
        <f>+IF(OR(Z1032&lt;&gt;"OUI",X1032="OUI",R1032&lt;&gt;"-"),"OUI","")</f>
        <v/>
      </c>
      <c r="AB1032" s="69" t="str">
        <f>+IF(AA1032&lt;&gt;"OUI","-",IF(R1032="-",IF(W1032&lt;=3,"-",MAX(N1032,K1032*(1-$T$1))),IF(W1032&lt;=3,R1032,IF(T1032&gt;$V$6,MAX(N1032,K1032*$T$6),IF(T1032&gt;$V$5,MAX(R1032,N1032,K1032*(1-$T$2),K1032*(1-$T$5)),IF(T1032&gt;$V$4,MAX(R1032,N1032,K1032*(1-$T$2),K1032*(1-$T$4)),IF(T1032&gt;$V$3,MAX(R1032,N1032,K1032*(1-$T$2),K1032*(1-$T$3)),IF(T1032&gt;$V$1,MAX(N1032,K1032*(1-$T$2)),MAX(N1032,R1032)))))))))</f>
        <v>-</v>
      </c>
      <c r="AC1032" s="70" t="str">
        <f>+IF(AB1032="-","-",IF(ABS(K1032-AB1032)&lt;0.1,1,-1*(AB1032-K1032)/K1032))</f>
        <v>-</v>
      </c>
      <c r="AD1032" s="66" t="str">
        <f>+IF(AB1032&lt;&gt;"-",IF(AB1032&lt;K1032,(K1032-AB1032)*C1032,AB1032*C1032),"")</f>
        <v/>
      </c>
      <c r="AE1032" s="68" t="str">
        <f>+IF(AB1032&lt;&gt;"-",IF(R1032&lt;&gt;"-",IF(Z1032&lt;&gt;"OUI","OLD","FAUX"),IF(Z1032&lt;&gt;"OUI","NEW","FAUX")),"")</f>
        <v/>
      </c>
      <c r="AF1032" s="68"/>
      <c r="AG1032" s="68"/>
      <c r="AH1032" s="53" t="str">
        <f t="shared" si="15"/>
        <v/>
      </c>
    </row>
    <row r="1033" spans="1:34" ht="34">
      <c r="A1033" s="53" t="s">
        <v>693</v>
      </c>
      <c r="B1033" s="53" t="s">
        <v>694</v>
      </c>
      <c r="C1033" s="54">
        <v>111</v>
      </c>
      <c r="D1033" s="55" t="s">
        <v>47</v>
      </c>
      <c r="E1033" s="55" t="s">
        <v>654</v>
      </c>
      <c r="F1033" s="56" t="s">
        <v>49</v>
      </c>
      <c r="G1033" s="56" t="s">
        <v>49</v>
      </c>
      <c r="H1033" s="56"/>
      <c r="I1033" s="56"/>
      <c r="J1033" s="56" t="s">
        <v>49</v>
      </c>
      <c r="K1033" s="57">
        <v>10.0236</v>
      </c>
      <c r="L1033" s="58">
        <v>44244</v>
      </c>
      <c r="M1033" s="58">
        <v>45701</v>
      </c>
      <c r="N1033" s="59"/>
      <c r="O1033" s="56">
        <v>2</v>
      </c>
      <c r="P1033" s="56"/>
      <c r="Q1033" s="56">
        <v>113</v>
      </c>
      <c r="R1033" s="60">
        <v>9.0212400000000006</v>
      </c>
      <c r="S1033" s="61">
        <f>O1033+P1033</f>
        <v>2</v>
      </c>
      <c r="T1033" s="62">
        <f>+IF(L1033&lt;&gt;"",IF(DAYS360(L1033,$A$2)&lt;0,0,IF(AND(MONTH(L1033)=MONTH($A$2),YEAR(L1033)&lt;YEAR($A$2)),(DAYS360(L1033,$A$2)/30)-1,DAYS360(L1033,$A$2)/30)),0)</f>
        <v>49.3</v>
      </c>
      <c r="U1033" s="62">
        <f>+IF(M1033&lt;&gt;"",IF(DAYS360(M1033,$A$2)&lt;0,0,IF(AND(MONTH(M1033)=MONTH($A$2),YEAR(M1033)&lt;YEAR($A$2)),(DAYS360(M1033,$A$2)/30)-1,DAYS360(M1033,$A$2)/30)),0)</f>
        <v>1.4333333333333333</v>
      </c>
      <c r="V1033" s="63">
        <f>S1033/((C1033+Q1033)/2)</f>
        <v>1.7857142857142856E-2</v>
      </c>
      <c r="W1033" s="64">
        <f>+IF(V1033&gt;0,1/V1033,999)</f>
        <v>56</v>
      </c>
      <c r="X1033" s="65" t="str">
        <f>+IF(N1033&lt;&gt;"",IF(INT(N1033)&lt;&gt;INT(K1033),"OUI",""),"")</f>
        <v/>
      </c>
      <c r="Y1033" s="66">
        <f>+IF(F1033="OUI",0,C1033*K1033)</f>
        <v>1112.6196</v>
      </c>
      <c r="Z1033" s="67" t="str">
        <f>+IF(R1033="-",IF(OR(F1033="OUI",AND(G1033="OUI",T1033&lt;=$V$1),H1033="OUI",I1033="OUI",J1033="OUI",T1033&lt;=$V$1),"OUI",""),"")</f>
        <v/>
      </c>
      <c r="AA1033" s="68" t="str">
        <f>+IF(OR(Z1033&lt;&gt;"OUI",X1033="OUI",R1033&lt;&gt;"-"),"OUI","")</f>
        <v>OUI</v>
      </c>
      <c r="AB1033" s="69">
        <f>+IF(AA1033&lt;&gt;"OUI","-",IF(R1033="-",IF(W1033&lt;=3,"-",MAX(N1033,K1033*(1-$T$1))),IF(W1033&lt;=3,R1033,IF(T1033&gt;$V$6,MAX(N1033,K1033*$T$6),IF(T1033&gt;$V$5,MAX(R1033,N1033,K1033*(1-$T$2),K1033*(1-$T$5)),IF(T1033&gt;$V$4,MAX(R1033,N1033,K1033*(1-$T$2),K1033*(1-$T$4)),IF(T1033&gt;$V$3,MAX(R1033,N1033,K1033*(1-$T$2),K1033*(1-$T$3)),IF(T1033&gt;$V$1,MAX(N1033,K1033*(1-$T$2)),MAX(N1033,R1033)))))))))</f>
        <v>9.0212400000000006</v>
      </c>
      <c r="AC1033" s="70">
        <f>+IF(AB1033="-","-",IF(ABS(K1033-AB1033)&lt;0.1,1,-1*(AB1033-K1033)/K1033))</f>
        <v>9.999999999999995E-2</v>
      </c>
      <c r="AD1033" s="66">
        <f>+IF(AB1033&lt;&gt;"-",IF(AB1033&lt;K1033,(K1033-AB1033)*C1033,AB1033*C1033),"")</f>
        <v>111.26195999999995</v>
      </c>
      <c r="AE1033" s="68" t="str">
        <f>+IF(AB1033&lt;&gt;"-",IF(R1033&lt;&gt;"-",IF(Z1033&lt;&gt;"OUI","OLD","FAUX"),IF(Z1033&lt;&gt;"OUI","NEW","FAUX")),"")</f>
        <v>OLD</v>
      </c>
      <c r="AF1033" s="68"/>
      <c r="AG1033" s="68"/>
      <c r="AH1033" s="53" t="str">
        <f t="shared" si="15"/>
        <v/>
      </c>
    </row>
    <row r="1034" spans="1:34" ht="17">
      <c r="A1034" s="53" t="s">
        <v>2361</v>
      </c>
      <c r="B1034" s="53" t="s">
        <v>2362</v>
      </c>
      <c r="C1034" s="54">
        <v>1</v>
      </c>
      <c r="D1034" s="55" t="s">
        <v>80</v>
      </c>
      <c r="E1034" s="55"/>
      <c r="F1034" s="56" t="s">
        <v>49</v>
      </c>
      <c r="G1034" s="56" t="s">
        <v>49</v>
      </c>
      <c r="H1034" s="56"/>
      <c r="I1034" s="56"/>
      <c r="J1034" s="56"/>
      <c r="K1034" s="57">
        <v>10</v>
      </c>
      <c r="L1034" s="58">
        <v>44791</v>
      </c>
      <c r="M1034" s="58">
        <v>45716</v>
      </c>
      <c r="N1034" s="59"/>
      <c r="O1034" s="56">
        <v>1</v>
      </c>
      <c r="P1034" s="56"/>
      <c r="Q1034" s="56">
        <v>2</v>
      </c>
      <c r="R1034" s="60" t="s">
        <v>1139</v>
      </c>
      <c r="S1034" s="61">
        <f>O1034+P1034</f>
        <v>1</v>
      </c>
      <c r="T1034" s="62">
        <f>+IF(L1034&lt;&gt;"",IF(DAYS360(L1034,$A$2)&lt;0,0,IF(AND(MONTH(L1034)=MONTH($A$2),YEAR(L1034)&lt;YEAR($A$2)),(DAYS360(L1034,$A$2)/30)-1,DAYS360(L1034,$A$2)/30)),0)</f>
        <v>31.266666666666666</v>
      </c>
      <c r="U1034" s="62">
        <f>+IF(M1034&lt;&gt;"",IF(DAYS360(M1034,$A$2)&lt;0,0,IF(AND(MONTH(M1034)=MONTH($A$2),YEAR(M1034)&lt;YEAR($A$2)),(DAYS360(M1034,$A$2)/30)-1,DAYS360(M1034,$A$2)/30)),0)</f>
        <v>0.8666666666666667</v>
      </c>
      <c r="V1034" s="63">
        <f>S1034/((C1034+Q1034)/2)</f>
        <v>0.66666666666666663</v>
      </c>
      <c r="W1034" s="64">
        <f>+IF(V1034&gt;0,1/V1034,999)</f>
        <v>1.5</v>
      </c>
      <c r="X1034" s="65" t="str">
        <f>+IF(N1034&lt;&gt;"",IF(INT(N1034)&lt;&gt;INT(K1034),"OUI",""),"")</f>
        <v/>
      </c>
      <c r="Y1034" s="66">
        <f>+IF(F1034="OUI",0,C1034*K1034)</f>
        <v>10</v>
      </c>
      <c r="Z1034" s="67" t="str">
        <f>+IF(R1034="-",IF(OR(F1034="OUI",AND(G1034="OUI",T1034&lt;=$V$1),H1034="OUI",I1034="OUI",J1034="OUI",T1034&lt;=$V$1),"OUI",""),"")</f>
        <v/>
      </c>
      <c r="AA1034" s="68" t="str">
        <f>+IF(OR(Z1034&lt;&gt;"OUI",X1034="OUI",R1034&lt;&gt;"-"),"OUI","")</f>
        <v>OUI</v>
      </c>
      <c r="AB1034" s="69" t="str">
        <f>+IF(AA1034&lt;&gt;"OUI","-",IF(R1034="-",IF(W1034&lt;=3,"-",MAX(N1034,K1034*(1-$T$1))),IF(W1034&lt;=3,R1034,IF(T1034&gt;$V$6,MAX(N1034,K1034*$T$6),IF(T1034&gt;$V$5,MAX(R1034,N1034,K1034*(1-$T$2),K1034*(1-$T$5)),IF(T1034&gt;$V$4,MAX(R1034,N1034,K1034*(1-$T$2),K1034*(1-$T$4)),IF(T1034&gt;$V$3,MAX(R1034,N1034,K1034*(1-$T$2),K1034*(1-$T$3)),IF(T1034&gt;$V$1,MAX(N1034,K1034*(1-$T$2)),MAX(N1034,R1034)))))))))</f>
        <v>-</v>
      </c>
      <c r="AC1034" s="70" t="str">
        <f>+IF(AB1034="-","-",IF(ABS(K1034-AB1034)&lt;0.1,1,-1*(AB1034-K1034)/K1034))</f>
        <v>-</v>
      </c>
      <c r="AD1034" s="66" t="str">
        <f>+IF(AB1034&lt;&gt;"-",IF(AB1034&lt;K1034,(K1034-AB1034)*C1034,AB1034*C1034),"")</f>
        <v/>
      </c>
      <c r="AE1034" s="68" t="str">
        <f>+IF(AB1034&lt;&gt;"-",IF(R1034&lt;&gt;"-",IF(Z1034&lt;&gt;"OUI","OLD","FAUX"),IF(Z1034&lt;&gt;"OUI","NEW","FAUX")),"")</f>
        <v/>
      </c>
      <c r="AF1034" s="68"/>
      <c r="AG1034" s="68"/>
      <c r="AH1034" s="53" t="str">
        <f t="shared" si="15"/>
        <v/>
      </c>
    </row>
    <row r="1035" spans="1:34" ht="17">
      <c r="A1035" s="53" t="s">
        <v>282</v>
      </c>
      <c r="B1035" s="53" t="s">
        <v>283</v>
      </c>
      <c r="C1035" s="54">
        <v>2</v>
      </c>
      <c r="D1035" s="55" t="s">
        <v>159</v>
      </c>
      <c r="E1035" s="55" t="s">
        <v>137</v>
      </c>
      <c r="F1035" s="56" t="s">
        <v>49</v>
      </c>
      <c r="G1035" s="56" t="s">
        <v>49</v>
      </c>
      <c r="H1035" s="56"/>
      <c r="I1035" s="56"/>
      <c r="J1035" s="56" t="s">
        <v>49</v>
      </c>
      <c r="K1035" s="57">
        <v>10</v>
      </c>
      <c r="L1035" s="58">
        <v>43721</v>
      </c>
      <c r="M1035" s="58">
        <v>45622</v>
      </c>
      <c r="N1035" s="59"/>
      <c r="O1035" s="56"/>
      <c r="P1035" s="56"/>
      <c r="Q1035" s="56">
        <v>2</v>
      </c>
      <c r="R1035" s="60">
        <v>7</v>
      </c>
      <c r="S1035" s="61">
        <f>O1035+P1035</f>
        <v>0</v>
      </c>
      <c r="T1035" s="62">
        <f>+IF(L1035&lt;&gt;"",IF(DAYS360(L1035,$A$2)&lt;0,0,IF(AND(MONTH(L1035)=MONTH($A$2),YEAR(L1035)&lt;YEAR($A$2)),(DAYS360(L1035,$A$2)/30)-1,DAYS360(L1035,$A$2)/30)),0)</f>
        <v>66.433333333333337</v>
      </c>
      <c r="U1035" s="62">
        <f>+IF(M1035&lt;&gt;"",IF(DAYS360(M1035,$A$2)&lt;0,0,IF(AND(MONTH(M1035)=MONTH($A$2),YEAR(M1035)&lt;YEAR($A$2)),(DAYS360(M1035,$A$2)/30)-1,DAYS360(M1035,$A$2)/30)),0)</f>
        <v>4</v>
      </c>
      <c r="V1035" s="63">
        <f>S1035/((C1035+Q1035)/2)</f>
        <v>0</v>
      </c>
      <c r="W1035" s="64">
        <f>+IF(V1035&gt;0,1/V1035,999)</f>
        <v>999</v>
      </c>
      <c r="X1035" s="65" t="str">
        <f>+IF(N1035&lt;&gt;"",IF(INT(N1035)&lt;&gt;INT(K1035),"OUI",""),"")</f>
        <v/>
      </c>
      <c r="Y1035" s="66">
        <f>+IF(F1035="OUI",0,C1035*K1035)</f>
        <v>20</v>
      </c>
      <c r="Z1035" s="67" t="str">
        <f>+IF(R1035="-",IF(OR(F1035="OUI",AND(G1035="OUI",T1035&lt;=$V$1),H1035="OUI",I1035="OUI",J1035="OUI",T1035&lt;=$V$1),"OUI",""),"")</f>
        <v/>
      </c>
      <c r="AA1035" s="68" t="str">
        <f>+IF(OR(Z1035&lt;&gt;"OUI",X1035="OUI",R1035&lt;&gt;"-"),"OUI","")</f>
        <v>OUI</v>
      </c>
      <c r="AB1035" s="69">
        <f>+IF(AA1035&lt;&gt;"OUI","-",IF(R1035="-",IF(W1035&lt;=3,"-",MAX(N1035,K1035*(1-$T$1))),IF(W1035&lt;=3,R1035,IF(T1035&gt;$V$6,MAX(N1035,K1035*$T$6),IF(T1035&gt;$V$5,MAX(R1035,N1035,K1035*(1-$T$2),K1035*(1-$T$5)),IF(T1035&gt;$V$4,MAX(R1035,N1035,K1035*(1-$T$2),K1035*(1-$T$4)),IF(T1035&gt;$V$3,MAX(R1035,N1035,K1035*(1-$T$2),K1035*(1-$T$3)),IF(T1035&gt;$V$1,MAX(N1035,K1035*(1-$T$2)),MAX(N1035,R1035)))))))))</f>
        <v>10</v>
      </c>
      <c r="AC1035" s="70">
        <f>+IF(AB1035="-","-",IF(ABS(K1035-AB1035)&lt;0.1,1,-1*(AB1035-K1035)/K1035))</f>
        <v>1</v>
      </c>
      <c r="AD1035" s="66">
        <f>+IF(AB1035&lt;&gt;"-",IF(AB1035&lt;K1035,(K1035-AB1035)*C1035,AB1035*C1035),"")</f>
        <v>20</v>
      </c>
      <c r="AE1035" s="68" t="str">
        <f>+IF(AB1035&lt;&gt;"-",IF(R1035&lt;&gt;"-",IF(Z1035&lt;&gt;"OUI","OLD","FAUX"),IF(Z1035&lt;&gt;"OUI","NEW","FAUX")),"")</f>
        <v>OLD</v>
      </c>
      <c r="AF1035" s="68"/>
      <c r="AG1035" s="68"/>
      <c r="AH1035" s="53" t="str">
        <f t="shared" si="15"/>
        <v/>
      </c>
    </row>
    <row r="1036" spans="1:34" ht="17">
      <c r="A1036" s="53" t="s">
        <v>1634</v>
      </c>
      <c r="B1036" s="53" t="s">
        <v>1635</v>
      </c>
      <c r="C1036" s="54">
        <v>13</v>
      </c>
      <c r="D1036" s="55" t="s">
        <v>843</v>
      </c>
      <c r="E1036" s="55" t="s">
        <v>137</v>
      </c>
      <c r="F1036" s="56" t="s">
        <v>49</v>
      </c>
      <c r="G1036" s="56" t="s">
        <v>49</v>
      </c>
      <c r="H1036" s="56"/>
      <c r="I1036" s="56"/>
      <c r="J1036" s="56" t="s">
        <v>49</v>
      </c>
      <c r="K1036" s="57">
        <v>10</v>
      </c>
      <c r="L1036" s="58">
        <v>44091</v>
      </c>
      <c r="M1036" s="58">
        <v>45684</v>
      </c>
      <c r="N1036" s="59"/>
      <c r="O1036" s="56">
        <v>2</v>
      </c>
      <c r="P1036" s="56"/>
      <c r="Q1036" s="56">
        <v>15</v>
      </c>
      <c r="R1036" s="60">
        <v>9</v>
      </c>
      <c r="S1036" s="61">
        <f>O1036+P1036</f>
        <v>2</v>
      </c>
      <c r="T1036" s="62">
        <f>+IF(L1036&lt;&gt;"",IF(DAYS360(L1036,$A$2)&lt;0,0,IF(AND(MONTH(L1036)=MONTH($A$2),YEAR(L1036)&lt;YEAR($A$2)),(DAYS360(L1036,$A$2)/30)-1,DAYS360(L1036,$A$2)/30)),0)</f>
        <v>54.3</v>
      </c>
      <c r="U1036" s="62">
        <f>+IF(M1036&lt;&gt;"",IF(DAYS360(M1036,$A$2)&lt;0,0,IF(AND(MONTH(M1036)=MONTH($A$2),YEAR(M1036)&lt;YEAR($A$2)),(DAYS360(M1036,$A$2)/30)-1,DAYS360(M1036,$A$2)/30)),0)</f>
        <v>1.9666666666666666</v>
      </c>
      <c r="V1036" s="63">
        <f>S1036/((C1036+Q1036)/2)</f>
        <v>0.14285714285714285</v>
      </c>
      <c r="W1036" s="64">
        <f>+IF(V1036&gt;0,1/V1036,999)</f>
        <v>7</v>
      </c>
      <c r="X1036" s="65" t="str">
        <f>+IF(N1036&lt;&gt;"",IF(INT(N1036)&lt;&gt;INT(K1036),"OUI",""),"")</f>
        <v/>
      </c>
      <c r="Y1036" s="66">
        <f>+IF(F1036="OUI",0,C1036*K1036)</f>
        <v>130</v>
      </c>
      <c r="Z1036" s="67" t="str">
        <f>+IF(R1036="-",IF(OR(F1036="OUI",AND(G1036="OUI",T1036&lt;=$V$1),H1036="OUI",I1036="OUI",J1036="OUI",T1036&lt;=$V$1),"OUI",""),"")</f>
        <v/>
      </c>
      <c r="AA1036" s="68" t="str">
        <f>+IF(OR(Z1036&lt;&gt;"OUI",X1036="OUI",R1036&lt;&gt;"-"),"OUI","")</f>
        <v>OUI</v>
      </c>
      <c r="AB1036" s="69">
        <f>+IF(AA1036&lt;&gt;"OUI","-",IF(R1036="-",IF(W1036&lt;=3,"-",MAX(N1036,K1036*(1-$T$1))),IF(W1036&lt;=3,R1036,IF(T1036&gt;$V$6,MAX(N1036,K1036*$T$6),IF(T1036&gt;$V$5,MAX(R1036,N1036,K1036*(1-$T$2),K1036*(1-$T$5)),IF(T1036&gt;$V$4,MAX(R1036,N1036,K1036*(1-$T$2),K1036*(1-$T$4)),IF(T1036&gt;$V$3,MAX(R1036,N1036,K1036*(1-$T$2),K1036*(1-$T$3)),IF(T1036&gt;$V$1,MAX(N1036,K1036*(1-$T$2)),MAX(N1036,R1036)))))))))</f>
        <v>9</v>
      </c>
      <c r="AC1036" s="70">
        <f>+IF(AB1036="-","-",IF(ABS(K1036-AB1036)&lt;0.1,1,-1*(AB1036-K1036)/K1036))</f>
        <v>0.1</v>
      </c>
      <c r="AD1036" s="66">
        <f>+IF(AB1036&lt;&gt;"-",IF(AB1036&lt;K1036,(K1036-AB1036)*C1036,AB1036*C1036),"")</f>
        <v>13</v>
      </c>
      <c r="AE1036" s="68" t="str">
        <f>+IF(AB1036&lt;&gt;"-",IF(R1036&lt;&gt;"-",IF(Z1036&lt;&gt;"OUI","OLD","FAUX"),IF(Z1036&lt;&gt;"OUI","NEW","FAUX")),"")</f>
        <v>OLD</v>
      </c>
      <c r="AF1036" s="68"/>
      <c r="AG1036" s="68"/>
      <c r="AH1036" s="53" t="str">
        <f t="shared" si="15"/>
        <v/>
      </c>
    </row>
    <row r="1037" spans="1:34" ht="17">
      <c r="A1037" s="53" t="s">
        <v>2284</v>
      </c>
      <c r="B1037" s="53" t="s">
        <v>2285</v>
      </c>
      <c r="C1037" s="54">
        <v>1</v>
      </c>
      <c r="D1037" s="55" t="s">
        <v>2286</v>
      </c>
      <c r="E1037" s="55" t="s">
        <v>74</v>
      </c>
      <c r="F1037" s="56" t="s">
        <v>49</v>
      </c>
      <c r="G1037" s="56" t="s">
        <v>49</v>
      </c>
      <c r="H1037" s="56"/>
      <c r="I1037" s="56"/>
      <c r="J1037" s="56" t="s">
        <v>49</v>
      </c>
      <c r="K1037" s="57">
        <v>10</v>
      </c>
      <c r="L1037" s="58">
        <v>43731</v>
      </c>
      <c r="M1037" s="58">
        <v>45677</v>
      </c>
      <c r="N1037" s="59"/>
      <c r="O1037" s="56">
        <v>1</v>
      </c>
      <c r="P1037" s="56"/>
      <c r="Q1037" s="56">
        <v>2</v>
      </c>
      <c r="R1037" s="60">
        <v>7</v>
      </c>
      <c r="S1037" s="61">
        <f>O1037+P1037</f>
        <v>1</v>
      </c>
      <c r="T1037" s="62">
        <f>+IF(L1037&lt;&gt;"",IF(DAYS360(L1037,$A$2)&lt;0,0,IF(AND(MONTH(L1037)=MONTH($A$2),YEAR(L1037)&lt;YEAR($A$2)),(DAYS360(L1037,$A$2)/30)-1,DAYS360(L1037,$A$2)/30)),0)</f>
        <v>66.099999999999994</v>
      </c>
      <c r="U1037" s="62">
        <f>+IF(M1037&lt;&gt;"",IF(DAYS360(M1037,$A$2)&lt;0,0,IF(AND(MONTH(M1037)=MONTH($A$2),YEAR(M1037)&lt;YEAR($A$2)),(DAYS360(M1037,$A$2)/30)-1,DAYS360(M1037,$A$2)/30)),0)</f>
        <v>2.2000000000000002</v>
      </c>
      <c r="V1037" s="63">
        <f>S1037/((C1037+Q1037)/2)</f>
        <v>0.66666666666666663</v>
      </c>
      <c r="W1037" s="64">
        <f>+IF(V1037&gt;0,1/V1037,999)</f>
        <v>1.5</v>
      </c>
      <c r="X1037" s="65" t="str">
        <f>+IF(N1037&lt;&gt;"",IF(INT(N1037)&lt;&gt;INT(K1037),"OUI",""),"")</f>
        <v/>
      </c>
      <c r="Y1037" s="66">
        <f>+IF(F1037="OUI",0,C1037*K1037)</f>
        <v>10</v>
      </c>
      <c r="Z1037" s="67" t="str">
        <f>+IF(R1037="-",IF(OR(F1037="OUI",AND(G1037="OUI",T1037&lt;=$V$1),H1037="OUI",I1037="OUI",J1037="OUI",T1037&lt;=$V$1),"OUI",""),"")</f>
        <v/>
      </c>
      <c r="AA1037" s="68" t="str">
        <f>+IF(OR(Z1037&lt;&gt;"OUI",X1037="OUI",R1037&lt;&gt;"-"),"OUI","")</f>
        <v>OUI</v>
      </c>
      <c r="AB1037" s="69">
        <f>+IF(AA1037&lt;&gt;"OUI","-",IF(R1037="-",IF(W1037&lt;=3,"-",MAX(N1037,K1037*(1-$T$1))),IF(W1037&lt;=3,R1037,IF(T1037&gt;$V$6,MAX(N1037,K1037*$T$6),IF(T1037&gt;$V$5,MAX(R1037,N1037,K1037*(1-$T$2),K1037*(1-$T$5)),IF(T1037&gt;$V$4,MAX(R1037,N1037,K1037*(1-$T$2),K1037*(1-$T$4)),IF(T1037&gt;$V$3,MAX(R1037,N1037,K1037*(1-$T$2),K1037*(1-$T$3)),IF(T1037&gt;$V$1,MAX(N1037,K1037*(1-$T$2)),MAX(N1037,R1037)))))))))</f>
        <v>7</v>
      </c>
      <c r="AC1037" s="70">
        <f>+IF(AB1037="-","-",IF(ABS(K1037-AB1037)&lt;0.1,1,-1*(AB1037-K1037)/K1037))</f>
        <v>0.3</v>
      </c>
      <c r="AD1037" s="66">
        <f>+IF(AB1037&lt;&gt;"-",IF(AB1037&lt;K1037,(K1037-AB1037)*C1037,AB1037*C1037),"")</f>
        <v>3</v>
      </c>
      <c r="AE1037" s="68" t="str">
        <f>+IF(AB1037&lt;&gt;"-",IF(R1037&lt;&gt;"-",IF(Z1037&lt;&gt;"OUI","OLD","FAUX"),IF(Z1037&lt;&gt;"OUI","NEW","FAUX")),"")</f>
        <v>OLD</v>
      </c>
      <c r="AF1037" s="68"/>
      <c r="AG1037" s="68"/>
      <c r="AH1037" s="53" t="str">
        <f t="shared" si="15"/>
        <v/>
      </c>
    </row>
    <row r="1038" spans="1:34" ht="17">
      <c r="A1038" s="53" t="s">
        <v>3388</v>
      </c>
      <c r="B1038" s="53" t="s">
        <v>3389</v>
      </c>
      <c r="C1038" s="54">
        <v>3</v>
      </c>
      <c r="D1038" s="55" t="s">
        <v>80</v>
      </c>
      <c r="E1038" s="55"/>
      <c r="F1038" s="56" t="s">
        <v>49</v>
      </c>
      <c r="G1038" s="56" t="s">
        <v>49</v>
      </c>
      <c r="H1038" s="56"/>
      <c r="I1038" s="56"/>
      <c r="J1038" s="56"/>
      <c r="K1038" s="57">
        <v>9.9499999999999993</v>
      </c>
      <c r="L1038" s="58">
        <v>45447</v>
      </c>
      <c r="M1038" s="58"/>
      <c r="N1038" s="59"/>
      <c r="O1038" s="56"/>
      <c r="P1038" s="56"/>
      <c r="Q1038" s="56">
        <v>3</v>
      </c>
      <c r="R1038" s="60" t="s">
        <v>1139</v>
      </c>
      <c r="S1038" s="61">
        <f>O1038+P1038</f>
        <v>0</v>
      </c>
      <c r="T1038" s="62">
        <f>+IF(L1038&lt;&gt;"",IF(DAYS360(L1038,$A$2)&lt;0,0,IF(AND(MONTH(L1038)=MONTH($A$2),YEAR(L1038)&lt;YEAR($A$2)),(DAYS360(L1038,$A$2)/30)-1,DAYS360(L1038,$A$2)/30)),0)</f>
        <v>9.7333333333333325</v>
      </c>
      <c r="U1038" s="62">
        <f>+IF(M1038&lt;&gt;"",IF(DAYS360(M1038,$A$2)&lt;0,0,IF(AND(MONTH(M1038)=MONTH($A$2),YEAR(M1038)&lt;YEAR($A$2)),(DAYS360(M1038,$A$2)/30)-1,DAYS360(M1038,$A$2)/30)),0)</f>
        <v>0</v>
      </c>
      <c r="V1038" s="63">
        <f>S1038/((C1038+Q1038)/2)</f>
        <v>0</v>
      </c>
      <c r="W1038" s="64">
        <f>+IF(V1038&gt;0,1/V1038,999)</f>
        <v>999</v>
      </c>
      <c r="X1038" s="65" t="str">
        <f>+IF(N1038&lt;&gt;"",IF(INT(N1038)&lt;&gt;INT(K1038),"OUI",""),"")</f>
        <v/>
      </c>
      <c r="Y1038" s="66">
        <f>+IF(F1038="OUI",0,C1038*K1038)</f>
        <v>29.849999999999998</v>
      </c>
      <c r="Z1038" s="67" t="str">
        <f>+IF(R1038="-",IF(OR(F1038="OUI",AND(G1038="OUI",T1038&lt;=$V$1),H1038="OUI",I1038="OUI",J1038="OUI",T1038&lt;=$V$1),"OUI",""),"")</f>
        <v>OUI</v>
      </c>
      <c r="AA1038" s="68" t="str">
        <f>+IF(OR(Z1038&lt;&gt;"OUI",X1038="OUI",R1038&lt;&gt;"-"),"OUI","")</f>
        <v/>
      </c>
      <c r="AB1038" s="69" t="str">
        <f>+IF(AA1038&lt;&gt;"OUI","-",IF(R1038="-",IF(W1038&lt;=3,"-",MAX(N1038,K1038*(1-$T$1))),IF(W1038&lt;=3,R1038,IF(T1038&gt;$V$6,MAX(N1038,K1038*$T$6),IF(T1038&gt;$V$5,MAX(R1038,N1038,K1038*(1-$T$2),K1038*(1-$T$5)),IF(T1038&gt;$V$4,MAX(R1038,N1038,K1038*(1-$T$2),K1038*(1-$T$4)),IF(T1038&gt;$V$3,MAX(R1038,N1038,K1038*(1-$T$2),K1038*(1-$T$3)),IF(T1038&gt;$V$1,MAX(N1038,K1038*(1-$T$2)),MAX(N1038,R1038)))))))))</f>
        <v>-</v>
      </c>
      <c r="AC1038" s="70" t="str">
        <f>+IF(AB1038="-","-",IF(ABS(K1038-AB1038)&lt;0.1,1,-1*(AB1038-K1038)/K1038))</f>
        <v>-</v>
      </c>
      <c r="AD1038" s="66" t="str">
        <f>+IF(AB1038&lt;&gt;"-",IF(AB1038&lt;K1038,(K1038-AB1038)*C1038,AB1038*C1038),"")</f>
        <v/>
      </c>
      <c r="AE1038" s="68" t="str">
        <f>+IF(AB1038&lt;&gt;"-",IF(R1038&lt;&gt;"-",IF(Z1038&lt;&gt;"OUI","OLD","FAUX"),IF(Z1038&lt;&gt;"OUI","NEW","FAUX")),"")</f>
        <v/>
      </c>
      <c r="AF1038" s="68"/>
      <c r="AG1038" s="68"/>
      <c r="AH1038" s="53" t="str">
        <f t="shared" si="15"/>
        <v/>
      </c>
    </row>
    <row r="1039" spans="1:34" ht="17">
      <c r="A1039" s="53" t="s">
        <v>877</v>
      </c>
      <c r="B1039" s="53" t="s">
        <v>878</v>
      </c>
      <c r="C1039" s="54">
        <v>12</v>
      </c>
      <c r="D1039" s="55" t="s">
        <v>879</v>
      </c>
      <c r="E1039" s="55"/>
      <c r="F1039" s="56" t="s">
        <v>49</v>
      </c>
      <c r="G1039" s="56" t="s">
        <v>49</v>
      </c>
      <c r="H1039" s="56"/>
      <c r="I1039" s="56"/>
      <c r="J1039" s="56"/>
      <c r="K1039" s="57">
        <v>9.9499999999999993</v>
      </c>
      <c r="L1039" s="58">
        <v>45205</v>
      </c>
      <c r="M1039" s="58">
        <v>45306</v>
      </c>
      <c r="N1039" s="59"/>
      <c r="O1039" s="56"/>
      <c r="P1039" s="56"/>
      <c r="Q1039" s="56">
        <v>12</v>
      </c>
      <c r="R1039" s="60">
        <v>8.9550000000000001</v>
      </c>
      <c r="S1039" s="61">
        <f>O1039+P1039</f>
        <v>0</v>
      </c>
      <c r="T1039" s="62">
        <f>+IF(L1039&lt;&gt;"",IF(DAYS360(L1039,$A$2)&lt;0,0,IF(AND(MONTH(L1039)=MONTH($A$2),YEAR(L1039)&lt;YEAR($A$2)),(DAYS360(L1039,$A$2)/30)-1,DAYS360(L1039,$A$2)/30)),0)</f>
        <v>17.666666666666668</v>
      </c>
      <c r="U1039" s="62">
        <f>+IF(M1039&lt;&gt;"",IF(DAYS360(M1039,$A$2)&lt;0,0,IF(AND(MONTH(M1039)=MONTH($A$2),YEAR(M1039)&lt;YEAR($A$2)),(DAYS360(M1039,$A$2)/30)-1,DAYS360(M1039,$A$2)/30)),0)</f>
        <v>14.366666666666667</v>
      </c>
      <c r="V1039" s="63">
        <f>S1039/((C1039+Q1039)/2)</f>
        <v>0</v>
      </c>
      <c r="W1039" s="64">
        <f>+IF(V1039&gt;0,1/V1039,999)</f>
        <v>999</v>
      </c>
      <c r="X1039" s="65" t="str">
        <f>+IF(N1039&lt;&gt;"",IF(INT(N1039)&lt;&gt;INT(K1039),"OUI",""),"")</f>
        <v/>
      </c>
      <c r="Y1039" s="66">
        <f>+IF(F1039="OUI",0,C1039*K1039)</f>
        <v>119.39999999999999</v>
      </c>
      <c r="Z1039" s="67" t="str">
        <f>+IF(R1039="-",IF(OR(F1039="OUI",AND(G1039="OUI",T1039&lt;=$V$1),H1039="OUI",I1039="OUI",J1039="OUI",T1039&lt;=$V$1),"OUI",""),"")</f>
        <v/>
      </c>
      <c r="AA1039" s="68" t="str">
        <f>+IF(OR(Z1039&lt;&gt;"OUI",X1039="OUI",R1039&lt;&gt;"-"),"OUI","")</f>
        <v>OUI</v>
      </c>
      <c r="AB1039" s="69">
        <f>+IF(AA1039&lt;&gt;"OUI","-",IF(R1039="-",IF(W1039&lt;=3,"-",MAX(N1039,K1039*(1-$T$1))),IF(W1039&lt;=3,R1039,IF(T1039&gt;$V$6,MAX(N1039,K1039*$T$6),IF(T1039&gt;$V$5,MAX(R1039,N1039,K1039*(1-$T$2),K1039*(1-$T$5)),IF(T1039&gt;$V$4,MAX(R1039,N1039,K1039*(1-$T$2),K1039*(1-$T$4)),IF(T1039&gt;$V$3,MAX(R1039,N1039,K1039*(1-$T$2),K1039*(1-$T$3)),IF(T1039&gt;$V$1,MAX(N1039,K1039*(1-$T$2)),MAX(N1039,R1039)))))))))</f>
        <v>8.9550000000000001</v>
      </c>
      <c r="AC1039" s="70">
        <f>+IF(AB1039="-","-",IF(ABS(K1039-AB1039)&lt;0.1,1,-1*(AB1039-K1039)/K1039))</f>
        <v>9.9999999999999922E-2</v>
      </c>
      <c r="AD1039" s="66">
        <f>+IF(AB1039&lt;&gt;"-",IF(AB1039&lt;K1039,(K1039-AB1039)*C1039,AB1039*C1039),"")</f>
        <v>11.939999999999991</v>
      </c>
      <c r="AE1039" s="68" t="str">
        <f>+IF(AB1039&lt;&gt;"-",IF(R1039&lt;&gt;"-",IF(Z1039&lt;&gt;"OUI","OLD","FAUX"),IF(Z1039&lt;&gt;"OUI","NEW","FAUX")),"")</f>
        <v>OLD</v>
      </c>
      <c r="AF1039" s="68"/>
      <c r="AG1039" s="68"/>
      <c r="AH1039" s="53" t="str">
        <f t="shared" si="15"/>
        <v/>
      </c>
    </row>
    <row r="1040" spans="1:34" ht="17">
      <c r="A1040" s="53" t="s">
        <v>1085</v>
      </c>
      <c r="B1040" s="53" t="s">
        <v>1086</v>
      </c>
      <c r="C1040" s="54">
        <v>2</v>
      </c>
      <c r="D1040" s="55" t="s">
        <v>80</v>
      </c>
      <c r="E1040" s="55" t="s">
        <v>97</v>
      </c>
      <c r="F1040" s="56" t="s">
        <v>49</v>
      </c>
      <c r="G1040" s="56" t="s">
        <v>49</v>
      </c>
      <c r="H1040" s="56"/>
      <c r="I1040" s="56"/>
      <c r="J1040" s="56" t="s">
        <v>98</v>
      </c>
      <c r="K1040" s="57">
        <v>9.9132999999999996</v>
      </c>
      <c r="L1040" s="58">
        <v>44194</v>
      </c>
      <c r="M1040" s="58">
        <v>44827</v>
      </c>
      <c r="N1040" s="59"/>
      <c r="O1040" s="56"/>
      <c r="P1040" s="56"/>
      <c r="Q1040" s="56">
        <v>2</v>
      </c>
      <c r="R1040" s="60">
        <v>8.92197</v>
      </c>
      <c r="S1040" s="61">
        <f>O1040+P1040</f>
        <v>0</v>
      </c>
      <c r="T1040" s="62">
        <f>+IF(L1040&lt;&gt;"",IF(DAYS360(L1040,$A$2)&lt;0,0,IF(AND(MONTH(L1040)=MONTH($A$2),YEAR(L1040)&lt;YEAR($A$2)),(DAYS360(L1040,$A$2)/30)-1,DAYS360(L1040,$A$2)/30)),0)</f>
        <v>50.9</v>
      </c>
      <c r="U1040" s="62">
        <f>+IF(M1040&lt;&gt;"",IF(DAYS360(M1040,$A$2)&lt;0,0,IF(AND(MONTH(M1040)=MONTH($A$2),YEAR(M1040)&lt;YEAR($A$2)),(DAYS360(M1040,$A$2)/30)-1,DAYS360(M1040,$A$2)/30)),0)</f>
        <v>30.1</v>
      </c>
      <c r="V1040" s="63">
        <f>S1040/((C1040+Q1040)/2)</f>
        <v>0</v>
      </c>
      <c r="W1040" s="64">
        <f>+IF(V1040&gt;0,1/V1040,999)</f>
        <v>999</v>
      </c>
      <c r="X1040" s="65" t="str">
        <f>+IF(N1040&lt;&gt;"",IF(INT(N1040)&lt;&gt;INT(K1040),"OUI",""),"")</f>
        <v/>
      </c>
      <c r="Y1040" s="66">
        <f>+IF(F1040="OUI",0,C1040*K1040)</f>
        <v>19.826599999999999</v>
      </c>
      <c r="Z1040" s="67" t="str">
        <f>+IF(R1040="-",IF(OR(F1040="OUI",AND(G1040="OUI",T1040&lt;=$V$1),H1040="OUI",I1040="OUI",J1040="OUI",T1040&lt;=$V$1),"OUI",""),"")</f>
        <v/>
      </c>
      <c r="AA1040" s="68" t="str">
        <f>+IF(OR(Z1040&lt;&gt;"OUI",X1040="OUI",R1040&lt;&gt;"-"),"OUI","")</f>
        <v>OUI</v>
      </c>
      <c r="AB1040" s="69">
        <f>+IF(AA1040&lt;&gt;"OUI","-",IF(R1040="-",IF(W1040&lt;=3,"-",MAX(N1040,K1040*(1-$T$1))),IF(W1040&lt;=3,R1040,IF(T1040&gt;$V$6,MAX(N1040,K1040*$T$6),IF(T1040&gt;$V$5,MAX(R1040,N1040,K1040*(1-$T$2),K1040*(1-$T$5)),IF(T1040&gt;$V$4,MAX(R1040,N1040,K1040*(1-$T$2),K1040*(1-$T$4)),IF(T1040&gt;$V$3,MAX(R1040,N1040,K1040*(1-$T$2),K1040*(1-$T$3)),IF(T1040&gt;$V$1,MAX(N1040,K1040*(1-$T$2)),MAX(N1040,R1040)))))))))</f>
        <v>8.92197</v>
      </c>
      <c r="AC1040" s="70">
        <f>+IF(AB1040="-","-",IF(ABS(K1040-AB1040)&lt;0.1,1,-1*(AB1040-K1040)/K1040))</f>
        <v>9.9999999999999964E-2</v>
      </c>
      <c r="AD1040" s="66">
        <f>+IF(AB1040&lt;&gt;"-",IF(AB1040&lt;K1040,(K1040-AB1040)*C1040,AB1040*C1040),"")</f>
        <v>1.9826599999999992</v>
      </c>
      <c r="AE1040" s="68" t="str">
        <f>+IF(AB1040&lt;&gt;"-",IF(R1040&lt;&gt;"-",IF(Z1040&lt;&gt;"OUI","OLD","FAUX"),IF(Z1040&lt;&gt;"OUI","NEW","FAUX")),"")</f>
        <v>OLD</v>
      </c>
      <c r="AF1040" s="68"/>
      <c r="AG1040" s="68"/>
      <c r="AH1040" s="53" t="str">
        <f t="shared" ref="AH1040:AH1103" si="16">+IF(AND(OR(R1040&lt;&gt;"-",AB1040&lt;&gt;"-"),T1040&lt;=1),"Ne pas déprécier","")</f>
        <v/>
      </c>
    </row>
    <row r="1041" spans="1:34" ht="17">
      <c r="A1041" s="53" t="s">
        <v>3224</v>
      </c>
      <c r="B1041" s="53" t="s">
        <v>3225</v>
      </c>
      <c r="C1041" s="54">
        <v>4</v>
      </c>
      <c r="D1041" s="55" t="s">
        <v>80</v>
      </c>
      <c r="E1041" s="55" t="s">
        <v>737</v>
      </c>
      <c r="F1041" s="56" t="s">
        <v>49</v>
      </c>
      <c r="G1041" s="56" t="s">
        <v>49</v>
      </c>
      <c r="H1041" s="56">
        <v>0</v>
      </c>
      <c r="I1041" s="56"/>
      <c r="J1041" s="56" t="s">
        <v>49</v>
      </c>
      <c r="K1041" s="57">
        <v>9.9</v>
      </c>
      <c r="L1041" s="58">
        <v>45351</v>
      </c>
      <c r="M1041" s="58">
        <v>45642</v>
      </c>
      <c r="N1041" s="59"/>
      <c r="O1041" s="56">
        <v>8</v>
      </c>
      <c r="P1041" s="56"/>
      <c r="Q1041" s="56">
        <v>6</v>
      </c>
      <c r="R1041" s="60" t="s">
        <v>1139</v>
      </c>
      <c r="S1041" s="61">
        <f>O1041+P1041</f>
        <v>8</v>
      </c>
      <c r="T1041" s="62">
        <f>+IF(L1041&lt;&gt;"",IF(DAYS360(L1041,$A$2)&lt;0,0,IF(AND(MONTH(L1041)=MONTH($A$2),YEAR(L1041)&lt;YEAR($A$2)),(DAYS360(L1041,$A$2)/30)-1,DAYS360(L1041,$A$2)/30)),0)</f>
        <v>12.866666666666667</v>
      </c>
      <c r="U1041" s="62">
        <f>+IF(M1041&lt;&gt;"",IF(DAYS360(M1041,$A$2)&lt;0,0,IF(AND(MONTH(M1041)=MONTH($A$2),YEAR(M1041)&lt;YEAR($A$2)),(DAYS360(M1041,$A$2)/30)-1,DAYS360(M1041,$A$2)/30)),0)</f>
        <v>3.3333333333333335</v>
      </c>
      <c r="V1041" s="63">
        <f>S1041/((C1041+Q1041)/2)</f>
        <v>1.6</v>
      </c>
      <c r="W1041" s="64">
        <f>+IF(V1041&gt;0,1/V1041,999)</f>
        <v>0.625</v>
      </c>
      <c r="X1041" s="65" t="str">
        <f>+IF(N1041&lt;&gt;"",IF(INT(N1041)&lt;&gt;INT(K1041),"OUI",""),"")</f>
        <v/>
      </c>
      <c r="Y1041" s="66">
        <f>+IF(F1041="OUI",0,C1041*K1041)</f>
        <v>39.6</v>
      </c>
      <c r="Z1041" s="67" t="str">
        <f>+IF(R1041="-",IF(OR(F1041="OUI",AND(G1041="OUI",T1041&lt;=$V$1),H1041="OUI",I1041="OUI",J1041="OUI",T1041&lt;=$V$1),"OUI",""),"")</f>
        <v/>
      </c>
      <c r="AA1041" s="68" t="str">
        <f>+IF(OR(Z1041&lt;&gt;"OUI",X1041="OUI",R1041&lt;&gt;"-"),"OUI","")</f>
        <v>OUI</v>
      </c>
      <c r="AB1041" s="69" t="str">
        <f>+IF(AA1041&lt;&gt;"OUI","-",IF(R1041="-",IF(W1041&lt;=3,"-",MAX(N1041,K1041*(1-$T$1))),IF(W1041&lt;=3,R1041,IF(T1041&gt;$V$6,MAX(N1041,K1041*$T$6),IF(T1041&gt;$V$5,MAX(R1041,N1041,K1041*(1-$T$2),K1041*(1-$T$5)),IF(T1041&gt;$V$4,MAX(R1041,N1041,K1041*(1-$T$2),K1041*(1-$T$4)),IF(T1041&gt;$V$3,MAX(R1041,N1041,K1041*(1-$T$2),K1041*(1-$T$3)),IF(T1041&gt;$V$1,MAX(N1041,K1041*(1-$T$2)),MAX(N1041,R1041)))))))))</f>
        <v>-</v>
      </c>
      <c r="AC1041" s="70" t="str">
        <f>+IF(AB1041="-","-",IF(ABS(K1041-AB1041)&lt;0.1,1,-1*(AB1041-K1041)/K1041))</f>
        <v>-</v>
      </c>
      <c r="AD1041" s="66" t="str">
        <f>+IF(AB1041&lt;&gt;"-",IF(AB1041&lt;K1041,(K1041-AB1041)*C1041,AB1041*C1041),"")</f>
        <v/>
      </c>
      <c r="AE1041" s="68" t="str">
        <f>+IF(AB1041&lt;&gt;"-",IF(R1041&lt;&gt;"-",IF(Z1041&lt;&gt;"OUI","OLD","FAUX"),IF(Z1041&lt;&gt;"OUI","NEW","FAUX")),"")</f>
        <v/>
      </c>
      <c r="AF1041" s="68"/>
      <c r="AG1041" s="68"/>
      <c r="AH1041" s="53" t="str">
        <f t="shared" si="16"/>
        <v/>
      </c>
    </row>
    <row r="1042" spans="1:34" ht="17">
      <c r="A1042" s="53" t="s">
        <v>2225</v>
      </c>
      <c r="B1042" s="53" t="s">
        <v>2226</v>
      </c>
      <c r="C1042" s="54">
        <v>3</v>
      </c>
      <c r="D1042" s="55" t="s">
        <v>736</v>
      </c>
      <c r="E1042" s="55" t="s">
        <v>737</v>
      </c>
      <c r="F1042" s="56" t="s">
        <v>49</v>
      </c>
      <c r="G1042" s="56" t="s">
        <v>49</v>
      </c>
      <c r="H1042" s="56"/>
      <c r="I1042" s="56"/>
      <c r="J1042" s="56" t="s">
        <v>49</v>
      </c>
      <c r="K1042" s="57">
        <v>9.9</v>
      </c>
      <c r="L1042" s="58">
        <v>44700</v>
      </c>
      <c r="M1042" s="58">
        <v>45637</v>
      </c>
      <c r="N1042" s="59"/>
      <c r="O1042" s="56"/>
      <c r="P1042" s="56"/>
      <c r="Q1042" s="56">
        <v>3</v>
      </c>
      <c r="R1042" s="60" t="s">
        <v>1139</v>
      </c>
      <c r="S1042" s="61">
        <f>O1042+P1042</f>
        <v>0</v>
      </c>
      <c r="T1042" s="62">
        <f>+IF(L1042&lt;&gt;"",IF(DAYS360(L1042,$A$2)&lt;0,0,IF(AND(MONTH(L1042)=MONTH($A$2),YEAR(L1042)&lt;YEAR($A$2)),(DAYS360(L1042,$A$2)/30)-1,DAYS360(L1042,$A$2)/30)),0)</f>
        <v>34.233333333333334</v>
      </c>
      <c r="U1042" s="62">
        <f>+IF(M1042&lt;&gt;"",IF(DAYS360(M1042,$A$2)&lt;0,0,IF(AND(MONTH(M1042)=MONTH($A$2),YEAR(M1042)&lt;YEAR($A$2)),(DAYS360(M1042,$A$2)/30)-1,DAYS360(M1042,$A$2)/30)),0)</f>
        <v>3.5</v>
      </c>
      <c r="V1042" s="63">
        <f>S1042/((C1042+Q1042)/2)</f>
        <v>0</v>
      </c>
      <c r="W1042" s="64">
        <f>+IF(V1042&gt;0,1/V1042,999)</f>
        <v>999</v>
      </c>
      <c r="X1042" s="65" t="str">
        <f>+IF(N1042&lt;&gt;"",IF(INT(N1042)&lt;&gt;INT(K1042),"OUI",""),"")</f>
        <v/>
      </c>
      <c r="Y1042" s="66">
        <f>+IF(F1042="OUI",0,C1042*K1042)</f>
        <v>29.700000000000003</v>
      </c>
      <c r="Z1042" s="67" t="str">
        <f>+IF(R1042="-",IF(OR(F1042="OUI",AND(G1042="OUI",T1042&lt;=$V$1),H1042="OUI",I1042="OUI",J1042="OUI",T1042&lt;=$V$1),"OUI",""),"")</f>
        <v/>
      </c>
      <c r="AA1042" s="68" t="str">
        <f>+IF(OR(Z1042&lt;&gt;"OUI",X1042="OUI",R1042&lt;&gt;"-"),"OUI","")</f>
        <v>OUI</v>
      </c>
      <c r="AB1042" s="69">
        <f>+IF(AA1042&lt;&gt;"OUI","-",IF(R1042="-",IF(W1042&lt;=3,"-",MAX(N1042,K1042*(1-$T$1))),IF(W1042&lt;=3,R1042,IF(T1042&gt;$V$6,MAX(N1042,K1042*$T$6),IF(T1042&gt;$V$5,MAX(R1042,N1042,K1042*(1-$T$2),K1042*(1-$T$5)),IF(T1042&gt;$V$4,MAX(R1042,N1042,K1042*(1-$T$2),K1042*(1-$T$4)),IF(T1042&gt;$V$3,MAX(R1042,N1042,K1042*(1-$T$2),K1042*(1-$T$3)),IF(T1042&gt;$V$1,MAX(N1042,K1042*(1-$T$2)),MAX(N1042,R1042)))))))))</f>
        <v>8.91</v>
      </c>
      <c r="AC1042" s="70">
        <f>+IF(AB1042="-","-",IF(ABS(K1042-AB1042)&lt;0.1,1,-1*(AB1042-K1042)/K1042))</f>
        <v>0.10000000000000002</v>
      </c>
      <c r="AD1042" s="66">
        <f>+IF(AB1042&lt;&gt;"-",IF(AB1042&lt;K1042,(K1042-AB1042)*C1042,AB1042*C1042),"")</f>
        <v>2.9700000000000006</v>
      </c>
      <c r="AE1042" s="68" t="str">
        <f>+IF(AB1042&lt;&gt;"-",IF(R1042&lt;&gt;"-",IF(Z1042&lt;&gt;"OUI","OLD","FAUX"),IF(Z1042&lt;&gt;"OUI","NEW","FAUX")),"")</f>
        <v>NEW</v>
      </c>
      <c r="AF1042" s="68"/>
      <c r="AG1042" s="68"/>
      <c r="AH1042" s="53" t="str">
        <f t="shared" si="16"/>
        <v/>
      </c>
    </row>
    <row r="1043" spans="1:34" ht="17">
      <c r="A1043" s="53" t="s">
        <v>253</v>
      </c>
      <c r="B1043" s="53" t="s">
        <v>254</v>
      </c>
      <c r="C1043" s="54">
        <v>3</v>
      </c>
      <c r="D1043" s="55" t="s">
        <v>80</v>
      </c>
      <c r="E1043" s="55" t="s">
        <v>97</v>
      </c>
      <c r="F1043" s="56" t="s">
        <v>49</v>
      </c>
      <c r="G1043" s="56" t="s">
        <v>49</v>
      </c>
      <c r="H1043" s="56"/>
      <c r="I1043" s="56"/>
      <c r="J1043" s="56" t="s">
        <v>98</v>
      </c>
      <c r="K1043" s="57">
        <v>9.8628</v>
      </c>
      <c r="L1043" s="58">
        <v>43356</v>
      </c>
      <c r="M1043" s="58">
        <v>44662</v>
      </c>
      <c r="N1043" s="59"/>
      <c r="O1043" s="56"/>
      <c r="P1043" s="56"/>
      <c r="Q1043" s="56">
        <v>3</v>
      </c>
      <c r="R1043" s="60">
        <v>9.8628</v>
      </c>
      <c r="S1043" s="61">
        <f>O1043+P1043</f>
        <v>0</v>
      </c>
      <c r="T1043" s="62">
        <f>+IF(L1043&lt;&gt;"",IF(DAYS360(L1043,$A$2)&lt;0,0,IF(AND(MONTH(L1043)=MONTH($A$2),YEAR(L1043)&lt;YEAR($A$2)),(DAYS360(L1043,$A$2)/30)-1,DAYS360(L1043,$A$2)/30)),0)</f>
        <v>78.433333333333337</v>
      </c>
      <c r="U1043" s="62">
        <f>+IF(M1043&lt;&gt;"",IF(DAYS360(M1043,$A$2)&lt;0,0,IF(AND(MONTH(M1043)=MONTH($A$2),YEAR(M1043)&lt;YEAR($A$2)),(DAYS360(M1043,$A$2)/30)-1,DAYS360(M1043,$A$2)/30)),0)</f>
        <v>35.5</v>
      </c>
      <c r="V1043" s="63">
        <f>S1043/((C1043+Q1043)/2)</f>
        <v>0</v>
      </c>
      <c r="W1043" s="64">
        <f>+IF(V1043&gt;0,1/V1043,999)</f>
        <v>999</v>
      </c>
      <c r="X1043" s="65" t="str">
        <f>+IF(N1043&lt;&gt;"",IF(INT(N1043)&lt;&gt;INT(K1043),"OUI",""),"")</f>
        <v/>
      </c>
      <c r="Y1043" s="66">
        <f>+IF(F1043="OUI",0,C1043*K1043)</f>
        <v>29.5884</v>
      </c>
      <c r="Z1043" s="67" t="str">
        <f>+IF(R1043="-",IF(OR(F1043="OUI",AND(G1043="OUI",T1043&lt;=$V$1),H1043="OUI",I1043="OUI",J1043="OUI",T1043&lt;=$V$1),"OUI",""),"")</f>
        <v/>
      </c>
      <c r="AA1043" s="68" t="str">
        <f>+IF(OR(Z1043&lt;&gt;"OUI",X1043="OUI",R1043&lt;&gt;"-"),"OUI","")</f>
        <v>OUI</v>
      </c>
      <c r="AB1043" s="69">
        <f>+IF(AA1043&lt;&gt;"OUI","-",IF(R1043="-",IF(W1043&lt;=3,"-",MAX(N1043,K1043*(1-$T$1))),IF(W1043&lt;=3,R1043,IF(T1043&gt;$V$6,MAX(N1043,K1043*$T$6),IF(T1043&gt;$V$5,MAX(R1043,N1043,K1043*(1-$T$2),K1043*(1-$T$5)),IF(T1043&gt;$V$4,MAX(R1043,N1043,K1043*(1-$T$2),K1043*(1-$T$4)),IF(T1043&gt;$V$3,MAX(R1043,N1043,K1043*(1-$T$2),K1043*(1-$T$3)),IF(T1043&gt;$V$1,MAX(N1043,K1043*(1-$T$2)),MAX(N1043,R1043)))))))))</f>
        <v>9.8628</v>
      </c>
      <c r="AC1043" s="70">
        <f>+IF(AB1043="-","-",IF(ABS(K1043-AB1043)&lt;0.1,1,-1*(AB1043-K1043)/K1043))</f>
        <v>1</v>
      </c>
      <c r="AD1043" s="66">
        <f>+IF(AB1043&lt;&gt;"-",IF(AB1043&lt;K1043,(K1043-AB1043)*C1043,AB1043*C1043),"")</f>
        <v>29.5884</v>
      </c>
      <c r="AE1043" s="68" t="str">
        <f>+IF(AB1043&lt;&gt;"-",IF(R1043&lt;&gt;"-",IF(Z1043&lt;&gt;"OUI","OLD","FAUX"),IF(Z1043&lt;&gt;"OUI","NEW","FAUX")),"")</f>
        <v>OLD</v>
      </c>
      <c r="AF1043" s="68"/>
      <c r="AG1043" s="68"/>
      <c r="AH1043" s="53" t="str">
        <f t="shared" si="16"/>
        <v/>
      </c>
    </row>
    <row r="1044" spans="1:34" ht="17">
      <c r="A1044" s="53" t="s">
        <v>509</v>
      </c>
      <c r="B1044" s="53" t="s">
        <v>510</v>
      </c>
      <c r="C1044" s="54">
        <v>6</v>
      </c>
      <c r="D1044" s="55" t="s">
        <v>80</v>
      </c>
      <c r="E1044" s="55"/>
      <c r="F1044" s="56" t="s">
        <v>49</v>
      </c>
      <c r="G1044" s="56" t="s">
        <v>49</v>
      </c>
      <c r="H1044" s="56"/>
      <c r="I1044" s="56"/>
      <c r="J1044" s="56"/>
      <c r="K1044" s="57">
        <v>9.8604000000000003</v>
      </c>
      <c r="L1044" s="58">
        <v>44494</v>
      </c>
      <c r="M1044" s="58">
        <v>45558</v>
      </c>
      <c r="N1044" s="59"/>
      <c r="O1044" s="56"/>
      <c r="P1044" s="56"/>
      <c r="Q1044" s="56">
        <v>6</v>
      </c>
      <c r="R1044" s="60">
        <v>9.3673800000000007</v>
      </c>
      <c r="S1044" s="61">
        <f>O1044+P1044</f>
        <v>0</v>
      </c>
      <c r="T1044" s="62">
        <f>+IF(L1044&lt;&gt;"",IF(DAYS360(L1044,$A$2)&lt;0,0,IF(AND(MONTH(L1044)=MONTH($A$2),YEAR(L1044)&lt;YEAR($A$2)),(DAYS360(L1044,$A$2)/30)-1,DAYS360(L1044,$A$2)/30)),0)</f>
        <v>41.033333333333331</v>
      </c>
      <c r="U1044" s="62">
        <f>+IF(M1044&lt;&gt;"",IF(DAYS360(M1044,$A$2)&lt;0,0,IF(AND(MONTH(M1044)=MONTH($A$2),YEAR(M1044)&lt;YEAR($A$2)),(DAYS360(M1044,$A$2)/30)-1,DAYS360(M1044,$A$2)/30)),0)</f>
        <v>6.1</v>
      </c>
      <c r="V1044" s="63">
        <f>S1044/((C1044+Q1044)/2)</f>
        <v>0</v>
      </c>
      <c r="W1044" s="64">
        <f>+IF(V1044&gt;0,1/V1044,999)</f>
        <v>999</v>
      </c>
      <c r="X1044" s="65" t="str">
        <f>+IF(N1044&lt;&gt;"",IF(INT(N1044)&lt;&gt;INT(K1044),"OUI",""),"")</f>
        <v/>
      </c>
      <c r="Y1044" s="66">
        <f>+IF(F1044="OUI",0,C1044*K1044)</f>
        <v>59.162400000000005</v>
      </c>
      <c r="Z1044" s="67" t="str">
        <f>+IF(R1044="-",IF(OR(F1044="OUI",AND(G1044="OUI",T1044&lt;=$V$1),H1044="OUI",I1044="OUI",J1044="OUI",T1044&lt;=$V$1),"OUI",""),"")</f>
        <v/>
      </c>
      <c r="AA1044" s="68" t="str">
        <f>+IF(OR(Z1044&lt;&gt;"OUI",X1044="OUI",R1044&lt;&gt;"-"),"OUI","")</f>
        <v>OUI</v>
      </c>
      <c r="AB1044" s="69">
        <f>+IF(AA1044&lt;&gt;"OUI","-",IF(R1044="-",IF(W1044&lt;=3,"-",MAX(N1044,K1044*(1-$T$1))),IF(W1044&lt;=3,R1044,IF(T1044&gt;$V$6,MAX(N1044,K1044*$T$6),IF(T1044&gt;$V$5,MAX(R1044,N1044,K1044*(1-$T$2),K1044*(1-$T$5)),IF(T1044&gt;$V$4,MAX(R1044,N1044,K1044*(1-$T$2),K1044*(1-$T$4)),IF(T1044&gt;$V$3,MAX(R1044,N1044,K1044*(1-$T$2),K1044*(1-$T$3)),IF(T1044&gt;$V$1,MAX(N1044,K1044*(1-$T$2)),MAX(N1044,R1044)))))))))</f>
        <v>9.3673800000000007</v>
      </c>
      <c r="AC1044" s="70">
        <f>+IF(AB1044="-","-",IF(ABS(K1044-AB1044)&lt;0.1,1,-1*(AB1044-K1044)/K1044))</f>
        <v>4.9999999999999954E-2</v>
      </c>
      <c r="AD1044" s="66">
        <f>+IF(AB1044&lt;&gt;"-",IF(AB1044&lt;K1044,(K1044-AB1044)*C1044,AB1044*C1044),"")</f>
        <v>2.9581199999999974</v>
      </c>
      <c r="AE1044" s="68" t="str">
        <f>+IF(AB1044&lt;&gt;"-",IF(R1044&lt;&gt;"-",IF(Z1044&lt;&gt;"OUI","OLD","FAUX"),IF(Z1044&lt;&gt;"OUI","NEW","FAUX")),"")</f>
        <v>OLD</v>
      </c>
      <c r="AF1044" s="68"/>
      <c r="AG1044" s="68"/>
      <c r="AH1044" s="53" t="str">
        <f t="shared" si="16"/>
        <v/>
      </c>
    </row>
    <row r="1045" spans="1:34" ht="17">
      <c r="A1045" s="53" t="s">
        <v>3415</v>
      </c>
      <c r="B1045" s="53" t="s">
        <v>3416</v>
      </c>
      <c r="C1045" s="54">
        <v>112</v>
      </c>
      <c r="D1045" s="55" t="s">
        <v>47</v>
      </c>
      <c r="E1045" s="55" t="s">
        <v>2042</v>
      </c>
      <c r="F1045" s="56" t="s">
        <v>49</v>
      </c>
      <c r="G1045" s="56" t="s">
        <v>49</v>
      </c>
      <c r="H1045" s="56">
        <v>0</v>
      </c>
      <c r="I1045" s="56"/>
      <c r="J1045" s="56" t="s">
        <v>49</v>
      </c>
      <c r="K1045" s="57">
        <v>9.7820999999999998</v>
      </c>
      <c r="L1045" s="58">
        <v>45013</v>
      </c>
      <c r="M1045" s="58">
        <v>45733</v>
      </c>
      <c r="N1045" s="59"/>
      <c r="O1045" s="56">
        <v>91</v>
      </c>
      <c r="P1045" s="56"/>
      <c r="Q1045" s="56">
        <v>210</v>
      </c>
      <c r="R1045" s="60" t="s">
        <v>1139</v>
      </c>
      <c r="S1045" s="61">
        <f>O1045+P1045</f>
        <v>91</v>
      </c>
      <c r="T1045" s="62">
        <f>+IF(L1045&lt;&gt;"",IF(DAYS360(L1045,$A$2)&lt;0,0,IF(AND(MONTH(L1045)=MONTH($A$2),YEAR(L1045)&lt;YEAR($A$2)),(DAYS360(L1045,$A$2)/30)-1,DAYS360(L1045,$A$2)/30)),0)</f>
        <v>22.933333333333334</v>
      </c>
      <c r="U1045" s="62">
        <f>+IF(M1045&lt;&gt;"",IF(DAYS360(M1045,$A$2)&lt;0,0,IF(AND(MONTH(M1045)=MONTH($A$2),YEAR(M1045)&lt;YEAR($A$2)),(DAYS360(M1045,$A$2)/30)-1,DAYS360(M1045,$A$2)/30)),0)</f>
        <v>0.3</v>
      </c>
      <c r="V1045" s="63">
        <f>S1045/((C1045+Q1045)/2)</f>
        <v>0.56521739130434778</v>
      </c>
      <c r="W1045" s="64">
        <f>+IF(V1045&gt;0,1/V1045,999)</f>
        <v>1.7692307692307694</v>
      </c>
      <c r="X1045" s="65" t="str">
        <f>+IF(N1045&lt;&gt;"",IF(INT(N1045)&lt;&gt;INT(K1045),"OUI",""),"")</f>
        <v/>
      </c>
      <c r="Y1045" s="66">
        <f>+IF(F1045="OUI",0,C1045*K1045)</f>
        <v>1095.5952</v>
      </c>
      <c r="Z1045" s="67" t="str">
        <f>+IF(R1045="-",IF(OR(F1045="OUI",AND(G1045="OUI",T1045&lt;=$V$1),H1045="OUI",I1045="OUI",J1045="OUI",T1045&lt;=$V$1),"OUI",""),"")</f>
        <v/>
      </c>
      <c r="AA1045" s="68" t="str">
        <f>+IF(OR(Z1045&lt;&gt;"OUI",X1045="OUI",R1045&lt;&gt;"-"),"OUI","")</f>
        <v>OUI</v>
      </c>
      <c r="AB1045" s="69" t="str">
        <f>+IF(AA1045&lt;&gt;"OUI","-",IF(R1045="-",IF(W1045&lt;=3,"-",MAX(N1045,K1045*(1-$T$1))),IF(W1045&lt;=3,R1045,IF(T1045&gt;$V$6,MAX(N1045,K1045*$T$6),IF(T1045&gt;$V$5,MAX(R1045,N1045,K1045*(1-$T$2),K1045*(1-$T$5)),IF(T1045&gt;$V$4,MAX(R1045,N1045,K1045*(1-$T$2),K1045*(1-$T$4)),IF(T1045&gt;$V$3,MAX(R1045,N1045,K1045*(1-$T$2),K1045*(1-$T$3)),IF(T1045&gt;$V$1,MAX(N1045,K1045*(1-$T$2)),MAX(N1045,R1045)))))))))</f>
        <v>-</v>
      </c>
      <c r="AC1045" s="70" t="str">
        <f>+IF(AB1045="-","-",IF(ABS(K1045-AB1045)&lt;0.1,1,-1*(AB1045-K1045)/K1045))</f>
        <v>-</v>
      </c>
      <c r="AD1045" s="66" t="str">
        <f>+IF(AB1045&lt;&gt;"-",IF(AB1045&lt;K1045,(K1045-AB1045)*C1045,AB1045*C1045),"")</f>
        <v/>
      </c>
      <c r="AE1045" s="68" t="str">
        <f>+IF(AB1045&lt;&gt;"-",IF(R1045&lt;&gt;"-",IF(Z1045&lt;&gt;"OUI","OLD","FAUX"),IF(Z1045&lt;&gt;"OUI","NEW","FAUX")),"")</f>
        <v/>
      </c>
      <c r="AF1045" s="68"/>
      <c r="AG1045" s="68"/>
      <c r="AH1045" s="53" t="str">
        <f t="shared" si="16"/>
        <v/>
      </c>
    </row>
    <row r="1046" spans="1:34" ht="17">
      <c r="A1046" s="53" t="s">
        <v>2195</v>
      </c>
      <c r="B1046" s="53" t="s">
        <v>2196</v>
      </c>
      <c r="C1046" s="54">
        <v>6</v>
      </c>
      <c r="D1046" s="55" t="s">
        <v>791</v>
      </c>
      <c r="E1046" s="55" t="s">
        <v>111</v>
      </c>
      <c r="F1046" s="56" t="s">
        <v>49</v>
      </c>
      <c r="G1046" s="56" t="s">
        <v>49</v>
      </c>
      <c r="H1046" s="56"/>
      <c r="I1046" s="56"/>
      <c r="J1046" s="56" t="s">
        <v>49</v>
      </c>
      <c r="K1046" s="57">
        <v>9.7799999999999994</v>
      </c>
      <c r="L1046" s="58">
        <v>44774</v>
      </c>
      <c r="M1046" s="58">
        <v>45525</v>
      </c>
      <c r="N1046" s="59"/>
      <c r="O1046" s="56"/>
      <c r="P1046" s="56"/>
      <c r="Q1046" s="56">
        <v>6</v>
      </c>
      <c r="R1046" s="60" t="s">
        <v>1139</v>
      </c>
      <c r="S1046" s="61">
        <f>O1046+P1046</f>
        <v>0</v>
      </c>
      <c r="T1046" s="62">
        <f>+IF(L1046&lt;&gt;"",IF(DAYS360(L1046,$A$2)&lt;0,0,IF(AND(MONTH(L1046)=MONTH($A$2),YEAR(L1046)&lt;YEAR($A$2)),(DAYS360(L1046,$A$2)/30)-1,DAYS360(L1046,$A$2)/30)),0)</f>
        <v>31.833333333333332</v>
      </c>
      <c r="U1046" s="62">
        <f>+IF(M1046&lt;&gt;"",IF(DAYS360(M1046,$A$2)&lt;0,0,IF(AND(MONTH(M1046)=MONTH($A$2),YEAR(M1046)&lt;YEAR($A$2)),(DAYS360(M1046,$A$2)/30)-1,DAYS360(M1046,$A$2)/30)),0)</f>
        <v>7.166666666666667</v>
      </c>
      <c r="V1046" s="63">
        <f>S1046/((C1046+Q1046)/2)</f>
        <v>0</v>
      </c>
      <c r="W1046" s="64">
        <f>+IF(V1046&gt;0,1/V1046,999)</f>
        <v>999</v>
      </c>
      <c r="X1046" s="65" t="str">
        <f>+IF(N1046&lt;&gt;"",IF(INT(N1046)&lt;&gt;INT(K1046),"OUI",""),"")</f>
        <v/>
      </c>
      <c r="Y1046" s="66">
        <f>+IF(F1046="OUI",0,C1046*K1046)</f>
        <v>58.679999999999993</v>
      </c>
      <c r="Z1046" s="67" t="str">
        <f>+IF(R1046="-",IF(OR(F1046="OUI",AND(G1046="OUI",T1046&lt;=$V$1),H1046="OUI",I1046="OUI",J1046="OUI",T1046&lt;=$V$1),"OUI",""),"")</f>
        <v/>
      </c>
      <c r="AA1046" s="68" t="str">
        <f>+IF(OR(Z1046&lt;&gt;"OUI",X1046="OUI",R1046&lt;&gt;"-"),"OUI","")</f>
        <v>OUI</v>
      </c>
      <c r="AB1046" s="69">
        <f>+IF(AA1046&lt;&gt;"OUI","-",IF(R1046="-",IF(W1046&lt;=3,"-",MAX(N1046,K1046*(1-$T$1))),IF(W1046&lt;=3,R1046,IF(T1046&gt;$V$6,MAX(N1046,K1046*$T$6),IF(T1046&gt;$V$5,MAX(R1046,N1046,K1046*(1-$T$2),K1046*(1-$T$5)),IF(T1046&gt;$V$4,MAX(R1046,N1046,K1046*(1-$T$2),K1046*(1-$T$4)),IF(T1046&gt;$V$3,MAX(R1046,N1046,K1046*(1-$T$2),K1046*(1-$T$3)),IF(T1046&gt;$V$1,MAX(N1046,K1046*(1-$T$2)),MAX(N1046,R1046)))))))))</f>
        <v>8.8019999999999996</v>
      </c>
      <c r="AC1046" s="70">
        <f>+IF(AB1046="-","-",IF(ABS(K1046-AB1046)&lt;0.1,1,-1*(AB1046-K1046)/K1046))</f>
        <v>9.9999999999999978E-2</v>
      </c>
      <c r="AD1046" s="66">
        <f>+IF(AB1046&lt;&gt;"-",IF(AB1046&lt;K1046,(K1046-AB1046)*C1046,AB1046*C1046),"")</f>
        <v>5.8679999999999986</v>
      </c>
      <c r="AE1046" s="68" t="str">
        <f>+IF(AB1046&lt;&gt;"-",IF(R1046&lt;&gt;"-",IF(Z1046&lt;&gt;"OUI","OLD","FAUX"),IF(Z1046&lt;&gt;"OUI","NEW","FAUX")),"")</f>
        <v>NEW</v>
      </c>
      <c r="AF1046" s="68"/>
      <c r="AG1046" s="68"/>
      <c r="AH1046" s="53" t="str">
        <f t="shared" si="16"/>
        <v/>
      </c>
    </row>
    <row r="1047" spans="1:34" ht="17">
      <c r="A1047" s="53" t="s">
        <v>3509</v>
      </c>
      <c r="B1047" s="53" t="s">
        <v>3510</v>
      </c>
      <c r="C1047" s="54">
        <v>4</v>
      </c>
      <c r="D1047" s="55" t="s">
        <v>80</v>
      </c>
      <c r="E1047" s="55"/>
      <c r="F1047" s="56" t="s">
        <v>49</v>
      </c>
      <c r="G1047" s="56" t="s">
        <v>49</v>
      </c>
      <c r="H1047" s="56"/>
      <c r="I1047" s="56"/>
      <c r="J1047" s="56"/>
      <c r="K1047" s="57">
        <v>9.7552000000000003</v>
      </c>
      <c r="L1047" s="58">
        <v>45695</v>
      </c>
      <c r="M1047" s="58">
        <v>45719</v>
      </c>
      <c r="N1047" s="59"/>
      <c r="O1047" s="56">
        <v>3</v>
      </c>
      <c r="P1047" s="56"/>
      <c r="Q1047" s="56">
        <v>2</v>
      </c>
      <c r="R1047" s="60" t="s">
        <v>1139</v>
      </c>
      <c r="S1047" s="61">
        <f>O1047+P1047</f>
        <v>3</v>
      </c>
      <c r="T1047" s="62">
        <f>+IF(L1047&lt;&gt;"",IF(DAYS360(L1047,$A$2)&lt;0,0,IF(AND(MONTH(L1047)=MONTH($A$2),YEAR(L1047)&lt;YEAR($A$2)),(DAYS360(L1047,$A$2)/30)-1,DAYS360(L1047,$A$2)/30)),0)</f>
        <v>1.6333333333333333</v>
      </c>
      <c r="U1047" s="62">
        <f>+IF(M1047&lt;&gt;"",IF(DAYS360(M1047,$A$2)&lt;0,0,IF(AND(MONTH(M1047)=MONTH($A$2),YEAR(M1047)&lt;YEAR($A$2)),(DAYS360(M1047,$A$2)/30)-1,DAYS360(M1047,$A$2)/30)),0)</f>
        <v>0.76666666666666672</v>
      </c>
      <c r="V1047" s="63">
        <f>S1047/((C1047+Q1047)/2)</f>
        <v>1</v>
      </c>
      <c r="W1047" s="64">
        <f>+IF(V1047&gt;0,1/V1047,999)</f>
        <v>1</v>
      </c>
      <c r="X1047" s="65" t="str">
        <f>+IF(N1047&lt;&gt;"",IF(INT(N1047)&lt;&gt;INT(K1047),"OUI",""),"")</f>
        <v/>
      </c>
      <c r="Y1047" s="66">
        <f>+IF(F1047="OUI",0,C1047*K1047)</f>
        <v>39.020800000000001</v>
      </c>
      <c r="Z1047" s="67" t="str">
        <f>+IF(R1047="-",IF(OR(F1047="OUI",AND(G1047="OUI",T1047&lt;=$V$1),H1047="OUI",I1047="OUI",J1047="OUI",T1047&lt;=$V$1),"OUI",""),"")</f>
        <v>OUI</v>
      </c>
      <c r="AA1047" s="68" t="str">
        <f>+IF(OR(Z1047&lt;&gt;"OUI",X1047="OUI",R1047&lt;&gt;"-"),"OUI","")</f>
        <v/>
      </c>
      <c r="AB1047" s="69" t="str">
        <f>+IF(AA1047&lt;&gt;"OUI","-",IF(R1047="-",IF(W1047&lt;=3,"-",MAX(N1047,K1047*(1-$T$1))),IF(W1047&lt;=3,R1047,IF(T1047&gt;$V$6,MAX(N1047,K1047*$T$6),IF(T1047&gt;$V$5,MAX(R1047,N1047,K1047*(1-$T$2),K1047*(1-$T$5)),IF(T1047&gt;$V$4,MAX(R1047,N1047,K1047*(1-$T$2),K1047*(1-$T$4)),IF(T1047&gt;$V$3,MAX(R1047,N1047,K1047*(1-$T$2),K1047*(1-$T$3)),IF(T1047&gt;$V$1,MAX(N1047,K1047*(1-$T$2)),MAX(N1047,R1047)))))))))</f>
        <v>-</v>
      </c>
      <c r="AC1047" s="70" t="str">
        <f>+IF(AB1047="-","-",IF(ABS(K1047-AB1047)&lt;0.1,1,-1*(AB1047-K1047)/K1047))</f>
        <v>-</v>
      </c>
      <c r="AD1047" s="66" t="str">
        <f>+IF(AB1047&lt;&gt;"-",IF(AB1047&lt;K1047,(K1047-AB1047)*C1047,AB1047*C1047),"")</f>
        <v/>
      </c>
      <c r="AE1047" s="68" t="str">
        <f>+IF(AB1047&lt;&gt;"-",IF(R1047&lt;&gt;"-",IF(Z1047&lt;&gt;"OUI","OLD","FAUX"),IF(Z1047&lt;&gt;"OUI","NEW","FAUX")),"")</f>
        <v/>
      </c>
      <c r="AF1047" s="68"/>
      <c r="AG1047" s="68"/>
      <c r="AH1047" s="53" t="str">
        <f t="shared" si="16"/>
        <v/>
      </c>
    </row>
    <row r="1048" spans="1:34" ht="17">
      <c r="A1048" s="53" t="s">
        <v>565</v>
      </c>
      <c r="B1048" s="53" t="s">
        <v>566</v>
      </c>
      <c r="C1048" s="54">
        <v>7</v>
      </c>
      <c r="D1048" s="55" t="s">
        <v>80</v>
      </c>
      <c r="E1048" s="55"/>
      <c r="F1048" s="56" t="s">
        <v>49</v>
      </c>
      <c r="G1048" s="56" t="s">
        <v>49</v>
      </c>
      <c r="H1048" s="56"/>
      <c r="I1048" s="56"/>
      <c r="J1048" s="56"/>
      <c r="K1048" s="57">
        <v>9.7113999999999994</v>
      </c>
      <c r="L1048" s="58">
        <v>44477</v>
      </c>
      <c r="M1048" s="58">
        <v>45686</v>
      </c>
      <c r="N1048" s="59"/>
      <c r="O1048" s="56"/>
      <c r="P1048" s="56"/>
      <c r="Q1048" s="56">
        <v>6</v>
      </c>
      <c r="R1048" s="60">
        <v>8.996533055555556</v>
      </c>
      <c r="S1048" s="61">
        <f>O1048+P1048</f>
        <v>0</v>
      </c>
      <c r="T1048" s="62">
        <f>+IF(L1048&lt;&gt;"",IF(DAYS360(L1048,$A$2)&lt;0,0,IF(AND(MONTH(L1048)=MONTH($A$2),YEAR(L1048)&lt;YEAR($A$2)),(DAYS360(L1048,$A$2)/30)-1,DAYS360(L1048,$A$2)/30)),0)</f>
        <v>41.6</v>
      </c>
      <c r="U1048" s="62">
        <f>+IF(M1048&lt;&gt;"",IF(DAYS360(M1048,$A$2)&lt;0,0,IF(AND(MONTH(M1048)=MONTH($A$2),YEAR(M1048)&lt;YEAR($A$2)),(DAYS360(M1048,$A$2)/30)-1,DAYS360(M1048,$A$2)/30)),0)</f>
        <v>1.9</v>
      </c>
      <c r="V1048" s="63">
        <f>S1048/((C1048+Q1048)/2)</f>
        <v>0</v>
      </c>
      <c r="W1048" s="64">
        <f>+IF(V1048&gt;0,1/V1048,999)</f>
        <v>999</v>
      </c>
      <c r="X1048" s="65" t="str">
        <f>+IF(N1048&lt;&gt;"",IF(INT(N1048)&lt;&gt;INT(K1048),"OUI",""),"")</f>
        <v/>
      </c>
      <c r="Y1048" s="66">
        <f>+IF(F1048="OUI",0,C1048*K1048)</f>
        <v>67.979799999999997</v>
      </c>
      <c r="Z1048" s="67" t="str">
        <f>+IF(R1048="-",IF(OR(F1048="OUI",AND(G1048="OUI",T1048&lt;=$V$1),H1048="OUI",I1048="OUI",J1048="OUI",T1048&lt;=$V$1),"OUI",""),"")</f>
        <v/>
      </c>
      <c r="AA1048" s="68" t="str">
        <f>+IF(OR(Z1048&lt;&gt;"OUI",X1048="OUI",R1048&lt;&gt;"-"),"OUI","")</f>
        <v>OUI</v>
      </c>
      <c r="AB1048" s="69">
        <f>+IF(AA1048&lt;&gt;"OUI","-",IF(R1048="-",IF(W1048&lt;=3,"-",MAX(N1048,K1048*(1-$T$1))),IF(W1048&lt;=3,R1048,IF(T1048&gt;$V$6,MAX(N1048,K1048*$T$6),IF(T1048&gt;$V$5,MAX(R1048,N1048,K1048*(1-$T$2),K1048*(1-$T$5)),IF(T1048&gt;$V$4,MAX(R1048,N1048,K1048*(1-$T$2),K1048*(1-$T$4)),IF(T1048&gt;$V$3,MAX(R1048,N1048,K1048*(1-$T$2),K1048*(1-$T$3)),IF(T1048&gt;$V$1,MAX(N1048,K1048*(1-$T$2)),MAX(N1048,R1048)))))))))</f>
        <v>8.996533055555556</v>
      </c>
      <c r="AC1048" s="70">
        <f>+IF(AB1048="-","-",IF(ABS(K1048-AB1048)&lt;0.1,1,-1*(AB1048-K1048)/K1048))</f>
        <v>7.3611111111111002E-2</v>
      </c>
      <c r="AD1048" s="66">
        <f>+IF(AB1048&lt;&gt;"-",IF(AB1048&lt;K1048,(K1048-AB1048)*C1048,AB1048*C1048),"")</f>
        <v>5.0040686111111032</v>
      </c>
      <c r="AE1048" s="68" t="str">
        <f>+IF(AB1048&lt;&gt;"-",IF(R1048&lt;&gt;"-",IF(Z1048&lt;&gt;"OUI","OLD","FAUX"),IF(Z1048&lt;&gt;"OUI","NEW","FAUX")),"")</f>
        <v>OLD</v>
      </c>
      <c r="AF1048" s="68"/>
      <c r="AG1048" s="68"/>
      <c r="AH1048" s="53" t="str">
        <f t="shared" si="16"/>
        <v/>
      </c>
    </row>
    <row r="1049" spans="1:34" ht="17">
      <c r="A1049" s="53" t="s">
        <v>208</v>
      </c>
      <c r="B1049" s="53" t="s">
        <v>209</v>
      </c>
      <c r="C1049" s="54">
        <v>6</v>
      </c>
      <c r="D1049" s="55" t="s">
        <v>110</v>
      </c>
      <c r="E1049" s="55" t="s">
        <v>74</v>
      </c>
      <c r="F1049" s="56" t="s">
        <v>49</v>
      </c>
      <c r="G1049" s="56" t="s">
        <v>49</v>
      </c>
      <c r="H1049" s="56"/>
      <c r="I1049" s="56"/>
      <c r="J1049" s="56" t="s">
        <v>49</v>
      </c>
      <c r="K1049" s="57">
        <v>9.6999999999999993</v>
      </c>
      <c r="L1049" s="58">
        <v>43705</v>
      </c>
      <c r="M1049" s="58">
        <v>45719</v>
      </c>
      <c r="N1049" s="59"/>
      <c r="O1049" s="56">
        <v>2</v>
      </c>
      <c r="P1049" s="56"/>
      <c r="Q1049" s="56">
        <v>8</v>
      </c>
      <c r="R1049" s="60">
        <v>6.7899999999999991</v>
      </c>
      <c r="S1049" s="61">
        <f>O1049+P1049</f>
        <v>2</v>
      </c>
      <c r="T1049" s="62">
        <f>+IF(L1049&lt;&gt;"",IF(DAYS360(L1049,$A$2)&lt;0,0,IF(AND(MONTH(L1049)=MONTH($A$2),YEAR(L1049)&lt;YEAR($A$2)),(DAYS360(L1049,$A$2)/30)-1,DAYS360(L1049,$A$2)/30)),0)</f>
        <v>66.933333333333337</v>
      </c>
      <c r="U1049" s="62">
        <f>+IF(M1049&lt;&gt;"",IF(DAYS360(M1049,$A$2)&lt;0,0,IF(AND(MONTH(M1049)=MONTH($A$2),YEAR(M1049)&lt;YEAR($A$2)),(DAYS360(M1049,$A$2)/30)-1,DAYS360(M1049,$A$2)/30)),0)</f>
        <v>0.76666666666666672</v>
      </c>
      <c r="V1049" s="63">
        <f>S1049/((C1049+Q1049)/2)</f>
        <v>0.2857142857142857</v>
      </c>
      <c r="W1049" s="64">
        <f>+IF(V1049&gt;0,1/V1049,999)</f>
        <v>3.5</v>
      </c>
      <c r="X1049" s="65" t="str">
        <f>+IF(N1049&lt;&gt;"",IF(INT(N1049)&lt;&gt;INT(K1049),"OUI",""),"")</f>
        <v/>
      </c>
      <c r="Y1049" s="66">
        <f>+IF(F1049="OUI",0,C1049*K1049)</f>
        <v>58.199999999999996</v>
      </c>
      <c r="Z1049" s="67" t="str">
        <f>+IF(R1049="-",IF(OR(F1049="OUI",AND(G1049="OUI",T1049&lt;=$V$1),H1049="OUI",I1049="OUI",J1049="OUI",T1049&lt;=$V$1),"OUI",""),"")</f>
        <v/>
      </c>
      <c r="AA1049" s="68" t="str">
        <f>+IF(OR(Z1049&lt;&gt;"OUI",X1049="OUI",R1049&lt;&gt;"-"),"OUI","")</f>
        <v>OUI</v>
      </c>
      <c r="AB1049" s="69">
        <f>+IF(AA1049&lt;&gt;"OUI","-",IF(R1049="-",IF(W1049&lt;=3,"-",MAX(N1049,K1049*(1-$T$1))),IF(W1049&lt;=3,R1049,IF(T1049&gt;$V$6,MAX(N1049,K1049*$T$6),IF(T1049&gt;$V$5,MAX(R1049,N1049,K1049*(1-$T$2),K1049*(1-$T$5)),IF(T1049&gt;$V$4,MAX(R1049,N1049,K1049*(1-$T$2),K1049*(1-$T$4)),IF(T1049&gt;$V$3,MAX(R1049,N1049,K1049*(1-$T$2),K1049*(1-$T$3)),IF(T1049&gt;$V$1,MAX(N1049,K1049*(1-$T$2)),MAX(N1049,R1049)))))))))</f>
        <v>9.6999999999999993</v>
      </c>
      <c r="AC1049" s="70">
        <f>+IF(AB1049="-","-",IF(ABS(K1049-AB1049)&lt;0.1,1,-1*(AB1049-K1049)/K1049))</f>
        <v>1</v>
      </c>
      <c r="AD1049" s="66">
        <f>+IF(AB1049&lt;&gt;"-",IF(AB1049&lt;K1049,(K1049-AB1049)*C1049,AB1049*C1049),"")</f>
        <v>58.199999999999996</v>
      </c>
      <c r="AE1049" s="68" t="str">
        <f>+IF(AB1049&lt;&gt;"-",IF(R1049&lt;&gt;"-",IF(Z1049&lt;&gt;"OUI","OLD","FAUX"),IF(Z1049&lt;&gt;"OUI","NEW","FAUX")),"")</f>
        <v>OLD</v>
      </c>
      <c r="AF1049" s="68"/>
      <c r="AG1049" s="68"/>
      <c r="AH1049" s="53" t="str">
        <f t="shared" si="16"/>
        <v/>
      </c>
    </row>
    <row r="1050" spans="1:34" ht="17">
      <c r="A1050" s="53" t="s">
        <v>900</v>
      </c>
      <c r="B1050" s="53" t="s">
        <v>901</v>
      </c>
      <c r="C1050" s="54">
        <v>10</v>
      </c>
      <c r="D1050" s="55" t="s">
        <v>80</v>
      </c>
      <c r="E1050" s="55" t="s">
        <v>97</v>
      </c>
      <c r="F1050" s="56" t="s">
        <v>49</v>
      </c>
      <c r="G1050" s="56" t="s">
        <v>49</v>
      </c>
      <c r="H1050" s="56"/>
      <c r="I1050" s="56"/>
      <c r="J1050" s="56" t="s">
        <v>98</v>
      </c>
      <c r="K1050" s="57">
        <v>9.6704000000000008</v>
      </c>
      <c r="L1050" s="58">
        <v>44284</v>
      </c>
      <c r="M1050" s="58">
        <v>45454</v>
      </c>
      <c r="N1050" s="59"/>
      <c r="O1050" s="56"/>
      <c r="P1050" s="56"/>
      <c r="Q1050" s="56">
        <v>10</v>
      </c>
      <c r="R1050" s="60">
        <v>8.7033600000000018</v>
      </c>
      <c r="S1050" s="61">
        <f>O1050+P1050</f>
        <v>0</v>
      </c>
      <c r="T1050" s="62">
        <f>+IF(L1050&lt;&gt;"",IF(DAYS360(L1050,$A$2)&lt;0,0,IF(AND(MONTH(L1050)=MONTH($A$2),YEAR(L1050)&lt;YEAR($A$2)),(DAYS360(L1050,$A$2)/30)-1,DAYS360(L1050,$A$2)/30)),0)</f>
        <v>46.9</v>
      </c>
      <c r="U1050" s="62">
        <f>+IF(M1050&lt;&gt;"",IF(DAYS360(M1050,$A$2)&lt;0,0,IF(AND(MONTH(M1050)=MONTH($A$2),YEAR(M1050)&lt;YEAR($A$2)),(DAYS360(M1050,$A$2)/30)-1,DAYS360(M1050,$A$2)/30)),0)</f>
        <v>9.5</v>
      </c>
      <c r="V1050" s="63">
        <f>S1050/((C1050+Q1050)/2)</f>
        <v>0</v>
      </c>
      <c r="W1050" s="64">
        <f>+IF(V1050&gt;0,1/V1050,999)</f>
        <v>999</v>
      </c>
      <c r="X1050" s="65" t="str">
        <f>+IF(N1050&lt;&gt;"",IF(INT(N1050)&lt;&gt;INT(K1050),"OUI",""),"")</f>
        <v/>
      </c>
      <c r="Y1050" s="66">
        <f>+IF(F1050="OUI",0,C1050*K1050)</f>
        <v>96.704000000000008</v>
      </c>
      <c r="Z1050" s="67" t="str">
        <f>+IF(R1050="-",IF(OR(F1050="OUI",AND(G1050="OUI",T1050&lt;=$V$1),H1050="OUI",I1050="OUI",J1050="OUI",T1050&lt;=$V$1),"OUI",""),"")</f>
        <v/>
      </c>
      <c r="AA1050" s="68" t="str">
        <f>+IF(OR(Z1050&lt;&gt;"OUI",X1050="OUI",R1050&lt;&gt;"-"),"OUI","")</f>
        <v>OUI</v>
      </c>
      <c r="AB1050" s="69">
        <f>+IF(AA1050&lt;&gt;"OUI","-",IF(R1050="-",IF(W1050&lt;=3,"-",MAX(N1050,K1050*(1-$T$1))),IF(W1050&lt;=3,R1050,IF(T1050&gt;$V$6,MAX(N1050,K1050*$T$6),IF(T1050&gt;$V$5,MAX(R1050,N1050,K1050*(1-$T$2),K1050*(1-$T$5)),IF(T1050&gt;$V$4,MAX(R1050,N1050,K1050*(1-$T$2),K1050*(1-$T$4)),IF(T1050&gt;$V$3,MAX(R1050,N1050,K1050*(1-$T$2),K1050*(1-$T$3)),IF(T1050&gt;$V$1,MAX(N1050,K1050*(1-$T$2)),MAX(N1050,R1050)))))))))</f>
        <v>8.7033600000000018</v>
      </c>
      <c r="AC1050" s="70">
        <f>+IF(AB1050="-","-",IF(ABS(K1050-AB1050)&lt;0.1,1,-1*(AB1050-K1050)/K1050))</f>
        <v>9.9999999999999895E-2</v>
      </c>
      <c r="AD1050" s="66">
        <f>+IF(AB1050&lt;&gt;"-",IF(AB1050&lt;K1050,(K1050-AB1050)*C1050,AB1050*C1050),"")</f>
        <v>9.6703999999999901</v>
      </c>
      <c r="AE1050" s="68" t="str">
        <f>+IF(AB1050&lt;&gt;"-",IF(R1050&lt;&gt;"-",IF(Z1050&lt;&gt;"OUI","OLD","FAUX"),IF(Z1050&lt;&gt;"OUI","NEW","FAUX")),"")</f>
        <v>OLD</v>
      </c>
      <c r="AF1050" s="68"/>
      <c r="AG1050" s="68"/>
      <c r="AH1050" s="53" t="str">
        <f t="shared" si="16"/>
        <v/>
      </c>
    </row>
    <row r="1051" spans="1:34" ht="17">
      <c r="A1051" s="53" t="s">
        <v>2040</v>
      </c>
      <c r="B1051" s="53" t="s">
        <v>2041</v>
      </c>
      <c r="C1051" s="54">
        <v>895</v>
      </c>
      <c r="D1051" s="55" t="s">
        <v>47</v>
      </c>
      <c r="E1051" s="55" t="s">
        <v>2042</v>
      </c>
      <c r="F1051" s="56" t="s">
        <v>49</v>
      </c>
      <c r="G1051" s="56" t="s">
        <v>49</v>
      </c>
      <c r="H1051" s="56">
        <v>0</v>
      </c>
      <c r="I1051" s="56"/>
      <c r="J1051" s="56" t="s">
        <v>49</v>
      </c>
      <c r="K1051" s="57">
        <v>9.6475000000000009</v>
      </c>
      <c r="L1051" s="58">
        <v>45250</v>
      </c>
      <c r="M1051" s="58">
        <v>45733</v>
      </c>
      <c r="N1051" s="59"/>
      <c r="O1051" s="56">
        <v>160</v>
      </c>
      <c r="P1051" s="56">
        <v>47</v>
      </c>
      <c r="Q1051" s="56">
        <v>1124</v>
      </c>
      <c r="R1051" s="60" t="s">
        <v>1139</v>
      </c>
      <c r="S1051" s="61">
        <f>O1051+P1051</f>
        <v>207</v>
      </c>
      <c r="T1051" s="62">
        <f>+IF(L1051&lt;&gt;"",IF(DAYS360(L1051,$A$2)&lt;0,0,IF(AND(MONTH(L1051)=MONTH($A$2),YEAR(L1051)&lt;YEAR($A$2)),(DAYS360(L1051,$A$2)/30)-1,DAYS360(L1051,$A$2)/30)),0)</f>
        <v>16.2</v>
      </c>
      <c r="U1051" s="62">
        <f>+IF(M1051&lt;&gt;"",IF(DAYS360(M1051,$A$2)&lt;0,0,IF(AND(MONTH(M1051)=MONTH($A$2),YEAR(M1051)&lt;YEAR($A$2)),(DAYS360(M1051,$A$2)/30)-1,DAYS360(M1051,$A$2)/30)),0)</f>
        <v>0.3</v>
      </c>
      <c r="V1051" s="63">
        <f>S1051/((C1051+Q1051)/2)</f>
        <v>0.2050520059435364</v>
      </c>
      <c r="W1051" s="64">
        <f>+IF(V1051&gt;0,1/V1051,999)</f>
        <v>4.8768115942028984</v>
      </c>
      <c r="X1051" s="65" t="str">
        <f>+IF(N1051&lt;&gt;"",IF(INT(N1051)&lt;&gt;INT(K1051),"OUI",""),"")</f>
        <v/>
      </c>
      <c r="Y1051" s="66">
        <f>+IF(F1051="OUI",0,C1051*K1051)</f>
        <v>8634.5125000000007</v>
      </c>
      <c r="Z1051" s="67" t="str">
        <f>+IF(R1051="-",IF(OR(F1051="OUI",AND(G1051="OUI",T1051&lt;=$V$1),H1051="OUI",I1051="OUI",J1051="OUI",T1051&lt;=$V$1),"OUI",""),"")</f>
        <v/>
      </c>
      <c r="AA1051" s="68" t="str">
        <f>+IF(OR(Z1051&lt;&gt;"OUI",X1051="OUI",R1051&lt;&gt;"-"),"OUI","")</f>
        <v>OUI</v>
      </c>
      <c r="AB1051" s="69">
        <f>+IF(AA1051&lt;&gt;"OUI","-",IF(R1051="-",IF(W1051&lt;=3,"-",MAX(N1051,K1051*(1-$T$1))),IF(W1051&lt;=3,R1051,IF(T1051&gt;$V$6,MAX(N1051,K1051*$T$6),IF(T1051&gt;$V$5,MAX(R1051,N1051,K1051*(1-$T$2),K1051*(1-$T$5)),IF(T1051&gt;$V$4,MAX(R1051,N1051,K1051*(1-$T$2),K1051*(1-$T$4)),IF(T1051&gt;$V$3,MAX(R1051,N1051,K1051*(1-$T$2),K1051*(1-$T$3)),IF(T1051&gt;$V$1,MAX(N1051,K1051*(1-$T$2)),MAX(N1051,R1051)))))))))</f>
        <v>8.6827500000000004</v>
      </c>
      <c r="AC1051" s="70">
        <f>+IF(AB1051="-","-",IF(ABS(K1051-AB1051)&lt;0.1,1,-1*(AB1051-K1051)/K1051))</f>
        <v>0.10000000000000003</v>
      </c>
      <c r="AD1051" s="66">
        <f>+IF(AB1051&lt;&gt;"-",IF(AB1051&lt;K1051,(K1051-AB1051)*C1051,AB1051*C1051),"")</f>
        <v>863.45125000000041</v>
      </c>
      <c r="AE1051" s="68" t="str">
        <f>+IF(AB1051&lt;&gt;"-",IF(R1051&lt;&gt;"-",IF(Z1051&lt;&gt;"OUI","OLD","FAUX"),IF(Z1051&lt;&gt;"OUI","NEW","FAUX")),"")</f>
        <v>NEW</v>
      </c>
      <c r="AF1051" s="68"/>
      <c r="AG1051" s="68"/>
      <c r="AH1051" s="53" t="str">
        <f t="shared" si="16"/>
        <v/>
      </c>
    </row>
    <row r="1052" spans="1:34" ht="17">
      <c r="A1052" s="53" t="s">
        <v>1767</v>
      </c>
      <c r="B1052" s="53" t="s">
        <v>1768</v>
      </c>
      <c r="C1052" s="54">
        <v>7</v>
      </c>
      <c r="D1052" s="55" t="s">
        <v>80</v>
      </c>
      <c r="E1052" s="55" t="s">
        <v>81</v>
      </c>
      <c r="F1052" s="56" t="s">
        <v>49</v>
      </c>
      <c r="G1052" s="56" t="s">
        <v>49</v>
      </c>
      <c r="H1052" s="56"/>
      <c r="I1052" s="56"/>
      <c r="J1052" s="56" t="s">
        <v>49</v>
      </c>
      <c r="K1052" s="57">
        <v>9.6067</v>
      </c>
      <c r="L1052" s="58">
        <v>44393</v>
      </c>
      <c r="M1052" s="58">
        <v>45586</v>
      </c>
      <c r="N1052" s="59"/>
      <c r="O1052" s="56"/>
      <c r="P1052" s="56"/>
      <c r="Q1052" s="56">
        <v>7</v>
      </c>
      <c r="R1052" s="60">
        <v>8.6460299999999997</v>
      </c>
      <c r="S1052" s="61">
        <f>O1052+P1052</f>
        <v>0</v>
      </c>
      <c r="T1052" s="62">
        <f>+IF(L1052&lt;&gt;"",IF(DAYS360(L1052,$A$2)&lt;0,0,IF(AND(MONTH(L1052)=MONTH($A$2),YEAR(L1052)&lt;YEAR($A$2)),(DAYS360(L1052,$A$2)/30)-1,DAYS360(L1052,$A$2)/30)),0)</f>
        <v>44.333333333333336</v>
      </c>
      <c r="U1052" s="62">
        <f>+IF(M1052&lt;&gt;"",IF(DAYS360(M1052,$A$2)&lt;0,0,IF(AND(MONTH(M1052)=MONTH($A$2),YEAR(M1052)&lt;YEAR($A$2)),(DAYS360(M1052,$A$2)/30)-1,DAYS360(M1052,$A$2)/30)),0)</f>
        <v>5.166666666666667</v>
      </c>
      <c r="V1052" s="63">
        <f>S1052/((C1052+Q1052)/2)</f>
        <v>0</v>
      </c>
      <c r="W1052" s="64">
        <f>+IF(V1052&gt;0,1/V1052,999)</f>
        <v>999</v>
      </c>
      <c r="X1052" s="65" t="str">
        <f>+IF(N1052&lt;&gt;"",IF(INT(N1052)&lt;&gt;INT(K1052),"OUI",""),"")</f>
        <v/>
      </c>
      <c r="Y1052" s="66">
        <f>+IF(F1052="OUI",0,C1052*K1052)</f>
        <v>67.246899999999997</v>
      </c>
      <c r="Z1052" s="67" t="str">
        <f>+IF(R1052="-",IF(OR(F1052="OUI",AND(G1052="OUI",T1052&lt;=$V$1),H1052="OUI",I1052="OUI",J1052="OUI",T1052&lt;=$V$1),"OUI",""),"")</f>
        <v/>
      </c>
      <c r="AA1052" s="68" t="str">
        <f>+IF(OR(Z1052&lt;&gt;"OUI",X1052="OUI",R1052&lt;&gt;"-"),"OUI","")</f>
        <v>OUI</v>
      </c>
      <c r="AB1052" s="69">
        <f>+IF(AA1052&lt;&gt;"OUI","-",IF(R1052="-",IF(W1052&lt;=3,"-",MAX(N1052,K1052*(1-$T$1))),IF(W1052&lt;=3,R1052,IF(T1052&gt;$V$6,MAX(N1052,K1052*$T$6),IF(T1052&gt;$V$5,MAX(R1052,N1052,K1052*(1-$T$2),K1052*(1-$T$5)),IF(T1052&gt;$V$4,MAX(R1052,N1052,K1052*(1-$T$2),K1052*(1-$T$4)),IF(T1052&gt;$V$3,MAX(R1052,N1052,K1052*(1-$T$2),K1052*(1-$T$3)),IF(T1052&gt;$V$1,MAX(N1052,K1052*(1-$T$2)),MAX(N1052,R1052)))))))))</f>
        <v>8.6460299999999997</v>
      </c>
      <c r="AC1052" s="70">
        <f>+IF(AB1052="-","-",IF(ABS(K1052-AB1052)&lt;0.1,1,-1*(AB1052-K1052)/K1052))</f>
        <v>0.10000000000000003</v>
      </c>
      <c r="AD1052" s="66">
        <f>+IF(AB1052&lt;&gt;"-",IF(AB1052&lt;K1052,(K1052-AB1052)*C1052,AB1052*C1052),"")</f>
        <v>6.7246900000000025</v>
      </c>
      <c r="AE1052" s="68" t="str">
        <f>+IF(AB1052&lt;&gt;"-",IF(R1052&lt;&gt;"-",IF(Z1052&lt;&gt;"OUI","OLD","FAUX"),IF(Z1052&lt;&gt;"OUI","NEW","FAUX")),"")</f>
        <v>OLD</v>
      </c>
      <c r="AF1052" s="68"/>
      <c r="AG1052" s="68"/>
      <c r="AH1052" s="53" t="str">
        <f t="shared" si="16"/>
        <v/>
      </c>
    </row>
    <row r="1053" spans="1:34" ht="17">
      <c r="A1053" s="53" t="s">
        <v>1286</v>
      </c>
      <c r="B1053" s="53" t="s">
        <v>1287</v>
      </c>
      <c r="C1053" s="54">
        <v>9</v>
      </c>
      <c r="D1053" s="55" t="s">
        <v>80</v>
      </c>
      <c r="E1053" s="55" t="s">
        <v>973</v>
      </c>
      <c r="F1053" s="56" t="s">
        <v>49</v>
      </c>
      <c r="G1053" s="56" t="s">
        <v>49</v>
      </c>
      <c r="H1053" s="56"/>
      <c r="I1053" s="56"/>
      <c r="J1053" s="56" t="s">
        <v>49</v>
      </c>
      <c r="K1053" s="57">
        <v>9.5399999999999991</v>
      </c>
      <c r="L1053" s="58">
        <v>45229</v>
      </c>
      <c r="M1053" s="58">
        <v>45722</v>
      </c>
      <c r="N1053" s="59"/>
      <c r="O1053" s="56">
        <v>2</v>
      </c>
      <c r="P1053" s="56"/>
      <c r="Q1053" s="56">
        <v>11</v>
      </c>
      <c r="R1053" s="60" t="s">
        <v>1139</v>
      </c>
      <c r="S1053" s="61">
        <f>O1053+P1053</f>
        <v>2</v>
      </c>
      <c r="T1053" s="62">
        <f>+IF(L1053&lt;&gt;"",IF(DAYS360(L1053,$A$2)&lt;0,0,IF(AND(MONTH(L1053)=MONTH($A$2),YEAR(L1053)&lt;YEAR($A$2)),(DAYS360(L1053,$A$2)/30)-1,DAYS360(L1053,$A$2)/30)),0)</f>
        <v>16.866666666666667</v>
      </c>
      <c r="U1053" s="62">
        <f>+IF(M1053&lt;&gt;"",IF(DAYS360(M1053,$A$2)&lt;0,0,IF(AND(MONTH(M1053)=MONTH($A$2),YEAR(M1053)&lt;YEAR($A$2)),(DAYS360(M1053,$A$2)/30)-1,DAYS360(M1053,$A$2)/30)),0)</f>
        <v>0.66666666666666663</v>
      </c>
      <c r="V1053" s="63">
        <f>S1053/((C1053+Q1053)/2)</f>
        <v>0.2</v>
      </c>
      <c r="W1053" s="64">
        <f>+IF(V1053&gt;0,1/V1053,999)</f>
        <v>5</v>
      </c>
      <c r="X1053" s="65" t="str">
        <f>+IF(N1053&lt;&gt;"",IF(INT(N1053)&lt;&gt;INT(K1053),"OUI",""),"")</f>
        <v/>
      </c>
      <c r="Y1053" s="66">
        <f>+IF(F1053="OUI",0,C1053*K1053)</f>
        <v>85.859999999999985</v>
      </c>
      <c r="Z1053" s="67" t="str">
        <f>+IF(R1053="-",IF(OR(F1053="OUI",AND(G1053="OUI",T1053&lt;=$V$1),H1053="OUI",I1053="OUI",J1053="OUI",T1053&lt;=$V$1),"OUI",""),"")</f>
        <v/>
      </c>
      <c r="AA1053" s="68" t="str">
        <f>+IF(OR(Z1053&lt;&gt;"OUI",X1053="OUI",R1053&lt;&gt;"-"),"OUI","")</f>
        <v>OUI</v>
      </c>
      <c r="AB1053" s="69">
        <f>+IF(AA1053&lt;&gt;"OUI","-",IF(R1053="-",IF(W1053&lt;=3,"-",MAX(N1053,K1053*(1-$T$1))),IF(W1053&lt;=3,R1053,IF(T1053&gt;$V$6,MAX(N1053,K1053*$T$6),IF(T1053&gt;$V$5,MAX(R1053,N1053,K1053*(1-$T$2),K1053*(1-$T$5)),IF(T1053&gt;$V$4,MAX(R1053,N1053,K1053*(1-$T$2),K1053*(1-$T$4)),IF(T1053&gt;$V$3,MAX(R1053,N1053,K1053*(1-$T$2),K1053*(1-$T$3)),IF(T1053&gt;$V$1,MAX(N1053,K1053*(1-$T$2)),MAX(N1053,R1053)))))))))</f>
        <v>8.5860000000000003</v>
      </c>
      <c r="AC1053" s="70">
        <f>+IF(AB1053="-","-",IF(ABS(K1053-AB1053)&lt;0.1,1,-1*(AB1053-K1053)/K1053))</f>
        <v>9.9999999999999895E-2</v>
      </c>
      <c r="AD1053" s="66">
        <f>+IF(AB1053&lt;&gt;"-",IF(AB1053&lt;K1053,(K1053-AB1053)*C1053,AB1053*C1053),"")</f>
        <v>8.5859999999999896</v>
      </c>
      <c r="AE1053" s="68" t="str">
        <f>+IF(AB1053&lt;&gt;"-",IF(R1053&lt;&gt;"-",IF(Z1053&lt;&gt;"OUI","OLD","FAUX"),IF(Z1053&lt;&gt;"OUI","NEW","FAUX")),"")</f>
        <v>NEW</v>
      </c>
      <c r="AF1053" s="68"/>
      <c r="AG1053" s="68"/>
      <c r="AH1053" s="53" t="str">
        <f t="shared" si="16"/>
        <v/>
      </c>
    </row>
    <row r="1054" spans="1:34" ht="17">
      <c r="A1054" s="53" t="s">
        <v>1223</v>
      </c>
      <c r="B1054" s="53" t="s">
        <v>1224</v>
      </c>
      <c r="C1054" s="54">
        <v>20</v>
      </c>
      <c r="D1054" s="55" t="s">
        <v>1225</v>
      </c>
      <c r="E1054" s="55"/>
      <c r="F1054" s="56" t="s">
        <v>49</v>
      </c>
      <c r="G1054" s="56" t="s">
        <v>49</v>
      </c>
      <c r="H1054" s="56"/>
      <c r="I1054" s="56"/>
      <c r="J1054" s="56"/>
      <c r="K1054" s="57">
        <v>9.5</v>
      </c>
      <c r="L1054" s="58">
        <v>45313</v>
      </c>
      <c r="M1054" s="58">
        <v>45685</v>
      </c>
      <c r="N1054" s="59"/>
      <c r="O1054" s="56">
        <v>1</v>
      </c>
      <c r="P1054" s="56"/>
      <c r="Q1054" s="56">
        <v>21</v>
      </c>
      <c r="R1054" s="60" t="s">
        <v>1139</v>
      </c>
      <c r="S1054" s="61">
        <f>O1054+P1054</f>
        <v>1</v>
      </c>
      <c r="T1054" s="62">
        <f>+IF(L1054&lt;&gt;"",IF(DAYS360(L1054,$A$2)&lt;0,0,IF(AND(MONTH(L1054)=MONTH($A$2),YEAR(L1054)&lt;YEAR($A$2)),(DAYS360(L1054,$A$2)/30)-1,DAYS360(L1054,$A$2)/30)),0)</f>
        <v>14.133333333333333</v>
      </c>
      <c r="U1054" s="62">
        <f>+IF(M1054&lt;&gt;"",IF(DAYS360(M1054,$A$2)&lt;0,0,IF(AND(MONTH(M1054)=MONTH($A$2),YEAR(M1054)&lt;YEAR($A$2)),(DAYS360(M1054,$A$2)/30)-1,DAYS360(M1054,$A$2)/30)),0)</f>
        <v>1.9333333333333333</v>
      </c>
      <c r="V1054" s="63">
        <f>S1054/((C1054+Q1054)/2)</f>
        <v>4.878048780487805E-2</v>
      </c>
      <c r="W1054" s="64">
        <f>+IF(V1054&gt;0,1/V1054,999)</f>
        <v>20.5</v>
      </c>
      <c r="X1054" s="65" t="str">
        <f>+IF(N1054&lt;&gt;"",IF(INT(N1054)&lt;&gt;INT(K1054),"OUI",""),"")</f>
        <v/>
      </c>
      <c r="Y1054" s="66">
        <f>+IF(F1054="OUI",0,C1054*K1054)</f>
        <v>190</v>
      </c>
      <c r="Z1054" s="67" t="str">
        <f>+IF(R1054="-",IF(OR(F1054="OUI",AND(G1054="OUI",T1054&lt;=$V$1),H1054="OUI",I1054="OUI",J1054="OUI",T1054&lt;=$V$1),"OUI",""),"")</f>
        <v/>
      </c>
      <c r="AA1054" s="68" t="str">
        <f>+IF(OR(Z1054&lt;&gt;"OUI",X1054="OUI",R1054&lt;&gt;"-"),"OUI","")</f>
        <v>OUI</v>
      </c>
      <c r="AB1054" s="69">
        <f>+IF(AA1054&lt;&gt;"OUI","-",IF(R1054="-",IF(W1054&lt;=3,"-",MAX(N1054,K1054*(1-$T$1))),IF(W1054&lt;=3,R1054,IF(T1054&gt;$V$6,MAX(N1054,K1054*$T$6),IF(T1054&gt;$V$5,MAX(R1054,N1054,K1054*(1-$T$2),K1054*(1-$T$5)),IF(T1054&gt;$V$4,MAX(R1054,N1054,K1054*(1-$T$2),K1054*(1-$T$4)),IF(T1054&gt;$V$3,MAX(R1054,N1054,K1054*(1-$T$2),K1054*(1-$T$3)),IF(T1054&gt;$V$1,MAX(N1054,K1054*(1-$T$2)),MAX(N1054,R1054)))))))))</f>
        <v>8.5500000000000007</v>
      </c>
      <c r="AC1054" s="70">
        <f>+IF(AB1054="-","-",IF(ABS(K1054-AB1054)&lt;0.1,1,-1*(AB1054-K1054)/K1054))</f>
        <v>9.9999999999999922E-2</v>
      </c>
      <c r="AD1054" s="66">
        <f>+IF(AB1054&lt;&gt;"-",IF(AB1054&lt;K1054,(K1054-AB1054)*C1054,AB1054*C1054),"")</f>
        <v>18.999999999999986</v>
      </c>
      <c r="AE1054" s="68" t="str">
        <f>+IF(AB1054&lt;&gt;"-",IF(R1054&lt;&gt;"-",IF(Z1054&lt;&gt;"OUI","OLD","FAUX"),IF(Z1054&lt;&gt;"OUI","NEW","FAUX")),"")</f>
        <v>NEW</v>
      </c>
      <c r="AF1054" s="68"/>
      <c r="AG1054" s="68"/>
      <c r="AH1054" s="53" t="str">
        <f t="shared" si="16"/>
        <v/>
      </c>
    </row>
    <row r="1055" spans="1:34" ht="17">
      <c r="A1055" s="53" t="s">
        <v>446</v>
      </c>
      <c r="B1055" s="53" t="s">
        <v>447</v>
      </c>
      <c r="C1055" s="54">
        <v>14</v>
      </c>
      <c r="D1055" s="55" t="s">
        <v>448</v>
      </c>
      <c r="E1055" s="55"/>
      <c r="F1055" s="56" t="s">
        <v>49</v>
      </c>
      <c r="G1055" s="56" t="s">
        <v>49</v>
      </c>
      <c r="H1055" s="56"/>
      <c r="I1055" s="56"/>
      <c r="J1055" s="56"/>
      <c r="K1055" s="57">
        <v>9.5</v>
      </c>
      <c r="L1055" s="58">
        <v>44518</v>
      </c>
      <c r="M1055" s="58">
        <v>45337</v>
      </c>
      <c r="N1055" s="59"/>
      <c r="O1055" s="56"/>
      <c r="P1055" s="56"/>
      <c r="Q1055" s="56">
        <v>15</v>
      </c>
      <c r="R1055" s="60">
        <v>9.3284722222222225</v>
      </c>
      <c r="S1055" s="61">
        <f>O1055+P1055</f>
        <v>0</v>
      </c>
      <c r="T1055" s="62">
        <f>+IF(L1055&lt;&gt;"",IF(DAYS360(L1055,$A$2)&lt;0,0,IF(AND(MONTH(L1055)=MONTH($A$2),YEAR(L1055)&lt;YEAR($A$2)),(DAYS360(L1055,$A$2)/30)-1,DAYS360(L1055,$A$2)/30)),0)</f>
        <v>40.266666666666666</v>
      </c>
      <c r="U1055" s="62">
        <f>+IF(M1055&lt;&gt;"",IF(DAYS360(M1055,$A$2)&lt;0,0,IF(AND(MONTH(M1055)=MONTH($A$2),YEAR(M1055)&lt;YEAR($A$2)),(DAYS360(M1055,$A$2)/30)-1,DAYS360(M1055,$A$2)/30)),0)</f>
        <v>13.366666666666667</v>
      </c>
      <c r="V1055" s="63">
        <f>S1055/((C1055+Q1055)/2)</f>
        <v>0</v>
      </c>
      <c r="W1055" s="64">
        <f>+IF(V1055&gt;0,1/V1055,999)</f>
        <v>999</v>
      </c>
      <c r="X1055" s="65" t="str">
        <f>+IF(N1055&lt;&gt;"",IF(INT(N1055)&lt;&gt;INT(K1055),"OUI",""),"")</f>
        <v/>
      </c>
      <c r="Y1055" s="66">
        <f>+IF(F1055="OUI",0,C1055*K1055)</f>
        <v>133</v>
      </c>
      <c r="Z1055" s="67" t="str">
        <f>+IF(R1055="-",IF(OR(F1055="OUI",AND(G1055="OUI",T1055&lt;=$V$1),H1055="OUI",I1055="OUI",J1055="OUI",T1055&lt;=$V$1),"OUI",""),"")</f>
        <v/>
      </c>
      <c r="AA1055" s="68" t="str">
        <f>+IF(OR(Z1055&lt;&gt;"OUI",X1055="OUI",R1055&lt;&gt;"-"),"OUI","")</f>
        <v>OUI</v>
      </c>
      <c r="AB1055" s="69">
        <f>+IF(AA1055&lt;&gt;"OUI","-",IF(R1055="-",IF(W1055&lt;=3,"-",MAX(N1055,K1055*(1-$T$1))),IF(W1055&lt;=3,R1055,IF(T1055&gt;$V$6,MAX(N1055,K1055*$T$6),IF(T1055&gt;$V$5,MAX(R1055,N1055,K1055*(1-$T$2),K1055*(1-$T$5)),IF(T1055&gt;$V$4,MAX(R1055,N1055,K1055*(1-$T$2),K1055*(1-$T$4)),IF(T1055&gt;$V$3,MAX(R1055,N1055,K1055*(1-$T$2),K1055*(1-$T$3)),IF(T1055&gt;$V$1,MAX(N1055,K1055*(1-$T$2)),MAX(N1055,R1055)))))))))</f>
        <v>9.3284722222222225</v>
      </c>
      <c r="AC1055" s="70">
        <f>+IF(AB1055="-","-",IF(ABS(K1055-AB1055)&lt;0.1,1,-1*(AB1055-K1055)/K1055))</f>
        <v>1.8055555555555526E-2</v>
      </c>
      <c r="AD1055" s="66">
        <f>+IF(AB1055&lt;&gt;"-",IF(AB1055&lt;K1055,(K1055-AB1055)*C1055,AB1055*C1055),"")</f>
        <v>2.401388888888885</v>
      </c>
      <c r="AE1055" s="68" t="str">
        <f>+IF(AB1055&lt;&gt;"-",IF(R1055&lt;&gt;"-",IF(Z1055&lt;&gt;"OUI","OLD","FAUX"),IF(Z1055&lt;&gt;"OUI","NEW","FAUX")),"")</f>
        <v>OLD</v>
      </c>
      <c r="AF1055" s="68"/>
      <c r="AG1055" s="68"/>
      <c r="AH1055" s="53" t="str">
        <f t="shared" si="16"/>
        <v/>
      </c>
    </row>
    <row r="1056" spans="1:34" ht="17">
      <c r="A1056" s="53" t="s">
        <v>449</v>
      </c>
      <c r="B1056" s="53" t="s">
        <v>450</v>
      </c>
      <c r="C1056" s="54">
        <v>5</v>
      </c>
      <c r="D1056" s="55" t="s">
        <v>448</v>
      </c>
      <c r="E1056" s="55"/>
      <c r="F1056" s="56" t="s">
        <v>49</v>
      </c>
      <c r="G1056" s="56" t="s">
        <v>49</v>
      </c>
      <c r="H1056" s="56"/>
      <c r="I1056" s="56"/>
      <c r="J1056" s="56"/>
      <c r="K1056" s="57">
        <v>9.5</v>
      </c>
      <c r="L1056" s="58">
        <v>44518</v>
      </c>
      <c r="M1056" s="58">
        <v>45287</v>
      </c>
      <c r="N1056" s="59"/>
      <c r="O1056" s="56"/>
      <c r="P1056" s="56"/>
      <c r="Q1056" s="56">
        <v>5</v>
      </c>
      <c r="R1056" s="60">
        <v>9.3284722222222225</v>
      </c>
      <c r="S1056" s="61">
        <f>O1056+P1056</f>
        <v>0</v>
      </c>
      <c r="T1056" s="62">
        <f>+IF(L1056&lt;&gt;"",IF(DAYS360(L1056,$A$2)&lt;0,0,IF(AND(MONTH(L1056)=MONTH($A$2),YEAR(L1056)&lt;YEAR($A$2)),(DAYS360(L1056,$A$2)/30)-1,DAYS360(L1056,$A$2)/30)),0)</f>
        <v>40.266666666666666</v>
      </c>
      <c r="U1056" s="62">
        <f>+IF(M1056&lt;&gt;"",IF(DAYS360(M1056,$A$2)&lt;0,0,IF(AND(MONTH(M1056)=MONTH($A$2),YEAR(M1056)&lt;YEAR($A$2)),(DAYS360(M1056,$A$2)/30)-1,DAYS360(M1056,$A$2)/30)),0)</f>
        <v>14.966666666666667</v>
      </c>
      <c r="V1056" s="63">
        <f>S1056/((C1056+Q1056)/2)</f>
        <v>0</v>
      </c>
      <c r="W1056" s="64">
        <f>+IF(V1056&gt;0,1/V1056,999)</f>
        <v>999</v>
      </c>
      <c r="X1056" s="65" t="str">
        <f>+IF(N1056&lt;&gt;"",IF(INT(N1056)&lt;&gt;INT(K1056),"OUI",""),"")</f>
        <v/>
      </c>
      <c r="Y1056" s="66">
        <f>+IF(F1056="OUI",0,C1056*K1056)</f>
        <v>47.5</v>
      </c>
      <c r="Z1056" s="67" t="str">
        <f>+IF(R1056="-",IF(OR(F1056="OUI",AND(G1056="OUI",T1056&lt;=$V$1),H1056="OUI",I1056="OUI",J1056="OUI",T1056&lt;=$V$1),"OUI",""),"")</f>
        <v/>
      </c>
      <c r="AA1056" s="68" t="str">
        <f>+IF(OR(Z1056&lt;&gt;"OUI",X1056="OUI",R1056&lt;&gt;"-"),"OUI","")</f>
        <v>OUI</v>
      </c>
      <c r="AB1056" s="69">
        <f>+IF(AA1056&lt;&gt;"OUI","-",IF(R1056="-",IF(W1056&lt;=3,"-",MAX(N1056,K1056*(1-$T$1))),IF(W1056&lt;=3,R1056,IF(T1056&gt;$V$6,MAX(N1056,K1056*$T$6),IF(T1056&gt;$V$5,MAX(R1056,N1056,K1056*(1-$T$2),K1056*(1-$T$5)),IF(T1056&gt;$V$4,MAX(R1056,N1056,K1056*(1-$T$2),K1056*(1-$T$4)),IF(T1056&gt;$V$3,MAX(R1056,N1056,K1056*(1-$T$2),K1056*(1-$T$3)),IF(T1056&gt;$V$1,MAX(N1056,K1056*(1-$T$2)),MAX(N1056,R1056)))))))))</f>
        <v>9.3284722222222225</v>
      </c>
      <c r="AC1056" s="70">
        <f>+IF(AB1056="-","-",IF(ABS(K1056-AB1056)&lt;0.1,1,-1*(AB1056-K1056)/K1056))</f>
        <v>1.8055555555555526E-2</v>
      </c>
      <c r="AD1056" s="66">
        <f>+IF(AB1056&lt;&gt;"-",IF(AB1056&lt;K1056,(K1056-AB1056)*C1056,AB1056*C1056),"")</f>
        <v>0.85763888888888751</v>
      </c>
      <c r="AE1056" s="68" t="str">
        <f>+IF(AB1056&lt;&gt;"-",IF(R1056&lt;&gt;"-",IF(Z1056&lt;&gt;"OUI","OLD","FAUX"),IF(Z1056&lt;&gt;"OUI","NEW","FAUX")),"")</f>
        <v>OLD</v>
      </c>
      <c r="AF1056" s="68"/>
      <c r="AG1056" s="68"/>
      <c r="AH1056" s="53" t="str">
        <f t="shared" si="16"/>
        <v/>
      </c>
    </row>
    <row r="1057" spans="1:34" ht="17">
      <c r="A1057" s="53" t="s">
        <v>451</v>
      </c>
      <c r="B1057" s="53" t="s">
        <v>452</v>
      </c>
      <c r="C1057" s="54">
        <v>4</v>
      </c>
      <c r="D1057" s="55" t="s">
        <v>448</v>
      </c>
      <c r="E1057" s="55"/>
      <c r="F1057" s="56" t="s">
        <v>49</v>
      </c>
      <c r="G1057" s="56" t="s">
        <v>49</v>
      </c>
      <c r="H1057" s="56"/>
      <c r="I1057" s="56"/>
      <c r="J1057" s="56"/>
      <c r="K1057" s="57">
        <v>9.5</v>
      </c>
      <c r="L1057" s="58">
        <v>44518</v>
      </c>
      <c r="M1057" s="58">
        <v>45705</v>
      </c>
      <c r="N1057" s="59"/>
      <c r="O1057" s="56">
        <v>1</v>
      </c>
      <c r="P1057" s="56"/>
      <c r="Q1057" s="56">
        <v>5</v>
      </c>
      <c r="R1057" s="60">
        <v>9.3284722222222225</v>
      </c>
      <c r="S1057" s="61">
        <f>O1057+P1057</f>
        <v>1</v>
      </c>
      <c r="T1057" s="62">
        <f>+IF(L1057&lt;&gt;"",IF(DAYS360(L1057,$A$2)&lt;0,0,IF(AND(MONTH(L1057)=MONTH($A$2),YEAR(L1057)&lt;YEAR($A$2)),(DAYS360(L1057,$A$2)/30)-1,DAYS360(L1057,$A$2)/30)),0)</f>
        <v>40.266666666666666</v>
      </c>
      <c r="U1057" s="62">
        <f>+IF(M1057&lt;&gt;"",IF(DAYS360(M1057,$A$2)&lt;0,0,IF(AND(MONTH(M1057)=MONTH($A$2),YEAR(M1057)&lt;YEAR($A$2)),(DAYS360(M1057,$A$2)/30)-1,DAYS360(M1057,$A$2)/30)),0)</f>
        <v>1.3</v>
      </c>
      <c r="V1057" s="63">
        <f>S1057/((C1057+Q1057)/2)</f>
        <v>0.22222222222222221</v>
      </c>
      <c r="W1057" s="64">
        <f>+IF(V1057&gt;0,1/V1057,999)</f>
        <v>4.5</v>
      </c>
      <c r="X1057" s="65" t="str">
        <f>+IF(N1057&lt;&gt;"",IF(INT(N1057)&lt;&gt;INT(K1057),"OUI",""),"")</f>
        <v/>
      </c>
      <c r="Y1057" s="66">
        <f>+IF(F1057="OUI",0,C1057*K1057)</f>
        <v>38</v>
      </c>
      <c r="Z1057" s="67" t="str">
        <f>+IF(R1057="-",IF(OR(F1057="OUI",AND(G1057="OUI",T1057&lt;=$V$1),H1057="OUI",I1057="OUI",J1057="OUI",T1057&lt;=$V$1),"OUI",""),"")</f>
        <v/>
      </c>
      <c r="AA1057" s="68" t="str">
        <f>+IF(OR(Z1057&lt;&gt;"OUI",X1057="OUI",R1057&lt;&gt;"-"),"OUI","")</f>
        <v>OUI</v>
      </c>
      <c r="AB1057" s="69">
        <f>+IF(AA1057&lt;&gt;"OUI","-",IF(R1057="-",IF(W1057&lt;=3,"-",MAX(N1057,K1057*(1-$T$1))),IF(W1057&lt;=3,R1057,IF(T1057&gt;$V$6,MAX(N1057,K1057*$T$6),IF(T1057&gt;$V$5,MAX(R1057,N1057,K1057*(1-$T$2),K1057*(1-$T$5)),IF(T1057&gt;$V$4,MAX(R1057,N1057,K1057*(1-$T$2),K1057*(1-$T$4)),IF(T1057&gt;$V$3,MAX(R1057,N1057,K1057*(1-$T$2),K1057*(1-$T$3)),IF(T1057&gt;$V$1,MAX(N1057,K1057*(1-$T$2)),MAX(N1057,R1057)))))))))</f>
        <v>9.3284722222222225</v>
      </c>
      <c r="AC1057" s="70">
        <f>+IF(AB1057="-","-",IF(ABS(K1057-AB1057)&lt;0.1,1,-1*(AB1057-K1057)/K1057))</f>
        <v>1.8055555555555526E-2</v>
      </c>
      <c r="AD1057" s="66">
        <f>+IF(AB1057&lt;&gt;"-",IF(AB1057&lt;K1057,(K1057-AB1057)*C1057,AB1057*C1057),"")</f>
        <v>0.68611111111111001</v>
      </c>
      <c r="AE1057" s="68" t="str">
        <f>+IF(AB1057&lt;&gt;"-",IF(R1057&lt;&gt;"-",IF(Z1057&lt;&gt;"OUI","OLD","FAUX"),IF(Z1057&lt;&gt;"OUI","NEW","FAUX")),"")</f>
        <v>OLD</v>
      </c>
      <c r="AF1057" s="68"/>
      <c r="AG1057" s="68"/>
      <c r="AH1057" s="53" t="str">
        <f t="shared" si="16"/>
        <v/>
      </c>
    </row>
    <row r="1058" spans="1:34" ht="17">
      <c r="A1058" s="53" t="s">
        <v>854</v>
      </c>
      <c r="B1058" s="53" t="s">
        <v>855</v>
      </c>
      <c r="C1058" s="54">
        <v>13</v>
      </c>
      <c r="D1058" s="55" t="s">
        <v>133</v>
      </c>
      <c r="E1058" s="55" t="s">
        <v>74</v>
      </c>
      <c r="F1058" s="56" t="s">
        <v>49</v>
      </c>
      <c r="G1058" s="56" t="s">
        <v>49</v>
      </c>
      <c r="H1058" s="56"/>
      <c r="I1058" s="56"/>
      <c r="J1058" s="56" t="s">
        <v>49</v>
      </c>
      <c r="K1058" s="57">
        <v>9.4933999999999994</v>
      </c>
      <c r="L1058" s="58">
        <v>44193</v>
      </c>
      <c r="M1058" s="58">
        <v>45701</v>
      </c>
      <c r="N1058" s="59"/>
      <c r="O1058" s="56">
        <v>2</v>
      </c>
      <c r="P1058" s="56"/>
      <c r="Q1058" s="56">
        <v>19</v>
      </c>
      <c r="R1058" s="60">
        <v>5.4982608333333332</v>
      </c>
      <c r="S1058" s="61">
        <f>O1058+P1058</f>
        <v>2</v>
      </c>
      <c r="T1058" s="62">
        <f>+IF(L1058&lt;&gt;"",IF(DAYS360(L1058,$A$2)&lt;0,0,IF(AND(MONTH(L1058)=MONTH($A$2),YEAR(L1058)&lt;YEAR($A$2)),(DAYS360(L1058,$A$2)/30)-1,DAYS360(L1058,$A$2)/30)),0)</f>
        <v>50.93333333333333</v>
      </c>
      <c r="U1058" s="62">
        <f>+IF(M1058&lt;&gt;"",IF(DAYS360(M1058,$A$2)&lt;0,0,IF(AND(MONTH(M1058)=MONTH($A$2),YEAR(M1058)&lt;YEAR($A$2)),(DAYS360(M1058,$A$2)/30)-1,DAYS360(M1058,$A$2)/30)),0)</f>
        <v>1.4333333333333333</v>
      </c>
      <c r="V1058" s="63">
        <f>S1058/((C1058+Q1058)/2)</f>
        <v>0.125</v>
      </c>
      <c r="W1058" s="64">
        <f>+IF(V1058&gt;0,1/V1058,999)</f>
        <v>8</v>
      </c>
      <c r="X1058" s="65" t="str">
        <f>+IF(N1058&lt;&gt;"",IF(INT(N1058)&lt;&gt;INT(K1058),"OUI",""),"")</f>
        <v/>
      </c>
      <c r="Y1058" s="66">
        <f>+IF(F1058="OUI",0,C1058*K1058)</f>
        <v>123.41419999999999</v>
      </c>
      <c r="Z1058" s="67" t="str">
        <f>+IF(R1058="-",IF(OR(F1058="OUI",AND(G1058="OUI",T1058&lt;=$V$1),H1058="OUI",I1058="OUI",J1058="OUI",T1058&lt;=$V$1),"OUI",""),"")</f>
        <v/>
      </c>
      <c r="AA1058" s="68" t="str">
        <f>+IF(OR(Z1058&lt;&gt;"OUI",X1058="OUI",R1058&lt;&gt;"-"),"OUI","")</f>
        <v>OUI</v>
      </c>
      <c r="AB1058" s="69">
        <f>+IF(AA1058&lt;&gt;"OUI","-",IF(R1058="-",IF(W1058&lt;=3,"-",MAX(N1058,K1058*(1-$T$1))),IF(W1058&lt;=3,R1058,IF(T1058&gt;$V$6,MAX(N1058,K1058*$T$6),IF(T1058&gt;$V$5,MAX(R1058,N1058,K1058*(1-$T$2),K1058*(1-$T$5)),IF(T1058&gt;$V$4,MAX(R1058,N1058,K1058*(1-$T$2),K1058*(1-$T$4)),IF(T1058&gt;$V$3,MAX(R1058,N1058,K1058*(1-$T$2),K1058*(1-$T$3)),IF(T1058&gt;$V$1,MAX(N1058,K1058*(1-$T$2)),MAX(N1058,R1058)))))))))</f>
        <v>8.54406</v>
      </c>
      <c r="AC1058" s="70">
        <f>+IF(AB1058="-","-",IF(ABS(K1058-AB1058)&lt;0.1,1,-1*(AB1058-K1058)/K1058))</f>
        <v>9.999999999999995E-2</v>
      </c>
      <c r="AD1058" s="66">
        <f>+IF(AB1058&lt;&gt;"-",IF(AB1058&lt;K1058,(K1058-AB1058)*C1058,AB1058*C1058),"")</f>
        <v>12.341419999999992</v>
      </c>
      <c r="AE1058" s="68" t="str">
        <f>+IF(AB1058&lt;&gt;"-",IF(R1058&lt;&gt;"-",IF(Z1058&lt;&gt;"OUI","OLD","FAUX"),IF(Z1058&lt;&gt;"OUI","NEW","FAUX")),"")</f>
        <v>OLD</v>
      </c>
      <c r="AF1058" s="68"/>
      <c r="AG1058" s="68"/>
      <c r="AH1058" s="53" t="str">
        <f t="shared" si="16"/>
        <v/>
      </c>
    </row>
    <row r="1059" spans="1:34" ht="17">
      <c r="A1059" s="53" t="s">
        <v>3386</v>
      </c>
      <c r="B1059" s="53" t="s">
        <v>3387</v>
      </c>
      <c r="C1059" s="54">
        <v>3</v>
      </c>
      <c r="D1059" s="55" t="s">
        <v>80</v>
      </c>
      <c r="E1059" s="55"/>
      <c r="F1059" s="56" t="s">
        <v>49</v>
      </c>
      <c r="G1059" s="56" t="s">
        <v>49</v>
      </c>
      <c r="H1059" s="56"/>
      <c r="I1059" s="56"/>
      <c r="J1059" s="56"/>
      <c r="K1059" s="57">
        <v>9.4</v>
      </c>
      <c r="L1059" s="58">
        <v>45447</v>
      </c>
      <c r="M1059" s="58"/>
      <c r="N1059" s="59"/>
      <c r="O1059" s="56"/>
      <c r="P1059" s="56"/>
      <c r="Q1059" s="56">
        <v>3</v>
      </c>
      <c r="R1059" s="60" t="s">
        <v>1139</v>
      </c>
      <c r="S1059" s="61">
        <f>O1059+P1059</f>
        <v>0</v>
      </c>
      <c r="T1059" s="62">
        <f>+IF(L1059&lt;&gt;"",IF(DAYS360(L1059,$A$2)&lt;0,0,IF(AND(MONTH(L1059)=MONTH($A$2),YEAR(L1059)&lt;YEAR($A$2)),(DAYS360(L1059,$A$2)/30)-1,DAYS360(L1059,$A$2)/30)),0)</f>
        <v>9.7333333333333325</v>
      </c>
      <c r="U1059" s="62">
        <f>+IF(M1059&lt;&gt;"",IF(DAYS360(M1059,$A$2)&lt;0,0,IF(AND(MONTH(M1059)=MONTH($A$2),YEAR(M1059)&lt;YEAR($A$2)),(DAYS360(M1059,$A$2)/30)-1,DAYS360(M1059,$A$2)/30)),0)</f>
        <v>0</v>
      </c>
      <c r="V1059" s="63">
        <f>S1059/((C1059+Q1059)/2)</f>
        <v>0</v>
      </c>
      <c r="W1059" s="64">
        <f>+IF(V1059&gt;0,1/V1059,999)</f>
        <v>999</v>
      </c>
      <c r="X1059" s="65" t="str">
        <f>+IF(N1059&lt;&gt;"",IF(INT(N1059)&lt;&gt;INT(K1059),"OUI",""),"")</f>
        <v/>
      </c>
      <c r="Y1059" s="66">
        <f>+IF(F1059="OUI",0,C1059*K1059)</f>
        <v>28.200000000000003</v>
      </c>
      <c r="Z1059" s="67" t="str">
        <f>+IF(R1059="-",IF(OR(F1059="OUI",AND(G1059="OUI",T1059&lt;=$V$1),H1059="OUI",I1059="OUI",J1059="OUI",T1059&lt;=$V$1),"OUI",""),"")</f>
        <v>OUI</v>
      </c>
      <c r="AA1059" s="68" t="str">
        <f>+IF(OR(Z1059&lt;&gt;"OUI",X1059="OUI",R1059&lt;&gt;"-"),"OUI","")</f>
        <v/>
      </c>
      <c r="AB1059" s="69" t="str">
        <f>+IF(AA1059&lt;&gt;"OUI","-",IF(R1059="-",IF(W1059&lt;=3,"-",MAX(N1059,K1059*(1-$T$1))),IF(W1059&lt;=3,R1059,IF(T1059&gt;$V$6,MAX(N1059,K1059*$T$6),IF(T1059&gt;$V$5,MAX(R1059,N1059,K1059*(1-$T$2),K1059*(1-$T$5)),IF(T1059&gt;$V$4,MAX(R1059,N1059,K1059*(1-$T$2),K1059*(1-$T$4)),IF(T1059&gt;$V$3,MAX(R1059,N1059,K1059*(1-$T$2),K1059*(1-$T$3)),IF(T1059&gt;$V$1,MAX(N1059,K1059*(1-$T$2)),MAX(N1059,R1059)))))))))</f>
        <v>-</v>
      </c>
      <c r="AC1059" s="70" t="str">
        <f>+IF(AB1059="-","-",IF(ABS(K1059-AB1059)&lt;0.1,1,-1*(AB1059-K1059)/K1059))</f>
        <v>-</v>
      </c>
      <c r="AD1059" s="66" t="str">
        <f>+IF(AB1059&lt;&gt;"-",IF(AB1059&lt;K1059,(K1059-AB1059)*C1059,AB1059*C1059),"")</f>
        <v/>
      </c>
      <c r="AE1059" s="68" t="str">
        <f>+IF(AB1059&lt;&gt;"-",IF(R1059&lt;&gt;"-",IF(Z1059&lt;&gt;"OUI","OLD","FAUX"),IF(Z1059&lt;&gt;"OUI","NEW","FAUX")),"")</f>
        <v/>
      </c>
      <c r="AF1059" s="68"/>
      <c r="AG1059" s="68"/>
      <c r="AH1059" s="53" t="str">
        <f t="shared" si="16"/>
        <v/>
      </c>
    </row>
    <row r="1060" spans="1:34" ht="17">
      <c r="A1060" s="53" t="s">
        <v>290</v>
      </c>
      <c r="B1060" s="53" t="s">
        <v>291</v>
      </c>
      <c r="C1060" s="54">
        <v>2</v>
      </c>
      <c r="D1060" s="55" t="s">
        <v>252</v>
      </c>
      <c r="E1060" s="55" t="s">
        <v>137</v>
      </c>
      <c r="F1060" s="56" t="s">
        <v>49</v>
      </c>
      <c r="G1060" s="56" t="s">
        <v>49</v>
      </c>
      <c r="H1060" s="56"/>
      <c r="I1060" s="56"/>
      <c r="J1060" s="56" t="s">
        <v>49</v>
      </c>
      <c r="K1060" s="57">
        <v>9.4</v>
      </c>
      <c r="L1060" s="58">
        <v>43734</v>
      </c>
      <c r="M1060" s="58">
        <v>45412</v>
      </c>
      <c r="N1060" s="59"/>
      <c r="O1060" s="56"/>
      <c r="P1060" s="56"/>
      <c r="Q1060" s="56">
        <v>2</v>
      </c>
      <c r="R1060" s="60">
        <v>6.58</v>
      </c>
      <c r="S1060" s="61">
        <f>O1060+P1060</f>
        <v>0</v>
      </c>
      <c r="T1060" s="62">
        <f>+IF(L1060&lt;&gt;"",IF(DAYS360(L1060,$A$2)&lt;0,0,IF(AND(MONTH(L1060)=MONTH($A$2),YEAR(L1060)&lt;YEAR($A$2)),(DAYS360(L1060,$A$2)/30)-1,DAYS360(L1060,$A$2)/30)),0)</f>
        <v>66</v>
      </c>
      <c r="U1060" s="62">
        <f>+IF(M1060&lt;&gt;"",IF(DAYS360(M1060,$A$2)&lt;0,0,IF(AND(MONTH(M1060)=MONTH($A$2),YEAR(M1060)&lt;YEAR($A$2)),(DAYS360(M1060,$A$2)/30)-1,DAYS360(M1060,$A$2)/30)),0)</f>
        <v>10.866666666666667</v>
      </c>
      <c r="V1060" s="63">
        <f>S1060/((C1060+Q1060)/2)</f>
        <v>0</v>
      </c>
      <c r="W1060" s="64">
        <f>+IF(V1060&gt;0,1/V1060,999)</f>
        <v>999</v>
      </c>
      <c r="X1060" s="65" t="str">
        <f>+IF(N1060&lt;&gt;"",IF(INT(N1060)&lt;&gt;INT(K1060),"OUI",""),"")</f>
        <v/>
      </c>
      <c r="Y1060" s="66">
        <f>+IF(F1060="OUI",0,C1060*K1060)</f>
        <v>18.8</v>
      </c>
      <c r="Z1060" s="67" t="str">
        <f>+IF(R1060="-",IF(OR(F1060="OUI",AND(G1060="OUI",T1060&lt;=$V$1),H1060="OUI",I1060="OUI",J1060="OUI",T1060&lt;=$V$1),"OUI",""),"")</f>
        <v/>
      </c>
      <c r="AA1060" s="68" t="str">
        <f>+IF(OR(Z1060&lt;&gt;"OUI",X1060="OUI",R1060&lt;&gt;"-"),"OUI","")</f>
        <v>OUI</v>
      </c>
      <c r="AB1060" s="69">
        <f>+IF(AA1060&lt;&gt;"OUI","-",IF(R1060="-",IF(W1060&lt;=3,"-",MAX(N1060,K1060*(1-$T$1))),IF(W1060&lt;=3,R1060,IF(T1060&gt;$V$6,MAX(N1060,K1060*$T$6),IF(T1060&gt;$V$5,MAX(R1060,N1060,K1060*(1-$T$2),K1060*(1-$T$5)),IF(T1060&gt;$V$4,MAX(R1060,N1060,K1060*(1-$T$2),K1060*(1-$T$4)),IF(T1060&gt;$V$3,MAX(R1060,N1060,K1060*(1-$T$2),K1060*(1-$T$3)),IF(T1060&gt;$V$1,MAX(N1060,K1060*(1-$T$2)),MAX(N1060,R1060)))))))))</f>
        <v>9.4</v>
      </c>
      <c r="AC1060" s="70">
        <f>+IF(AB1060="-","-",IF(ABS(K1060-AB1060)&lt;0.1,1,-1*(AB1060-K1060)/K1060))</f>
        <v>1</v>
      </c>
      <c r="AD1060" s="66">
        <f>+IF(AB1060&lt;&gt;"-",IF(AB1060&lt;K1060,(K1060-AB1060)*C1060,AB1060*C1060),"")</f>
        <v>18.8</v>
      </c>
      <c r="AE1060" s="68" t="str">
        <f>+IF(AB1060&lt;&gt;"-",IF(R1060&lt;&gt;"-",IF(Z1060&lt;&gt;"OUI","OLD","FAUX"),IF(Z1060&lt;&gt;"OUI","NEW","FAUX")),"")</f>
        <v>OLD</v>
      </c>
      <c r="AF1060" s="68"/>
      <c r="AG1060" s="68"/>
      <c r="AH1060" s="53" t="str">
        <f t="shared" si="16"/>
        <v/>
      </c>
    </row>
    <row r="1061" spans="1:34" ht="17">
      <c r="A1061" s="53" t="s">
        <v>904</v>
      </c>
      <c r="B1061" s="53" t="s">
        <v>905</v>
      </c>
      <c r="C1061" s="54">
        <v>10</v>
      </c>
      <c r="D1061" s="55" t="s">
        <v>80</v>
      </c>
      <c r="E1061" s="55"/>
      <c r="F1061" s="56" t="s">
        <v>49</v>
      </c>
      <c r="G1061" s="56" t="s">
        <v>49</v>
      </c>
      <c r="H1061" s="56"/>
      <c r="I1061" s="56"/>
      <c r="J1061" s="56"/>
      <c r="K1061" s="57">
        <v>9.3051999999999992</v>
      </c>
      <c r="L1061" s="58">
        <v>44777</v>
      </c>
      <c r="M1061" s="58">
        <v>45398</v>
      </c>
      <c r="N1061" s="59"/>
      <c r="O1061" s="56"/>
      <c r="P1061" s="56"/>
      <c r="Q1061" s="56">
        <v>10</v>
      </c>
      <c r="R1061" s="60">
        <v>8.3746799999999997</v>
      </c>
      <c r="S1061" s="61">
        <f>O1061+P1061</f>
        <v>0</v>
      </c>
      <c r="T1061" s="62">
        <f>+IF(L1061&lt;&gt;"",IF(DAYS360(L1061,$A$2)&lt;0,0,IF(AND(MONTH(L1061)=MONTH($A$2),YEAR(L1061)&lt;YEAR($A$2)),(DAYS360(L1061,$A$2)/30)-1,DAYS360(L1061,$A$2)/30)),0)</f>
        <v>31.733333333333334</v>
      </c>
      <c r="U1061" s="62">
        <f>+IF(M1061&lt;&gt;"",IF(DAYS360(M1061,$A$2)&lt;0,0,IF(AND(MONTH(M1061)=MONTH($A$2),YEAR(M1061)&lt;YEAR($A$2)),(DAYS360(M1061,$A$2)/30)-1,DAYS360(M1061,$A$2)/30)),0)</f>
        <v>11.333333333333334</v>
      </c>
      <c r="V1061" s="63">
        <f>S1061/((C1061+Q1061)/2)</f>
        <v>0</v>
      </c>
      <c r="W1061" s="64">
        <f>+IF(V1061&gt;0,1/V1061,999)</f>
        <v>999</v>
      </c>
      <c r="X1061" s="65" t="str">
        <f>+IF(N1061&lt;&gt;"",IF(INT(N1061)&lt;&gt;INT(K1061),"OUI",""),"")</f>
        <v/>
      </c>
      <c r="Y1061" s="66">
        <f>+IF(F1061="OUI",0,C1061*K1061)</f>
        <v>93.051999999999992</v>
      </c>
      <c r="Z1061" s="67" t="str">
        <f>+IF(R1061="-",IF(OR(F1061="OUI",AND(G1061="OUI",T1061&lt;=$V$1),H1061="OUI",I1061="OUI",J1061="OUI",T1061&lt;=$V$1),"OUI",""),"")</f>
        <v/>
      </c>
      <c r="AA1061" s="68" t="str">
        <f>+IF(OR(Z1061&lt;&gt;"OUI",X1061="OUI",R1061&lt;&gt;"-"),"OUI","")</f>
        <v>OUI</v>
      </c>
      <c r="AB1061" s="69">
        <f>+IF(AA1061&lt;&gt;"OUI","-",IF(R1061="-",IF(W1061&lt;=3,"-",MAX(N1061,K1061*(1-$T$1))),IF(W1061&lt;=3,R1061,IF(T1061&gt;$V$6,MAX(N1061,K1061*$T$6),IF(T1061&gt;$V$5,MAX(R1061,N1061,K1061*(1-$T$2),K1061*(1-$T$5)),IF(T1061&gt;$V$4,MAX(R1061,N1061,K1061*(1-$T$2),K1061*(1-$T$4)),IF(T1061&gt;$V$3,MAX(R1061,N1061,K1061*(1-$T$2),K1061*(1-$T$3)),IF(T1061&gt;$V$1,MAX(N1061,K1061*(1-$T$2)),MAX(N1061,R1061)))))))))</f>
        <v>8.3746799999999997</v>
      </c>
      <c r="AC1061" s="70">
        <f>+IF(AB1061="-","-",IF(ABS(K1061-AB1061)&lt;0.1,1,-1*(AB1061-K1061)/K1061))</f>
        <v>9.9999999999999964E-2</v>
      </c>
      <c r="AD1061" s="66">
        <f>+IF(AB1061&lt;&gt;"-",IF(AB1061&lt;K1061,(K1061-AB1061)*C1061,AB1061*C1061),"")</f>
        <v>9.3051999999999957</v>
      </c>
      <c r="AE1061" s="68" t="str">
        <f>+IF(AB1061&lt;&gt;"-",IF(R1061&lt;&gt;"-",IF(Z1061&lt;&gt;"OUI","OLD","FAUX"),IF(Z1061&lt;&gt;"OUI","NEW","FAUX")),"")</f>
        <v>OLD</v>
      </c>
      <c r="AF1061" s="68"/>
      <c r="AG1061" s="68"/>
      <c r="AH1061" s="53" t="str">
        <f t="shared" si="16"/>
        <v/>
      </c>
    </row>
    <row r="1062" spans="1:34" ht="17">
      <c r="A1062" s="53" t="s">
        <v>1290</v>
      </c>
      <c r="B1062" s="53" t="s">
        <v>1291</v>
      </c>
      <c r="C1062" s="54">
        <v>9</v>
      </c>
      <c r="D1062" s="55" t="s">
        <v>791</v>
      </c>
      <c r="E1062" s="55" t="s">
        <v>77</v>
      </c>
      <c r="F1062" s="56" t="s">
        <v>49</v>
      </c>
      <c r="G1062" s="56" t="s">
        <v>49</v>
      </c>
      <c r="H1062" s="56">
        <v>0</v>
      </c>
      <c r="I1062" s="56"/>
      <c r="J1062" s="56" t="s">
        <v>49</v>
      </c>
      <c r="K1062" s="57">
        <v>9.25</v>
      </c>
      <c r="L1062" s="58">
        <v>44916</v>
      </c>
      <c r="M1062" s="58">
        <v>45692</v>
      </c>
      <c r="N1062" s="59"/>
      <c r="O1062" s="56">
        <v>3</v>
      </c>
      <c r="P1062" s="56"/>
      <c r="Q1062" s="56">
        <v>12</v>
      </c>
      <c r="R1062" s="60" t="s">
        <v>1139</v>
      </c>
      <c r="S1062" s="61">
        <f>O1062+P1062</f>
        <v>3</v>
      </c>
      <c r="T1062" s="62">
        <f>+IF(L1062&lt;&gt;"",IF(DAYS360(L1062,$A$2)&lt;0,0,IF(AND(MONTH(L1062)=MONTH($A$2),YEAR(L1062)&lt;YEAR($A$2)),(DAYS360(L1062,$A$2)/30)-1,DAYS360(L1062,$A$2)/30)),0)</f>
        <v>27.166666666666668</v>
      </c>
      <c r="U1062" s="62">
        <f>+IF(M1062&lt;&gt;"",IF(DAYS360(M1062,$A$2)&lt;0,0,IF(AND(MONTH(M1062)=MONTH($A$2),YEAR(M1062)&lt;YEAR($A$2)),(DAYS360(M1062,$A$2)/30)-1,DAYS360(M1062,$A$2)/30)),0)</f>
        <v>1.7333333333333334</v>
      </c>
      <c r="V1062" s="63">
        <f>S1062/((C1062+Q1062)/2)</f>
        <v>0.2857142857142857</v>
      </c>
      <c r="W1062" s="64">
        <f>+IF(V1062&gt;0,1/V1062,999)</f>
        <v>3.5</v>
      </c>
      <c r="X1062" s="65" t="str">
        <f>+IF(N1062&lt;&gt;"",IF(INT(N1062)&lt;&gt;INT(K1062),"OUI",""),"")</f>
        <v/>
      </c>
      <c r="Y1062" s="66">
        <f>+IF(F1062="OUI",0,C1062*K1062)</f>
        <v>83.25</v>
      </c>
      <c r="Z1062" s="67" t="str">
        <f>+IF(R1062="-",IF(OR(F1062="OUI",AND(G1062="OUI",T1062&lt;=$V$1),H1062="OUI",I1062="OUI",J1062="OUI",T1062&lt;=$V$1),"OUI",""),"")</f>
        <v/>
      </c>
      <c r="AA1062" s="68" t="str">
        <f>+IF(OR(Z1062&lt;&gt;"OUI",X1062="OUI",R1062&lt;&gt;"-"),"OUI","")</f>
        <v>OUI</v>
      </c>
      <c r="AB1062" s="69">
        <f>+IF(AA1062&lt;&gt;"OUI","-",IF(R1062="-",IF(W1062&lt;=3,"-",MAX(N1062,K1062*(1-$T$1))),IF(W1062&lt;=3,R1062,IF(T1062&gt;$V$6,MAX(N1062,K1062*$T$6),IF(T1062&gt;$V$5,MAX(R1062,N1062,K1062*(1-$T$2),K1062*(1-$T$5)),IF(T1062&gt;$V$4,MAX(R1062,N1062,K1062*(1-$T$2),K1062*(1-$T$4)),IF(T1062&gt;$V$3,MAX(R1062,N1062,K1062*(1-$T$2),K1062*(1-$T$3)),IF(T1062&gt;$V$1,MAX(N1062,K1062*(1-$T$2)),MAX(N1062,R1062)))))))))</f>
        <v>8.3250000000000011</v>
      </c>
      <c r="AC1062" s="70">
        <f>+IF(AB1062="-","-",IF(ABS(K1062-AB1062)&lt;0.1,1,-1*(AB1062-K1062)/K1062))</f>
        <v>9.9999999999999881E-2</v>
      </c>
      <c r="AD1062" s="66">
        <f>+IF(AB1062&lt;&gt;"-",IF(AB1062&lt;K1062,(K1062-AB1062)*C1062,AB1062*C1062),"")</f>
        <v>8.3249999999999904</v>
      </c>
      <c r="AE1062" s="68" t="str">
        <f>+IF(AB1062&lt;&gt;"-",IF(R1062&lt;&gt;"-",IF(Z1062&lt;&gt;"OUI","OLD","FAUX"),IF(Z1062&lt;&gt;"OUI","NEW","FAUX")),"")</f>
        <v>NEW</v>
      </c>
      <c r="AF1062" s="68"/>
      <c r="AG1062" s="68"/>
      <c r="AH1062" s="53" t="str">
        <f t="shared" si="16"/>
        <v/>
      </c>
    </row>
    <row r="1063" spans="1:34" ht="17">
      <c r="A1063" s="53" t="s">
        <v>1700</v>
      </c>
      <c r="B1063" s="53" t="s">
        <v>1701</v>
      </c>
      <c r="C1063" s="54">
        <v>11</v>
      </c>
      <c r="D1063" s="55" t="s">
        <v>1702</v>
      </c>
      <c r="E1063" s="55" t="s">
        <v>769</v>
      </c>
      <c r="F1063" s="56" t="s">
        <v>49</v>
      </c>
      <c r="G1063" s="56" t="s">
        <v>49</v>
      </c>
      <c r="H1063" s="56" t="s">
        <v>98</v>
      </c>
      <c r="I1063" s="56"/>
      <c r="J1063" s="56" t="s">
        <v>49</v>
      </c>
      <c r="K1063" s="57">
        <v>9.2308000000000003</v>
      </c>
      <c r="L1063" s="58">
        <v>44176</v>
      </c>
      <c r="M1063" s="58">
        <v>44274</v>
      </c>
      <c r="N1063" s="59"/>
      <c r="O1063" s="56"/>
      <c r="P1063" s="56"/>
      <c r="Q1063" s="56">
        <v>11</v>
      </c>
      <c r="R1063" s="60">
        <v>8.3077199999999998</v>
      </c>
      <c r="S1063" s="61">
        <f>O1063+P1063</f>
        <v>0</v>
      </c>
      <c r="T1063" s="62">
        <f>+IF(L1063&lt;&gt;"",IF(DAYS360(L1063,$A$2)&lt;0,0,IF(AND(MONTH(L1063)=MONTH($A$2),YEAR(L1063)&lt;YEAR($A$2)),(DAYS360(L1063,$A$2)/30)-1,DAYS360(L1063,$A$2)/30)),0)</f>
        <v>51.5</v>
      </c>
      <c r="U1063" s="62">
        <f>+IF(M1063&lt;&gt;"",IF(DAYS360(M1063,$A$2)&lt;0,0,IF(AND(MONTH(M1063)=MONTH($A$2),YEAR(M1063)&lt;YEAR($A$2)),(DAYS360(M1063,$A$2)/30)-1,DAYS360(M1063,$A$2)/30)),0)</f>
        <v>47.233333333333334</v>
      </c>
      <c r="V1063" s="63">
        <f>S1063/((C1063+Q1063)/2)</f>
        <v>0</v>
      </c>
      <c r="W1063" s="64">
        <f>+IF(V1063&gt;0,1/V1063,999)</f>
        <v>999</v>
      </c>
      <c r="X1063" s="65" t="str">
        <f>+IF(N1063&lt;&gt;"",IF(INT(N1063)&lt;&gt;INT(K1063),"OUI",""),"")</f>
        <v/>
      </c>
      <c r="Y1063" s="66">
        <f>+IF(F1063="OUI",0,C1063*K1063)</f>
        <v>101.53880000000001</v>
      </c>
      <c r="Z1063" s="67" t="str">
        <f>+IF(R1063="-",IF(OR(F1063="OUI",AND(G1063="OUI",T1063&lt;=$V$1),H1063="OUI",I1063="OUI",J1063="OUI",T1063&lt;=$V$1),"OUI",""),"")</f>
        <v/>
      </c>
      <c r="AA1063" s="68" t="str">
        <f>+IF(OR(Z1063&lt;&gt;"OUI",X1063="OUI",R1063&lt;&gt;"-"),"OUI","")</f>
        <v>OUI</v>
      </c>
      <c r="AB1063" s="69">
        <f>+IF(AA1063&lt;&gt;"OUI","-",IF(R1063="-",IF(W1063&lt;=3,"-",MAX(N1063,K1063*(1-$T$1))),IF(W1063&lt;=3,R1063,IF(T1063&gt;$V$6,MAX(N1063,K1063*$T$6),IF(T1063&gt;$V$5,MAX(R1063,N1063,K1063*(1-$T$2),K1063*(1-$T$5)),IF(T1063&gt;$V$4,MAX(R1063,N1063,K1063*(1-$T$2),K1063*(1-$T$4)),IF(T1063&gt;$V$3,MAX(R1063,N1063,K1063*(1-$T$2),K1063*(1-$T$3)),IF(T1063&gt;$V$1,MAX(N1063,K1063*(1-$T$2)),MAX(N1063,R1063)))))))))</f>
        <v>8.3077199999999998</v>
      </c>
      <c r="AC1063" s="70">
        <f>+IF(AB1063="-","-",IF(ABS(K1063-AB1063)&lt;0.1,1,-1*(AB1063-K1063)/K1063))</f>
        <v>0.10000000000000006</v>
      </c>
      <c r="AD1063" s="66">
        <f>+IF(AB1063&lt;&gt;"-",IF(AB1063&lt;K1063,(K1063-AB1063)*C1063,AB1063*C1063),"")</f>
        <v>10.153880000000006</v>
      </c>
      <c r="AE1063" s="68" t="str">
        <f>+IF(AB1063&lt;&gt;"-",IF(R1063&lt;&gt;"-",IF(Z1063&lt;&gt;"OUI","OLD","FAUX"),IF(Z1063&lt;&gt;"OUI","NEW","FAUX")),"")</f>
        <v>OLD</v>
      </c>
      <c r="AF1063" s="68"/>
      <c r="AG1063" s="68"/>
      <c r="AH1063" s="53" t="str">
        <f t="shared" si="16"/>
        <v/>
      </c>
    </row>
    <row r="1064" spans="1:34" ht="17">
      <c r="A1064" s="53" t="s">
        <v>3226</v>
      </c>
      <c r="B1064" s="53" t="s">
        <v>3227</v>
      </c>
      <c r="C1064" s="54">
        <v>1</v>
      </c>
      <c r="D1064" s="55" t="s">
        <v>80</v>
      </c>
      <c r="E1064" s="55" t="s">
        <v>737</v>
      </c>
      <c r="F1064" s="56" t="s">
        <v>49</v>
      </c>
      <c r="G1064" s="56" t="s">
        <v>49</v>
      </c>
      <c r="H1064" s="56"/>
      <c r="I1064" s="56"/>
      <c r="J1064" s="56" t="s">
        <v>49</v>
      </c>
      <c r="K1064" s="57">
        <v>9.1999999999999993</v>
      </c>
      <c r="L1064" s="58">
        <v>45700</v>
      </c>
      <c r="M1064" s="58">
        <v>45630</v>
      </c>
      <c r="N1064" s="59"/>
      <c r="O1064" s="56">
        <v>128</v>
      </c>
      <c r="P1064" s="56"/>
      <c r="Q1064" s="56">
        <v>49</v>
      </c>
      <c r="R1064" s="60" t="s">
        <v>1139</v>
      </c>
      <c r="S1064" s="61">
        <f>O1064+P1064</f>
        <v>128</v>
      </c>
      <c r="T1064" s="62">
        <f>+IF(L1064&lt;&gt;"",IF(DAYS360(L1064,$A$2)&lt;0,0,IF(AND(MONTH(L1064)=MONTH($A$2),YEAR(L1064)&lt;YEAR($A$2)),(DAYS360(L1064,$A$2)/30)-1,DAYS360(L1064,$A$2)/30)),0)</f>
        <v>1.4666666666666666</v>
      </c>
      <c r="U1064" s="62">
        <f>+IF(M1064&lt;&gt;"",IF(DAYS360(M1064,$A$2)&lt;0,0,IF(AND(MONTH(M1064)=MONTH($A$2),YEAR(M1064)&lt;YEAR($A$2)),(DAYS360(M1064,$A$2)/30)-1,DAYS360(M1064,$A$2)/30)),0)</f>
        <v>3.7333333333333334</v>
      </c>
      <c r="V1064" s="63">
        <f>S1064/((C1064+Q1064)/2)</f>
        <v>5.12</v>
      </c>
      <c r="W1064" s="64">
        <f>+IF(V1064&gt;0,1/V1064,999)</f>
        <v>0.1953125</v>
      </c>
      <c r="X1064" s="65" t="str">
        <f>+IF(N1064&lt;&gt;"",IF(INT(N1064)&lt;&gt;INT(K1064),"OUI",""),"")</f>
        <v/>
      </c>
      <c r="Y1064" s="66">
        <f>+IF(F1064="OUI",0,C1064*K1064)</f>
        <v>9.1999999999999993</v>
      </c>
      <c r="Z1064" s="67" t="str">
        <f>+IF(R1064="-",IF(OR(F1064="OUI",AND(G1064="OUI",T1064&lt;=$V$1),H1064="OUI",I1064="OUI",J1064="OUI",T1064&lt;=$V$1),"OUI",""),"")</f>
        <v>OUI</v>
      </c>
      <c r="AA1064" s="68" t="str">
        <f>+IF(OR(Z1064&lt;&gt;"OUI",X1064="OUI",R1064&lt;&gt;"-"),"OUI","")</f>
        <v/>
      </c>
      <c r="AB1064" s="69" t="str">
        <f>+IF(AA1064&lt;&gt;"OUI","-",IF(R1064="-",IF(W1064&lt;=3,"-",MAX(N1064,K1064*(1-$T$1))),IF(W1064&lt;=3,R1064,IF(T1064&gt;$V$6,MAX(N1064,K1064*$T$6),IF(T1064&gt;$V$5,MAX(R1064,N1064,K1064*(1-$T$2),K1064*(1-$T$5)),IF(T1064&gt;$V$4,MAX(R1064,N1064,K1064*(1-$T$2),K1064*(1-$T$4)),IF(T1064&gt;$V$3,MAX(R1064,N1064,K1064*(1-$T$2),K1064*(1-$T$3)),IF(T1064&gt;$V$1,MAX(N1064,K1064*(1-$T$2)),MAX(N1064,R1064)))))))))</f>
        <v>-</v>
      </c>
      <c r="AC1064" s="70" t="str">
        <f>+IF(AB1064="-","-",IF(ABS(K1064-AB1064)&lt;0.1,1,-1*(AB1064-K1064)/K1064))</f>
        <v>-</v>
      </c>
      <c r="AD1064" s="66" t="str">
        <f>+IF(AB1064&lt;&gt;"-",IF(AB1064&lt;K1064,(K1064-AB1064)*C1064,AB1064*C1064),"")</f>
        <v/>
      </c>
      <c r="AE1064" s="68" t="str">
        <f>+IF(AB1064&lt;&gt;"-",IF(R1064&lt;&gt;"-",IF(Z1064&lt;&gt;"OUI","OLD","FAUX"),IF(Z1064&lt;&gt;"OUI","NEW","FAUX")),"")</f>
        <v/>
      </c>
      <c r="AF1064" s="68"/>
      <c r="AG1064" s="68"/>
      <c r="AH1064" s="53" t="str">
        <f t="shared" si="16"/>
        <v/>
      </c>
    </row>
    <row r="1065" spans="1:34" ht="17">
      <c r="A1065" s="53" t="s">
        <v>3222</v>
      </c>
      <c r="B1065" s="53" t="s">
        <v>3223</v>
      </c>
      <c r="C1065" s="54">
        <v>4</v>
      </c>
      <c r="D1065" s="55" t="s">
        <v>80</v>
      </c>
      <c r="E1065" s="55" t="s">
        <v>737</v>
      </c>
      <c r="F1065" s="56" t="s">
        <v>49</v>
      </c>
      <c r="G1065" s="56" t="s">
        <v>49</v>
      </c>
      <c r="H1065" s="56">
        <v>0</v>
      </c>
      <c r="I1065" s="56"/>
      <c r="J1065" s="56" t="s">
        <v>49</v>
      </c>
      <c r="K1065" s="57">
        <v>9.1999999999999993</v>
      </c>
      <c r="L1065" s="58">
        <v>45728</v>
      </c>
      <c r="M1065" s="58">
        <v>45727</v>
      </c>
      <c r="N1065" s="59"/>
      <c r="O1065" s="56">
        <v>227</v>
      </c>
      <c r="P1065" s="56"/>
      <c r="Q1065" s="56">
        <v>41</v>
      </c>
      <c r="R1065" s="60" t="s">
        <v>1139</v>
      </c>
      <c r="S1065" s="61">
        <f>O1065+P1065</f>
        <v>227</v>
      </c>
      <c r="T1065" s="62">
        <f>+IF(L1065&lt;&gt;"",IF(DAYS360(L1065,$A$2)&lt;0,0,IF(AND(MONTH(L1065)=MONTH($A$2),YEAR(L1065)&lt;YEAR($A$2)),(DAYS360(L1065,$A$2)/30)-1,DAYS360(L1065,$A$2)/30)),0)</f>
        <v>0.46666666666666667</v>
      </c>
      <c r="U1065" s="62">
        <f>+IF(M1065&lt;&gt;"",IF(DAYS360(M1065,$A$2)&lt;0,0,IF(AND(MONTH(M1065)=MONTH($A$2),YEAR(M1065)&lt;YEAR($A$2)),(DAYS360(M1065,$A$2)/30)-1,DAYS360(M1065,$A$2)/30)),0)</f>
        <v>0.5</v>
      </c>
      <c r="V1065" s="63">
        <f>S1065/((C1065+Q1065)/2)</f>
        <v>10.088888888888889</v>
      </c>
      <c r="W1065" s="64">
        <f>+IF(V1065&gt;0,1/V1065,999)</f>
        <v>9.911894273127754E-2</v>
      </c>
      <c r="X1065" s="65" t="str">
        <f>+IF(N1065&lt;&gt;"",IF(INT(N1065)&lt;&gt;INT(K1065),"OUI",""),"")</f>
        <v/>
      </c>
      <c r="Y1065" s="66">
        <f>+IF(F1065="OUI",0,C1065*K1065)</f>
        <v>36.799999999999997</v>
      </c>
      <c r="Z1065" s="67" t="str">
        <f>+IF(R1065="-",IF(OR(F1065="OUI",AND(G1065="OUI",T1065&lt;=$V$1),H1065="OUI",I1065="OUI",J1065="OUI",T1065&lt;=$V$1),"OUI",""),"")</f>
        <v>OUI</v>
      </c>
      <c r="AA1065" s="68" t="str">
        <f>+IF(OR(Z1065&lt;&gt;"OUI",X1065="OUI",R1065&lt;&gt;"-"),"OUI","")</f>
        <v/>
      </c>
      <c r="AB1065" s="69" t="str">
        <f>+IF(AA1065&lt;&gt;"OUI","-",IF(R1065="-",IF(W1065&lt;=3,"-",MAX(N1065,K1065*(1-$T$1))),IF(W1065&lt;=3,R1065,IF(T1065&gt;$V$6,MAX(N1065,K1065*$T$6),IF(T1065&gt;$V$5,MAX(R1065,N1065,K1065*(1-$T$2),K1065*(1-$T$5)),IF(T1065&gt;$V$4,MAX(R1065,N1065,K1065*(1-$T$2),K1065*(1-$T$4)),IF(T1065&gt;$V$3,MAX(R1065,N1065,K1065*(1-$T$2),K1065*(1-$T$3)),IF(T1065&gt;$V$1,MAX(N1065,K1065*(1-$T$2)),MAX(N1065,R1065)))))))))</f>
        <v>-</v>
      </c>
      <c r="AC1065" s="70" t="str">
        <f>+IF(AB1065="-","-",IF(ABS(K1065-AB1065)&lt;0.1,1,-1*(AB1065-K1065)/K1065))</f>
        <v>-</v>
      </c>
      <c r="AD1065" s="66" t="str">
        <f>+IF(AB1065&lt;&gt;"-",IF(AB1065&lt;K1065,(K1065-AB1065)*C1065,AB1065*C1065),"")</f>
        <v/>
      </c>
      <c r="AE1065" s="68" t="str">
        <f>+IF(AB1065&lt;&gt;"-",IF(R1065&lt;&gt;"-",IF(Z1065&lt;&gt;"OUI","OLD","FAUX"),IF(Z1065&lt;&gt;"OUI","NEW","FAUX")),"")</f>
        <v/>
      </c>
      <c r="AF1065" s="68"/>
      <c r="AG1065" s="68"/>
      <c r="AH1065" s="53" t="str">
        <f t="shared" si="16"/>
        <v/>
      </c>
    </row>
    <row r="1066" spans="1:34" ht="17">
      <c r="A1066" s="53" t="s">
        <v>3228</v>
      </c>
      <c r="B1066" s="53" t="s">
        <v>3229</v>
      </c>
      <c r="C1066" s="54">
        <v>16</v>
      </c>
      <c r="D1066" s="55" t="s">
        <v>80</v>
      </c>
      <c r="E1066" s="55" t="s">
        <v>737</v>
      </c>
      <c r="F1066" s="56" t="s">
        <v>49</v>
      </c>
      <c r="G1066" s="56" t="s">
        <v>49</v>
      </c>
      <c r="H1066" s="56"/>
      <c r="I1066" s="56"/>
      <c r="J1066" s="56" t="s">
        <v>49</v>
      </c>
      <c r="K1066" s="57">
        <v>9.1999999999999993</v>
      </c>
      <c r="L1066" s="58">
        <v>45728</v>
      </c>
      <c r="M1066" s="58">
        <v>45698</v>
      </c>
      <c r="N1066" s="59"/>
      <c r="O1066" s="56">
        <v>23</v>
      </c>
      <c r="P1066" s="56"/>
      <c r="Q1066" s="56">
        <v>25</v>
      </c>
      <c r="R1066" s="60" t="s">
        <v>1139</v>
      </c>
      <c r="S1066" s="61">
        <f>O1066+P1066</f>
        <v>23</v>
      </c>
      <c r="T1066" s="62">
        <f>+IF(L1066&lt;&gt;"",IF(DAYS360(L1066,$A$2)&lt;0,0,IF(AND(MONTH(L1066)=MONTH($A$2),YEAR(L1066)&lt;YEAR($A$2)),(DAYS360(L1066,$A$2)/30)-1,DAYS360(L1066,$A$2)/30)),0)</f>
        <v>0.46666666666666667</v>
      </c>
      <c r="U1066" s="62">
        <f>+IF(M1066&lt;&gt;"",IF(DAYS360(M1066,$A$2)&lt;0,0,IF(AND(MONTH(M1066)=MONTH($A$2),YEAR(M1066)&lt;YEAR($A$2)),(DAYS360(M1066,$A$2)/30)-1,DAYS360(M1066,$A$2)/30)),0)</f>
        <v>1.5333333333333334</v>
      </c>
      <c r="V1066" s="63">
        <f>S1066/((C1066+Q1066)/2)</f>
        <v>1.1219512195121952</v>
      </c>
      <c r="W1066" s="64">
        <f>+IF(V1066&gt;0,1/V1066,999)</f>
        <v>0.89130434782608692</v>
      </c>
      <c r="X1066" s="65" t="str">
        <f>+IF(N1066&lt;&gt;"",IF(INT(N1066)&lt;&gt;INT(K1066),"OUI",""),"")</f>
        <v/>
      </c>
      <c r="Y1066" s="66">
        <f>+IF(F1066="OUI",0,C1066*K1066)</f>
        <v>147.19999999999999</v>
      </c>
      <c r="Z1066" s="67" t="str">
        <f>+IF(R1066="-",IF(OR(F1066="OUI",AND(G1066="OUI",T1066&lt;=$V$1),H1066="OUI",I1066="OUI",J1066="OUI",T1066&lt;=$V$1),"OUI",""),"")</f>
        <v>OUI</v>
      </c>
      <c r="AA1066" s="68" t="str">
        <f>+IF(OR(Z1066&lt;&gt;"OUI",X1066="OUI",R1066&lt;&gt;"-"),"OUI","")</f>
        <v/>
      </c>
      <c r="AB1066" s="69" t="str">
        <f>+IF(AA1066&lt;&gt;"OUI","-",IF(R1066="-",IF(W1066&lt;=3,"-",MAX(N1066,K1066*(1-$T$1))),IF(W1066&lt;=3,R1066,IF(T1066&gt;$V$6,MAX(N1066,K1066*$T$6),IF(T1066&gt;$V$5,MAX(R1066,N1066,K1066*(1-$T$2),K1066*(1-$T$5)),IF(T1066&gt;$V$4,MAX(R1066,N1066,K1066*(1-$T$2),K1066*(1-$T$4)),IF(T1066&gt;$V$3,MAX(R1066,N1066,K1066*(1-$T$2),K1066*(1-$T$3)),IF(T1066&gt;$V$1,MAX(N1066,K1066*(1-$T$2)),MAX(N1066,R1066)))))))))</f>
        <v>-</v>
      </c>
      <c r="AC1066" s="70" t="str">
        <f>+IF(AB1066="-","-",IF(ABS(K1066-AB1066)&lt;0.1,1,-1*(AB1066-K1066)/K1066))</f>
        <v>-</v>
      </c>
      <c r="AD1066" s="66" t="str">
        <f>+IF(AB1066&lt;&gt;"-",IF(AB1066&lt;K1066,(K1066-AB1066)*C1066,AB1066*C1066),"")</f>
        <v/>
      </c>
      <c r="AE1066" s="68" t="str">
        <f>+IF(AB1066&lt;&gt;"-",IF(R1066&lt;&gt;"-",IF(Z1066&lt;&gt;"OUI","OLD","FAUX"),IF(Z1066&lt;&gt;"OUI","NEW","FAUX")),"")</f>
        <v/>
      </c>
      <c r="AF1066" s="68"/>
      <c r="AG1066" s="68"/>
      <c r="AH1066" s="53" t="str">
        <f t="shared" si="16"/>
        <v/>
      </c>
    </row>
    <row r="1067" spans="1:34" ht="17">
      <c r="A1067" s="53" t="s">
        <v>2229</v>
      </c>
      <c r="B1067" s="53" t="s">
        <v>2230</v>
      </c>
      <c r="C1067" s="54">
        <v>3</v>
      </c>
      <c r="D1067" s="55" t="s">
        <v>1247</v>
      </c>
      <c r="E1067" s="55"/>
      <c r="F1067" s="56" t="s">
        <v>49</v>
      </c>
      <c r="G1067" s="56" t="s">
        <v>49</v>
      </c>
      <c r="H1067" s="56"/>
      <c r="I1067" s="56"/>
      <c r="J1067" s="56"/>
      <c r="K1067" s="57">
        <v>9.0212000000000003</v>
      </c>
      <c r="L1067" s="58">
        <v>44659</v>
      </c>
      <c r="M1067" s="58">
        <v>45412</v>
      </c>
      <c r="N1067" s="59"/>
      <c r="O1067" s="56"/>
      <c r="P1067" s="56"/>
      <c r="Q1067" s="56">
        <v>3</v>
      </c>
      <c r="R1067" s="60" t="s">
        <v>1139</v>
      </c>
      <c r="S1067" s="61">
        <f>O1067+P1067</f>
        <v>0</v>
      </c>
      <c r="T1067" s="62">
        <f>+IF(L1067&lt;&gt;"",IF(DAYS360(L1067,$A$2)&lt;0,0,IF(AND(MONTH(L1067)=MONTH($A$2),YEAR(L1067)&lt;YEAR($A$2)),(DAYS360(L1067,$A$2)/30)-1,DAYS360(L1067,$A$2)/30)),0)</f>
        <v>35.6</v>
      </c>
      <c r="U1067" s="62">
        <f>+IF(M1067&lt;&gt;"",IF(DAYS360(M1067,$A$2)&lt;0,0,IF(AND(MONTH(M1067)=MONTH($A$2),YEAR(M1067)&lt;YEAR($A$2)),(DAYS360(M1067,$A$2)/30)-1,DAYS360(M1067,$A$2)/30)),0)</f>
        <v>10.866666666666667</v>
      </c>
      <c r="V1067" s="63">
        <f>S1067/((C1067+Q1067)/2)</f>
        <v>0</v>
      </c>
      <c r="W1067" s="64">
        <f>+IF(V1067&gt;0,1/V1067,999)</f>
        <v>999</v>
      </c>
      <c r="X1067" s="65" t="str">
        <f>+IF(N1067&lt;&gt;"",IF(INT(N1067)&lt;&gt;INT(K1067),"OUI",""),"")</f>
        <v/>
      </c>
      <c r="Y1067" s="66">
        <f>+IF(F1067="OUI",0,C1067*K1067)</f>
        <v>27.063600000000001</v>
      </c>
      <c r="Z1067" s="67" t="str">
        <f>+IF(R1067="-",IF(OR(F1067="OUI",AND(G1067="OUI",T1067&lt;=$V$1),H1067="OUI",I1067="OUI",J1067="OUI",T1067&lt;=$V$1),"OUI",""),"")</f>
        <v/>
      </c>
      <c r="AA1067" s="68" t="str">
        <f>+IF(OR(Z1067&lt;&gt;"OUI",X1067="OUI",R1067&lt;&gt;"-"),"OUI","")</f>
        <v>OUI</v>
      </c>
      <c r="AB1067" s="69">
        <f>+IF(AA1067&lt;&gt;"OUI","-",IF(R1067="-",IF(W1067&lt;=3,"-",MAX(N1067,K1067*(1-$T$1))),IF(W1067&lt;=3,R1067,IF(T1067&gt;$V$6,MAX(N1067,K1067*$T$6),IF(T1067&gt;$V$5,MAX(R1067,N1067,K1067*(1-$T$2),K1067*(1-$T$5)),IF(T1067&gt;$V$4,MAX(R1067,N1067,K1067*(1-$T$2),K1067*(1-$T$4)),IF(T1067&gt;$V$3,MAX(R1067,N1067,K1067*(1-$T$2),K1067*(1-$T$3)),IF(T1067&gt;$V$1,MAX(N1067,K1067*(1-$T$2)),MAX(N1067,R1067)))))))))</f>
        <v>8.1190800000000003</v>
      </c>
      <c r="AC1067" s="70">
        <f>+IF(AB1067="-","-",IF(ABS(K1067-AB1067)&lt;0.1,1,-1*(AB1067-K1067)/K1067))</f>
        <v>0.1</v>
      </c>
      <c r="AD1067" s="66">
        <f>+IF(AB1067&lt;&gt;"-",IF(AB1067&lt;K1067,(K1067-AB1067)*C1067,AB1067*C1067),"")</f>
        <v>2.7063600000000001</v>
      </c>
      <c r="AE1067" s="68" t="str">
        <f>+IF(AB1067&lt;&gt;"-",IF(R1067&lt;&gt;"-",IF(Z1067&lt;&gt;"OUI","OLD","FAUX"),IF(Z1067&lt;&gt;"OUI","NEW","FAUX")),"")</f>
        <v>NEW</v>
      </c>
      <c r="AF1067" s="68"/>
      <c r="AG1067" s="68"/>
      <c r="AH1067" s="53" t="str">
        <f t="shared" si="16"/>
        <v/>
      </c>
    </row>
    <row r="1068" spans="1:34" ht="17">
      <c r="A1068" s="53" t="s">
        <v>2243</v>
      </c>
      <c r="B1068" s="53" t="s">
        <v>2244</v>
      </c>
      <c r="C1068" s="54">
        <v>2</v>
      </c>
      <c r="D1068" s="55" t="s">
        <v>133</v>
      </c>
      <c r="E1068" s="55" t="s">
        <v>220</v>
      </c>
      <c r="F1068" s="56" t="s">
        <v>49</v>
      </c>
      <c r="G1068" s="56" t="s">
        <v>49</v>
      </c>
      <c r="H1068" s="56"/>
      <c r="I1068" s="56"/>
      <c r="J1068" s="56" t="s">
        <v>49</v>
      </c>
      <c r="K1068" s="57">
        <v>9</v>
      </c>
      <c r="L1068" s="58">
        <v>44903</v>
      </c>
      <c r="M1068" s="58">
        <v>45544</v>
      </c>
      <c r="N1068" s="59"/>
      <c r="O1068" s="56"/>
      <c r="P1068" s="56"/>
      <c r="Q1068" s="56">
        <v>2</v>
      </c>
      <c r="R1068" s="60" t="s">
        <v>1139</v>
      </c>
      <c r="S1068" s="61">
        <f>O1068+P1068</f>
        <v>0</v>
      </c>
      <c r="T1068" s="62">
        <f>+IF(L1068&lt;&gt;"",IF(DAYS360(L1068,$A$2)&lt;0,0,IF(AND(MONTH(L1068)=MONTH($A$2),YEAR(L1068)&lt;YEAR($A$2)),(DAYS360(L1068,$A$2)/30)-1,DAYS360(L1068,$A$2)/30)),0)</f>
        <v>27.6</v>
      </c>
      <c r="U1068" s="62">
        <f>+IF(M1068&lt;&gt;"",IF(DAYS360(M1068,$A$2)&lt;0,0,IF(AND(MONTH(M1068)=MONTH($A$2),YEAR(M1068)&lt;YEAR($A$2)),(DAYS360(M1068,$A$2)/30)-1,DAYS360(M1068,$A$2)/30)),0)</f>
        <v>6.5666666666666664</v>
      </c>
      <c r="V1068" s="63">
        <f>S1068/((C1068+Q1068)/2)</f>
        <v>0</v>
      </c>
      <c r="W1068" s="64">
        <f>+IF(V1068&gt;0,1/V1068,999)</f>
        <v>999</v>
      </c>
      <c r="X1068" s="65" t="str">
        <f>+IF(N1068&lt;&gt;"",IF(INT(N1068)&lt;&gt;INT(K1068),"OUI",""),"")</f>
        <v/>
      </c>
      <c r="Y1068" s="66">
        <f>+IF(F1068="OUI",0,C1068*K1068)</f>
        <v>18</v>
      </c>
      <c r="Z1068" s="67" t="str">
        <f>+IF(R1068="-",IF(OR(F1068="OUI",AND(G1068="OUI",T1068&lt;=$V$1),H1068="OUI",I1068="OUI",J1068="OUI",T1068&lt;=$V$1),"OUI",""),"")</f>
        <v/>
      </c>
      <c r="AA1068" s="68" t="str">
        <f>+IF(OR(Z1068&lt;&gt;"OUI",X1068="OUI",R1068&lt;&gt;"-"),"OUI","")</f>
        <v>OUI</v>
      </c>
      <c r="AB1068" s="69">
        <f>+IF(AA1068&lt;&gt;"OUI","-",IF(R1068="-",IF(W1068&lt;=3,"-",MAX(N1068,K1068*(1-$T$1))),IF(W1068&lt;=3,R1068,IF(T1068&gt;$V$6,MAX(N1068,K1068*$T$6),IF(T1068&gt;$V$5,MAX(R1068,N1068,K1068*(1-$T$2),K1068*(1-$T$5)),IF(T1068&gt;$V$4,MAX(R1068,N1068,K1068*(1-$T$2),K1068*(1-$T$4)),IF(T1068&gt;$V$3,MAX(R1068,N1068,K1068*(1-$T$2),K1068*(1-$T$3)),IF(T1068&gt;$V$1,MAX(N1068,K1068*(1-$T$2)),MAX(N1068,R1068)))))))))</f>
        <v>8.1</v>
      </c>
      <c r="AC1068" s="70">
        <f>+IF(AB1068="-","-",IF(ABS(K1068-AB1068)&lt;0.1,1,-1*(AB1068-K1068)/K1068))</f>
        <v>0.10000000000000003</v>
      </c>
      <c r="AD1068" s="66">
        <f>+IF(AB1068&lt;&gt;"-",IF(AB1068&lt;K1068,(K1068-AB1068)*C1068,AB1068*C1068),"")</f>
        <v>1.8000000000000007</v>
      </c>
      <c r="AE1068" s="68" t="str">
        <f>+IF(AB1068&lt;&gt;"-",IF(R1068&lt;&gt;"-",IF(Z1068&lt;&gt;"OUI","OLD","FAUX"),IF(Z1068&lt;&gt;"OUI","NEW","FAUX")),"")</f>
        <v>NEW</v>
      </c>
      <c r="AF1068" s="68"/>
      <c r="AG1068" s="68"/>
      <c r="AH1068" s="53" t="str">
        <f t="shared" si="16"/>
        <v/>
      </c>
    </row>
    <row r="1069" spans="1:34" ht="17">
      <c r="A1069" s="53" t="s">
        <v>1062</v>
      </c>
      <c r="B1069" s="53" t="s">
        <v>1063</v>
      </c>
      <c r="C1069" s="54">
        <v>3</v>
      </c>
      <c r="D1069" s="55" t="s">
        <v>897</v>
      </c>
      <c r="E1069" s="55" t="s">
        <v>137</v>
      </c>
      <c r="F1069" s="56" t="s">
        <v>49</v>
      </c>
      <c r="G1069" s="56" t="s">
        <v>49</v>
      </c>
      <c r="H1069" s="56"/>
      <c r="I1069" s="56"/>
      <c r="J1069" s="56" t="s">
        <v>49</v>
      </c>
      <c r="K1069" s="57">
        <v>8.9600000000000009</v>
      </c>
      <c r="L1069" s="58">
        <v>44092</v>
      </c>
      <c r="M1069" s="58">
        <v>45573</v>
      </c>
      <c r="N1069" s="59"/>
      <c r="O1069" s="56"/>
      <c r="P1069" s="56"/>
      <c r="Q1069" s="56">
        <v>3</v>
      </c>
      <c r="R1069" s="60">
        <v>4.4800000000000004</v>
      </c>
      <c r="S1069" s="61">
        <f>O1069+P1069</f>
        <v>0</v>
      </c>
      <c r="T1069" s="62">
        <f>+IF(L1069&lt;&gt;"",IF(DAYS360(L1069,$A$2)&lt;0,0,IF(AND(MONTH(L1069)=MONTH($A$2),YEAR(L1069)&lt;YEAR($A$2)),(DAYS360(L1069,$A$2)/30)-1,DAYS360(L1069,$A$2)/30)),0)</f>
        <v>54.266666666666666</v>
      </c>
      <c r="U1069" s="62">
        <f>+IF(M1069&lt;&gt;"",IF(DAYS360(M1069,$A$2)&lt;0,0,IF(AND(MONTH(M1069)=MONTH($A$2),YEAR(M1069)&lt;YEAR($A$2)),(DAYS360(M1069,$A$2)/30)-1,DAYS360(M1069,$A$2)/30)),0)</f>
        <v>5.6</v>
      </c>
      <c r="V1069" s="63">
        <f>S1069/((C1069+Q1069)/2)</f>
        <v>0</v>
      </c>
      <c r="W1069" s="64">
        <f>+IF(V1069&gt;0,1/V1069,999)</f>
        <v>999</v>
      </c>
      <c r="X1069" s="65" t="str">
        <f>+IF(N1069&lt;&gt;"",IF(INT(N1069)&lt;&gt;INT(K1069),"OUI",""),"")</f>
        <v/>
      </c>
      <c r="Y1069" s="66">
        <f>+IF(F1069="OUI",0,C1069*K1069)</f>
        <v>26.880000000000003</v>
      </c>
      <c r="Z1069" s="67" t="str">
        <f>+IF(R1069="-",IF(OR(F1069="OUI",AND(G1069="OUI",T1069&lt;=$V$1),H1069="OUI",I1069="OUI",J1069="OUI",T1069&lt;=$V$1),"OUI",""),"")</f>
        <v/>
      </c>
      <c r="AA1069" s="68" t="str">
        <f>+IF(OR(Z1069&lt;&gt;"OUI",X1069="OUI",R1069&lt;&gt;"-"),"OUI","")</f>
        <v>OUI</v>
      </c>
      <c r="AB1069" s="69">
        <f>+IF(AA1069&lt;&gt;"OUI","-",IF(R1069="-",IF(W1069&lt;=3,"-",MAX(N1069,K1069*(1-$T$1))),IF(W1069&lt;=3,R1069,IF(T1069&gt;$V$6,MAX(N1069,K1069*$T$6),IF(T1069&gt;$V$5,MAX(R1069,N1069,K1069*(1-$T$2),K1069*(1-$T$5)),IF(T1069&gt;$V$4,MAX(R1069,N1069,K1069*(1-$T$2),K1069*(1-$T$4)),IF(T1069&gt;$V$3,MAX(R1069,N1069,K1069*(1-$T$2),K1069*(1-$T$3)),IF(T1069&gt;$V$1,MAX(N1069,K1069*(1-$T$2)),MAX(N1069,R1069)))))))))</f>
        <v>8.0640000000000018</v>
      </c>
      <c r="AC1069" s="70">
        <f>+IF(AB1069="-","-",IF(ABS(K1069-AB1069)&lt;0.1,1,-1*(AB1069-K1069)/K1069))</f>
        <v>9.9999999999999881E-2</v>
      </c>
      <c r="AD1069" s="66">
        <f>+IF(AB1069&lt;&gt;"-",IF(AB1069&lt;K1069,(K1069-AB1069)*C1069,AB1069*C1069),"")</f>
        <v>2.6879999999999971</v>
      </c>
      <c r="AE1069" s="68" t="str">
        <f>+IF(AB1069&lt;&gt;"-",IF(R1069&lt;&gt;"-",IF(Z1069&lt;&gt;"OUI","OLD","FAUX"),IF(Z1069&lt;&gt;"OUI","NEW","FAUX")),"")</f>
        <v>OLD</v>
      </c>
      <c r="AF1069" s="68"/>
      <c r="AG1069" s="68"/>
      <c r="AH1069" s="53" t="str">
        <f t="shared" si="16"/>
        <v/>
      </c>
    </row>
    <row r="1070" spans="1:34" ht="17">
      <c r="A1070" s="53" t="s">
        <v>3321</v>
      </c>
      <c r="B1070" s="53" t="s">
        <v>3322</v>
      </c>
      <c r="C1070" s="54">
        <v>7</v>
      </c>
      <c r="D1070" s="55" t="s">
        <v>80</v>
      </c>
      <c r="E1070" s="55" t="s">
        <v>97</v>
      </c>
      <c r="F1070" s="56" t="s">
        <v>49</v>
      </c>
      <c r="G1070" s="56" t="s">
        <v>49</v>
      </c>
      <c r="H1070" s="56"/>
      <c r="I1070" s="56"/>
      <c r="J1070" s="56" t="s">
        <v>98</v>
      </c>
      <c r="K1070" s="57">
        <v>8.9499999999999993</v>
      </c>
      <c r="L1070" s="58">
        <v>44904</v>
      </c>
      <c r="M1070" s="58">
        <v>44882</v>
      </c>
      <c r="N1070" s="59"/>
      <c r="O1070" s="56"/>
      <c r="P1070" s="56"/>
      <c r="Q1070" s="56">
        <v>7</v>
      </c>
      <c r="R1070" s="60" t="s">
        <v>1139</v>
      </c>
      <c r="S1070" s="61">
        <f>O1070+P1070</f>
        <v>0</v>
      </c>
      <c r="T1070" s="62">
        <f>+IF(L1070&lt;&gt;"",IF(DAYS360(L1070,$A$2)&lt;0,0,IF(AND(MONTH(L1070)=MONTH($A$2),YEAR(L1070)&lt;YEAR($A$2)),(DAYS360(L1070,$A$2)/30)-1,DAYS360(L1070,$A$2)/30)),0)</f>
        <v>27.566666666666666</v>
      </c>
      <c r="U1070" s="62">
        <f>+IF(M1070&lt;&gt;"",IF(DAYS360(M1070,$A$2)&lt;0,0,IF(AND(MONTH(M1070)=MONTH($A$2),YEAR(M1070)&lt;YEAR($A$2)),(DAYS360(M1070,$A$2)/30)-1,DAYS360(M1070,$A$2)/30)),0)</f>
        <v>28.3</v>
      </c>
      <c r="V1070" s="63">
        <f>S1070/((C1070+Q1070)/2)</f>
        <v>0</v>
      </c>
      <c r="W1070" s="64">
        <f>+IF(V1070&gt;0,1/V1070,999)</f>
        <v>999</v>
      </c>
      <c r="X1070" s="65" t="str">
        <f>+IF(N1070&lt;&gt;"",IF(INT(N1070)&lt;&gt;INT(K1070),"OUI",""),"")</f>
        <v/>
      </c>
      <c r="Y1070" s="66">
        <f>+IF(F1070="OUI",0,C1070*K1070)</f>
        <v>62.649999999999991</v>
      </c>
      <c r="Z1070" s="67" t="str">
        <f>+IF(R1070="-",IF(OR(F1070="OUI",AND(G1070="OUI",T1070&lt;=$V$1),H1070="OUI",I1070="OUI",J1070="OUI",T1070&lt;=$V$1),"OUI",""),"")</f>
        <v>OUI</v>
      </c>
      <c r="AA1070" s="68" t="str">
        <f>+IF(OR(Z1070&lt;&gt;"OUI",X1070="OUI",R1070&lt;&gt;"-"),"OUI","")</f>
        <v/>
      </c>
      <c r="AB1070" s="69" t="str">
        <f>+IF(AA1070&lt;&gt;"OUI","-",IF(R1070="-",IF(W1070&lt;=3,"-",MAX(N1070,K1070*(1-$T$1))),IF(W1070&lt;=3,R1070,IF(T1070&gt;$V$6,MAX(N1070,K1070*$T$6),IF(T1070&gt;$V$5,MAX(R1070,N1070,K1070*(1-$T$2),K1070*(1-$T$5)),IF(T1070&gt;$V$4,MAX(R1070,N1070,K1070*(1-$T$2),K1070*(1-$T$4)),IF(T1070&gt;$V$3,MAX(R1070,N1070,K1070*(1-$T$2),K1070*(1-$T$3)),IF(T1070&gt;$V$1,MAX(N1070,K1070*(1-$T$2)),MAX(N1070,R1070)))))))))</f>
        <v>-</v>
      </c>
      <c r="AC1070" s="70" t="str">
        <f>+IF(AB1070="-","-",IF(ABS(K1070-AB1070)&lt;0.1,1,-1*(AB1070-K1070)/K1070))</f>
        <v>-</v>
      </c>
      <c r="AD1070" s="66" t="str">
        <f>+IF(AB1070&lt;&gt;"-",IF(AB1070&lt;K1070,(K1070-AB1070)*C1070,AB1070*C1070),"")</f>
        <v/>
      </c>
      <c r="AE1070" s="68" t="str">
        <f>+IF(AB1070&lt;&gt;"-",IF(R1070&lt;&gt;"-",IF(Z1070&lt;&gt;"OUI","OLD","FAUX"),IF(Z1070&lt;&gt;"OUI","NEW","FAUX")),"")</f>
        <v/>
      </c>
      <c r="AF1070" s="68"/>
      <c r="AG1070" s="68"/>
      <c r="AH1070" s="53" t="str">
        <f t="shared" si="16"/>
        <v/>
      </c>
    </row>
    <row r="1071" spans="1:34" ht="34">
      <c r="A1071" s="53" t="s">
        <v>711</v>
      </c>
      <c r="B1071" s="53" t="s">
        <v>712</v>
      </c>
      <c r="C1071" s="54">
        <v>97</v>
      </c>
      <c r="D1071" s="55" t="s">
        <v>47</v>
      </c>
      <c r="E1071" s="55" t="s">
        <v>654</v>
      </c>
      <c r="F1071" s="56" t="s">
        <v>49</v>
      </c>
      <c r="G1071" s="56" t="s">
        <v>49</v>
      </c>
      <c r="H1071" s="56"/>
      <c r="I1071" s="56"/>
      <c r="J1071" s="56" t="s">
        <v>49</v>
      </c>
      <c r="K1071" s="57">
        <v>8.9153000000000002</v>
      </c>
      <c r="L1071" s="58">
        <v>44244</v>
      </c>
      <c r="M1071" s="58">
        <v>45567</v>
      </c>
      <c r="N1071" s="59"/>
      <c r="O1071" s="56">
        <v>1</v>
      </c>
      <c r="P1071" s="56"/>
      <c r="Q1071" s="56">
        <v>98</v>
      </c>
      <c r="R1071" s="60">
        <v>8.0237700000000007</v>
      </c>
      <c r="S1071" s="61">
        <f>O1071+P1071</f>
        <v>1</v>
      </c>
      <c r="T1071" s="62">
        <f>+IF(L1071&lt;&gt;"",IF(DAYS360(L1071,$A$2)&lt;0,0,IF(AND(MONTH(L1071)=MONTH($A$2),YEAR(L1071)&lt;YEAR($A$2)),(DAYS360(L1071,$A$2)/30)-1,DAYS360(L1071,$A$2)/30)),0)</f>
        <v>49.3</v>
      </c>
      <c r="U1071" s="62">
        <f>+IF(M1071&lt;&gt;"",IF(DAYS360(M1071,$A$2)&lt;0,0,IF(AND(MONTH(M1071)=MONTH($A$2),YEAR(M1071)&lt;YEAR($A$2)),(DAYS360(M1071,$A$2)/30)-1,DAYS360(M1071,$A$2)/30)),0)</f>
        <v>5.8</v>
      </c>
      <c r="V1071" s="63">
        <f>S1071/((C1071+Q1071)/2)</f>
        <v>1.0256410256410256E-2</v>
      </c>
      <c r="W1071" s="64">
        <f>+IF(V1071&gt;0,1/V1071,999)</f>
        <v>97.5</v>
      </c>
      <c r="X1071" s="65" t="str">
        <f>+IF(N1071&lt;&gt;"",IF(INT(N1071)&lt;&gt;INT(K1071),"OUI",""),"")</f>
        <v/>
      </c>
      <c r="Y1071" s="66">
        <f>+IF(F1071="OUI",0,C1071*K1071)</f>
        <v>864.78409999999997</v>
      </c>
      <c r="Z1071" s="67" t="str">
        <f>+IF(R1071="-",IF(OR(F1071="OUI",AND(G1071="OUI",T1071&lt;=$V$1),H1071="OUI",I1071="OUI",J1071="OUI",T1071&lt;=$V$1),"OUI",""),"")</f>
        <v/>
      </c>
      <c r="AA1071" s="68" t="str">
        <f>+IF(OR(Z1071&lt;&gt;"OUI",X1071="OUI",R1071&lt;&gt;"-"),"OUI","")</f>
        <v>OUI</v>
      </c>
      <c r="AB1071" s="69">
        <f>+IF(AA1071&lt;&gt;"OUI","-",IF(R1071="-",IF(W1071&lt;=3,"-",MAX(N1071,K1071*(1-$T$1))),IF(W1071&lt;=3,R1071,IF(T1071&gt;$V$6,MAX(N1071,K1071*$T$6),IF(T1071&gt;$V$5,MAX(R1071,N1071,K1071*(1-$T$2),K1071*(1-$T$5)),IF(T1071&gt;$V$4,MAX(R1071,N1071,K1071*(1-$T$2),K1071*(1-$T$4)),IF(T1071&gt;$V$3,MAX(R1071,N1071,K1071*(1-$T$2),K1071*(1-$T$3)),IF(T1071&gt;$V$1,MAX(N1071,K1071*(1-$T$2)),MAX(N1071,R1071)))))))))</f>
        <v>8.0237700000000007</v>
      </c>
      <c r="AC1071" s="70">
        <f>+IF(AB1071="-","-",IF(ABS(K1071-AB1071)&lt;0.1,1,-1*(AB1071-K1071)/K1071))</f>
        <v>9.9999999999999936E-2</v>
      </c>
      <c r="AD1071" s="66">
        <f>+IF(AB1071&lt;&gt;"-",IF(AB1071&lt;K1071,(K1071-AB1071)*C1071,AB1071*C1071),"")</f>
        <v>86.478409999999954</v>
      </c>
      <c r="AE1071" s="68" t="str">
        <f>+IF(AB1071&lt;&gt;"-",IF(R1071&lt;&gt;"-",IF(Z1071&lt;&gt;"OUI","OLD","FAUX"),IF(Z1071&lt;&gt;"OUI","NEW","FAUX")),"")</f>
        <v>OLD</v>
      </c>
      <c r="AF1071" s="68"/>
      <c r="AG1071" s="68"/>
      <c r="AH1071" s="53" t="str">
        <f t="shared" si="16"/>
        <v/>
      </c>
    </row>
    <row r="1072" spans="1:34" ht="17">
      <c r="A1072" s="53" t="s">
        <v>2306</v>
      </c>
      <c r="B1072" s="53" t="s">
        <v>2307</v>
      </c>
      <c r="C1072" s="54">
        <v>25</v>
      </c>
      <c r="D1072" s="55" t="s">
        <v>80</v>
      </c>
      <c r="E1072" s="55" t="s">
        <v>97</v>
      </c>
      <c r="F1072" s="56" t="s">
        <v>49</v>
      </c>
      <c r="G1072" s="56" t="s">
        <v>49</v>
      </c>
      <c r="H1072" s="56"/>
      <c r="I1072" s="56"/>
      <c r="J1072" s="56" t="s">
        <v>98</v>
      </c>
      <c r="K1072" s="57">
        <v>8.9</v>
      </c>
      <c r="L1072" s="58">
        <v>45398</v>
      </c>
      <c r="M1072" s="58">
        <v>45565</v>
      </c>
      <c r="N1072" s="59"/>
      <c r="O1072" s="56"/>
      <c r="P1072" s="56"/>
      <c r="Q1072" s="56">
        <v>25</v>
      </c>
      <c r="R1072" s="60">
        <v>5.035694583333334</v>
      </c>
      <c r="S1072" s="61">
        <f>O1072+P1072</f>
        <v>0</v>
      </c>
      <c r="T1072" s="62">
        <f>+IF(L1072&lt;&gt;"",IF(DAYS360(L1072,$A$2)&lt;0,0,IF(AND(MONTH(L1072)=MONTH($A$2),YEAR(L1072)&lt;YEAR($A$2)),(DAYS360(L1072,$A$2)/30)-1,DAYS360(L1072,$A$2)/30)),0)</f>
        <v>11.333333333333334</v>
      </c>
      <c r="U1072" s="62">
        <f>+IF(M1072&lt;&gt;"",IF(DAYS360(M1072,$A$2)&lt;0,0,IF(AND(MONTH(M1072)=MONTH($A$2),YEAR(M1072)&lt;YEAR($A$2)),(DAYS360(M1072,$A$2)/30)-1,DAYS360(M1072,$A$2)/30)),0)</f>
        <v>5.8666666666666663</v>
      </c>
      <c r="V1072" s="63">
        <f>S1072/((C1072+Q1072)/2)</f>
        <v>0</v>
      </c>
      <c r="W1072" s="64">
        <f>+IF(V1072&gt;0,1/V1072,999)</f>
        <v>999</v>
      </c>
      <c r="X1072" s="65" t="str">
        <f>+IF(N1072&lt;&gt;"",IF(INT(N1072)&lt;&gt;INT(K1072),"OUI",""),"")</f>
        <v/>
      </c>
      <c r="Y1072" s="66">
        <f>+IF(F1072="OUI",0,C1072*K1072)</f>
        <v>222.5</v>
      </c>
      <c r="Z1072" s="67" t="str">
        <f>+IF(R1072="-",IF(OR(F1072="OUI",AND(G1072="OUI",T1072&lt;=$V$1),H1072="OUI",I1072="OUI",J1072="OUI",T1072&lt;=$V$1),"OUI",""),"")</f>
        <v/>
      </c>
      <c r="AA1072" s="68" t="str">
        <f>+IF(OR(Z1072&lt;&gt;"OUI",X1072="OUI",R1072&lt;&gt;"-"),"OUI","")</f>
        <v>OUI</v>
      </c>
      <c r="AB1072" s="69">
        <f>+IF(AA1072&lt;&gt;"OUI","-",IF(R1072="-",IF(W1072&lt;=3,"-",MAX(N1072,K1072*(1-$T$1))),IF(W1072&lt;=3,R1072,IF(T1072&gt;$V$6,MAX(N1072,K1072*$T$6),IF(T1072&gt;$V$5,MAX(R1072,N1072,K1072*(1-$T$2),K1072*(1-$T$5)),IF(T1072&gt;$V$4,MAX(R1072,N1072,K1072*(1-$T$2),K1072*(1-$T$4)),IF(T1072&gt;$V$3,MAX(R1072,N1072,K1072*(1-$T$2),K1072*(1-$T$3)),IF(T1072&gt;$V$1,MAX(N1072,K1072*(1-$T$2)),MAX(N1072,R1072)))))))))</f>
        <v>5.035694583333334</v>
      </c>
      <c r="AC1072" s="70">
        <f>+IF(AB1072="-","-",IF(ABS(K1072-AB1072)&lt;0.1,1,-1*(AB1072-K1072)/K1072))</f>
        <v>0.43419161985018723</v>
      </c>
      <c r="AD1072" s="66">
        <f>+IF(AB1072&lt;&gt;"-",IF(AB1072&lt;K1072,(K1072-AB1072)*C1072,AB1072*C1072),"")</f>
        <v>96.607635416666653</v>
      </c>
      <c r="AE1072" s="68" t="str">
        <f>+IF(AB1072&lt;&gt;"-",IF(R1072&lt;&gt;"-",IF(Z1072&lt;&gt;"OUI","OLD","FAUX"),IF(Z1072&lt;&gt;"OUI","NEW","FAUX")),"")</f>
        <v>OLD</v>
      </c>
      <c r="AF1072" s="68"/>
      <c r="AG1072" s="68"/>
      <c r="AH1072" s="53" t="str">
        <f t="shared" si="16"/>
        <v/>
      </c>
    </row>
    <row r="1073" spans="1:34" ht="17">
      <c r="A1073" s="53" t="s">
        <v>1998</v>
      </c>
      <c r="B1073" s="53" t="s">
        <v>1999</v>
      </c>
      <c r="C1073" s="54">
        <v>1</v>
      </c>
      <c r="D1073" s="55" t="s">
        <v>80</v>
      </c>
      <c r="E1073" s="55" t="s">
        <v>97</v>
      </c>
      <c r="F1073" s="56" t="s">
        <v>49</v>
      </c>
      <c r="G1073" s="56" t="s">
        <v>49</v>
      </c>
      <c r="H1073" s="56"/>
      <c r="I1073" s="56"/>
      <c r="J1073" s="56" t="s">
        <v>98</v>
      </c>
      <c r="K1073" s="57">
        <v>8.9</v>
      </c>
      <c r="L1073" s="58">
        <v>44161</v>
      </c>
      <c r="M1073" s="58">
        <v>45485</v>
      </c>
      <c r="N1073" s="59"/>
      <c r="O1073" s="56"/>
      <c r="P1073" s="56"/>
      <c r="Q1073" s="56">
        <v>1</v>
      </c>
      <c r="R1073" s="60">
        <v>4.45</v>
      </c>
      <c r="S1073" s="61">
        <f>O1073+P1073</f>
        <v>0</v>
      </c>
      <c r="T1073" s="62">
        <f>+IF(L1073&lt;&gt;"",IF(DAYS360(L1073,$A$2)&lt;0,0,IF(AND(MONTH(L1073)=MONTH($A$2),YEAR(L1073)&lt;YEAR($A$2)),(DAYS360(L1073,$A$2)/30)-1,DAYS360(L1073,$A$2)/30)),0)</f>
        <v>52</v>
      </c>
      <c r="U1073" s="62">
        <f>+IF(M1073&lt;&gt;"",IF(DAYS360(M1073,$A$2)&lt;0,0,IF(AND(MONTH(M1073)=MONTH($A$2),YEAR(M1073)&lt;YEAR($A$2)),(DAYS360(M1073,$A$2)/30)-1,DAYS360(M1073,$A$2)/30)),0)</f>
        <v>8.4666666666666668</v>
      </c>
      <c r="V1073" s="63">
        <f>S1073/((C1073+Q1073)/2)</f>
        <v>0</v>
      </c>
      <c r="W1073" s="64">
        <f>+IF(V1073&gt;0,1/V1073,999)</f>
        <v>999</v>
      </c>
      <c r="X1073" s="65" t="str">
        <f>+IF(N1073&lt;&gt;"",IF(INT(N1073)&lt;&gt;INT(K1073),"OUI",""),"")</f>
        <v/>
      </c>
      <c r="Y1073" s="66">
        <f>+IF(F1073="OUI",0,C1073*K1073)</f>
        <v>8.9</v>
      </c>
      <c r="Z1073" s="67" t="str">
        <f>+IF(R1073="-",IF(OR(F1073="OUI",AND(G1073="OUI",T1073&lt;=$V$1),H1073="OUI",I1073="OUI",J1073="OUI",T1073&lt;=$V$1),"OUI",""),"")</f>
        <v/>
      </c>
      <c r="AA1073" s="68" t="str">
        <f>+IF(OR(Z1073&lt;&gt;"OUI",X1073="OUI",R1073&lt;&gt;"-"),"OUI","")</f>
        <v>OUI</v>
      </c>
      <c r="AB1073" s="69">
        <f>+IF(AA1073&lt;&gt;"OUI","-",IF(R1073="-",IF(W1073&lt;=3,"-",MAX(N1073,K1073*(1-$T$1))),IF(W1073&lt;=3,R1073,IF(T1073&gt;$V$6,MAX(N1073,K1073*$T$6),IF(T1073&gt;$V$5,MAX(R1073,N1073,K1073*(1-$T$2),K1073*(1-$T$5)),IF(T1073&gt;$V$4,MAX(R1073,N1073,K1073*(1-$T$2),K1073*(1-$T$4)),IF(T1073&gt;$V$3,MAX(R1073,N1073,K1073*(1-$T$2),K1073*(1-$T$3)),IF(T1073&gt;$V$1,MAX(N1073,K1073*(1-$T$2)),MAX(N1073,R1073)))))))))</f>
        <v>8.01</v>
      </c>
      <c r="AC1073" s="70">
        <f>+IF(AB1073="-","-",IF(ABS(K1073-AB1073)&lt;0.1,1,-1*(AB1073-K1073)/K1073))</f>
        <v>0.10000000000000006</v>
      </c>
      <c r="AD1073" s="66">
        <f>+IF(AB1073&lt;&gt;"-",IF(AB1073&lt;K1073,(K1073-AB1073)*C1073,AB1073*C1073),"")</f>
        <v>0.89000000000000057</v>
      </c>
      <c r="AE1073" s="68" t="str">
        <f>+IF(AB1073&lt;&gt;"-",IF(R1073&lt;&gt;"-",IF(Z1073&lt;&gt;"OUI","OLD","FAUX"),IF(Z1073&lt;&gt;"OUI","NEW","FAUX")),"")</f>
        <v>OLD</v>
      </c>
      <c r="AF1073" s="68"/>
      <c r="AG1073" s="68"/>
      <c r="AH1073" s="53" t="str">
        <f t="shared" si="16"/>
        <v/>
      </c>
    </row>
    <row r="1074" spans="1:34" ht="17">
      <c r="A1074" s="53" t="s">
        <v>1725</v>
      </c>
      <c r="B1074" s="53" t="s">
        <v>1726</v>
      </c>
      <c r="C1074" s="54">
        <v>10</v>
      </c>
      <c r="D1074" s="55" t="s">
        <v>80</v>
      </c>
      <c r="E1074" s="55" t="s">
        <v>928</v>
      </c>
      <c r="F1074" s="56" t="s">
        <v>49</v>
      </c>
      <c r="G1074" s="56" t="s">
        <v>49</v>
      </c>
      <c r="H1074" s="56"/>
      <c r="I1074" s="56"/>
      <c r="J1074" s="56" t="s">
        <v>49</v>
      </c>
      <c r="K1074" s="57">
        <v>8.8020999999999994</v>
      </c>
      <c r="L1074" s="58">
        <v>44858</v>
      </c>
      <c r="M1074" s="58">
        <v>45642</v>
      </c>
      <c r="N1074" s="59"/>
      <c r="O1074" s="56"/>
      <c r="P1074" s="56"/>
      <c r="Q1074" s="56">
        <v>10</v>
      </c>
      <c r="R1074" s="60">
        <v>7.9218899999999994</v>
      </c>
      <c r="S1074" s="61">
        <f>O1074+P1074</f>
        <v>0</v>
      </c>
      <c r="T1074" s="62">
        <f>+IF(L1074&lt;&gt;"",IF(DAYS360(L1074,$A$2)&lt;0,0,IF(AND(MONTH(L1074)=MONTH($A$2),YEAR(L1074)&lt;YEAR($A$2)),(DAYS360(L1074,$A$2)/30)-1,DAYS360(L1074,$A$2)/30)),0)</f>
        <v>29.066666666666666</v>
      </c>
      <c r="U1074" s="62">
        <f>+IF(M1074&lt;&gt;"",IF(DAYS360(M1074,$A$2)&lt;0,0,IF(AND(MONTH(M1074)=MONTH($A$2),YEAR(M1074)&lt;YEAR($A$2)),(DAYS360(M1074,$A$2)/30)-1,DAYS360(M1074,$A$2)/30)),0)</f>
        <v>3.3333333333333335</v>
      </c>
      <c r="V1074" s="63">
        <f>S1074/((C1074+Q1074)/2)</f>
        <v>0</v>
      </c>
      <c r="W1074" s="64">
        <f>+IF(V1074&gt;0,1/V1074,999)</f>
        <v>999</v>
      </c>
      <c r="X1074" s="65" t="str">
        <f>+IF(N1074&lt;&gt;"",IF(INT(N1074)&lt;&gt;INT(K1074),"OUI",""),"")</f>
        <v/>
      </c>
      <c r="Y1074" s="66">
        <f>+IF(F1074="OUI",0,C1074*K1074)</f>
        <v>88.020999999999987</v>
      </c>
      <c r="Z1074" s="67" t="str">
        <f>+IF(R1074="-",IF(OR(F1074="OUI",AND(G1074="OUI",T1074&lt;=$V$1),H1074="OUI",I1074="OUI",J1074="OUI",T1074&lt;=$V$1),"OUI",""),"")</f>
        <v/>
      </c>
      <c r="AA1074" s="68" t="str">
        <f>+IF(OR(Z1074&lt;&gt;"OUI",X1074="OUI",R1074&lt;&gt;"-"),"OUI","")</f>
        <v>OUI</v>
      </c>
      <c r="AB1074" s="69">
        <f>+IF(AA1074&lt;&gt;"OUI","-",IF(R1074="-",IF(W1074&lt;=3,"-",MAX(N1074,K1074*(1-$T$1))),IF(W1074&lt;=3,R1074,IF(T1074&gt;$V$6,MAX(N1074,K1074*$T$6),IF(T1074&gt;$V$5,MAX(R1074,N1074,K1074*(1-$T$2),K1074*(1-$T$5)),IF(T1074&gt;$V$4,MAX(R1074,N1074,K1074*(1-$T$2),K1074*(1-$T$4)),IF(T1074&gt;$V$3,MAX(R1074,N1074,K1074*(1-$T$2),K1074*(1-$T$3)),IF(T1074&gt;$V$1,MAX(N1074,K1074*(1-$T$2)),MAX(N1074,R1074)))))))))</f>
        <v>7.9218899999999994</v>
      </c>
      <c r="AC1074" s="70">
        <f>+IF(AB1074="-","-",IF(ABS(K1074-AB1074)&lt;0.1,1,-1*(AB1074-K1074)/K1074))</f>
        <v>0.1</v>
      </c>
      <c r="AD1074" s="66">
        <f>+IF(AB1074&lt;&gt;"-",IF(AB1074&lt;K1074,(K1074-AB1074)*C1074,AB1074*C1074),"")</f>
        <v>8.8020999999999994</v>
      </c>
      <c r="AE1074" s="68" t="str">
        <f>+IF(AB1074&lt;&gt;"-",IF(R1074&lt;&gt;"-",IF(Z1074&lt;&gt;"OUI","OLD","FAUX"),IF(Z1074&lt;&gt;"OUI","NEW","FAUX")),"")</f>
        <v>OLD</v>
      </c>
      <c r="AF1074" s="68"/>
      <c r="AG1074" s="68"/>
      <c r="AH1074" s="53" t="str">
        <f t="shared" si="16"/>
        <v/>
      </c>
    </row>
    <row r="1075" spans="1:34" ht="17">
      <c r="A1075" s="53" t="s">
        <v>533</v>
      </c>
      <c r="B1075" s="53" t="s">
        <v>534</v>
      </c>
      <c r="C1075" s="54">
        <v>332</v>
      </c>
      <c r="D1075" s="55" t="s">
        <v>47</v>
      </c>
      <c r="E1075" s="55"/>
      <c r="F1075" s="56" t="s">
        <v>49</v>
      </c>
      <c r="G1075" s="56" t="s">
        <v>49</v>
      </c>
      <c r="H1075" s="56"/>
      <c r="I1075" s="56"/>
      <c r="J1075" s="56"/>
      <c r="K1075" s="57">
        <v>8.6862999999999992</v>
      </c>
      <c r="L1075" s="58">
        <v>44481</v>
      </c>
      <c r="M1075" s="58">
        <v>45730</v>
      </c>
      <c r="N1075" s="59"/>
      <c r="O1075" s="56">
        <v>88</v>
      </c>
      <c r="P1075" s="56"/>
      <c r="Q1075" s="56">
        <v>437</v>
      </c>
      <c r="R1075" s="60">
        <v>8.0951490277777776</v>
      </c>
      <c r="S1075" s="61">
        <f>O1075+P1075</f>
        <v>88</v>
      </c>
      <c r="T1075" s="62">
        <f>+IF(L1075&lt;&gt;"",IF(DAYS360(L1075,$A$2)&lt;0,0,IF(AND(MONTH(L1075)=MONTH($A$2),YEAR(L1075)&lt;YEAR($A$2)),(DAYS360(L1075,$A$2)/30)-1,DAYS360(L1075,$A$2)/30)),0)</f>
        <v>41.466666666666669</v>
      </c>
      <c r="U1075" s="62">
        <f>+IF(M1075&lt;&gt;"",IF(DAYS360(M1075,$A$2)&lt;0,0,IF(AND(MONTH(M1075)=MONTH($A$2),YEAR(M1075)&lt;YEAR($A$2)),(DAYS360(M1075,$A$2)/30)-1,DAYS360(M1075,$A$2)/30)),0)</f>
        <v>0.4</v>
      </c>
      <c r="V1075" s="63">
        <f>S1075/((C1075+Q1075)/2)</f>
        <v>0.22886866059817945</v>
      </c>
      <c r="W1075" s="64">
        <f>+IF(V1075&gt;0,1/V1075,999)</f>
        <v>4.3693181818181817</v>
      </c>
      <c r="X1075" s="65" t="str">
        <f>+IF(N1075&lt;&gt;"",IF(INT(N1075)&lt;&gt;INT(K1075),"OUI",""),"")</f>
        <v/>
      </c>
      <c r="Y1075" s="66">
        <f>+IF(F1075="OUI",0,C1075*K1075)</f>
        <v>2883.8516</v>
      </c>
      <c r="Z1075" s="67" t="str">
        <f>+IF(R1075="-",IF(OR(F1075="OUI",AND(G1075="OUI",T1075&lt;=$V$1),H1075="OUI",I1075="OUI",J1075="OUI",T1075&lt;=$V$1),"OUI",""),"")</f>
        <v/>
      </c>
      <c r="AA1075" s="68" t="str">
        <f>+IF(OR(Z1075&lt;&gt;"OUI",X1075="OUI",R1075&lt;&gt;"-"),"OUI","")</f>
        <v>OUI</v>
      </c>
      <c r="AB1075" s="69">
        <f>+IF(AA1075&lt;&gt;"OUI","-",IF(R1075="-",IF(W1075&lt;=3,"-",MAX(N1075,K1075*(1-$T$1))),IF(W1075&lt;=3,R1075,IF(T1075&gt;$V$6,MAX(N1075,K1075*$T$6),IF(T1075&gt;$V$5,MAX(R1075,N1075,K1075*(1-$T$2),K1075*(1-$T$5)),IF(T1075&gt;$V$4,MAX(R1075,N1075,K1075*(1-$T$2),K1075*(1-$T$4)),IF(T1075&gt;$V$3,MAX(R1075,N1075,K1075*(1-$T$2),K1075*(1-$T$3)),IF(T1075&gt;$V$1,MAX(N1075,K1075*(1-$T$2)),MAX(N1075,R1075)))))))))</f>
        <v>8.0951490277777776</v>
      </c>
      <c r="AC1075" s="70">
        <f>+IF(AB1075="-","-",IF(ABS(K1075-AB1075)&lt;0.1,1,-1*(AB1075-K1075)/K1075))</f>
        <v>6.8055555555555494E-2</v>
      </c>
      <c r="AD1075" s="66">
        <f>+IF(AB1075&lt;&gt;"-",IF(AB1075&lt;K1075,(K1075-AB1075)*C1075,AB1075*C1075),"")</f>
        <v>196.26212277777759</v>
      </c>
      <c r="AE1075" s="68" t="str">
        <f>+IF(AB1075&lt;&gt;"-",IF(R1075&lt;&gt;"-",IF(Z1075&lt;&gt;"OUI","OLD","FAUX"),IF(Z1075&lt;&gt;"OUI","NEW","FAUX")),"")</f>
        <v>OLD</v>
      </c>
      <c r="AF1075" s="68"/>
      <c r="AG1075" s="68"/>
      <c r="AH1075" s="53" t="str">
        <f t="shared" si="16"/>
        <v/>
      </c>
    </row>
    <row r="1076" spans="1:34" ht="17">
      <c r="A1076" s="53" t="s">
        <v>1800</v>
      </c>
      <c r="B1076" s="53" t="s">
        <v>1801</v>
      </c>
      <c r="C1076" s="54">
        <v>6</v>
      </c>
      <c r="D1076" s="55" t="s">
        <v>294</v>
      </c>
      <c r="E1076" s="55"/>
      <c r="F1076" s="56" t="s">
        <v>49</v>
      </c>
      <c r="G1076" s="56" t="s">
        <v>49</v>
      </c>
      <c r="H1076" s="56"/>
      <c r="I1076" s="56"/>
      <c r="J1076" s="56"/>
      <c r="K1076" s="57">
        <v>8.65</v>
      </c>
      <c r="L1076" s="58">
        <v>44357</v>
      </c>
      <c r="M1076" s="58">
        <v>45643</v>
      </c>
      <c r="N1076" s="59"/>
      <c r="O1076" s="56"/>
      <c r="P1076" s="56"/>
      <c r="Q1076" s="56">
        <v>6</v>
      </c>
      <c r="R1076" s="60">
        <v>6.5956250000000001</v>
      </c>
      <c r="S1076" s="61">
        <f>O1076+P1076</f>
        <v>0</v>
      </c>
      <c r="T1076" s="62">
        <f>+IF(L1076&lt;&gt;"",IF(DAYS360(L1076,$A$2)&lt;0,0,IF(AND(MONTH(L1076)=MONTH($A$2),YEAR(L1076)&lt;YEAR($A$2)),(DAYS360(L1076,$A$2)/30)-1,DAYS360(L1076,$A$2)/30)),0)</f>
        <v>45.533333333333331</v>
      </c>
      <c r="U1076" s="62">
        <f>+IF(M1076&lt;&gt;"",IF(DAYS360(M1076,$A$2)&lt;0,0,IF(AND(MONTH(M1076)=MONTH($A$2),YEAR(M1076)&lt;YEAR($A$2)),(DAYS360(M1076,$A$2)/30)-1,DAYS360(M1076,$A$2)/30)),0)</f>
        <v>3.3</v>
      </c>
      <c r="V1076" s="63">
        <f>S1076/((C1076+Q1076)/2)</f>
        <v>0</v>
      </c>
      <c r="W1076" s="64">
        <f>+IF(V1076&gt;0,1/V1076,999)</f>
        <v>999</v>
      </c>
      <c r="X1076" s="65" t="str">
        <f>+IF(N1076&lt;&gt;"",IF(INT(N1076)&lt;&gt;INT(K1076),"OUI",""),"")</f>
        <v/>
      </c>
      <c r="Y1076" s="66">
        <f>+IF(F1076="OUI",0,C1076*K1076)</f>
        <v>51.900000000000006</v>
      </c>
      <c r="Z1076" s="67" t="str">
        <f>+IF(R1076="-",IF(OR(F1076="OUI",AND(G1076="OUI",T1076&lt;=$V$1),H1076="OUI",I1076="OUI",J1076="OUI",T1076&lt;=$V$1),"OUI",""),"")</f>
        <v/>
      </c>
      <c r="AA1076" s="68" t="str">
        <f>+IF(OR(Z1076&lt;&gt;"OUI",X1076="OUI",R1076&lt;&gt;"-"),"OUI","")</f>
        <v>OUI</v>
      </c>
      <c r="AB1076" s="69">
        <f>+IF(AA1076&lt;&gt;"OUI","-",IF(R1076="-",IF(W1076&lt;=3,"-",MAX(N1076,K1076*(1-$T$1))),IF(W1076&lt;=3,R1076,IF(T1076&gt;$V$6,MAX(N1076,K1076*$T$6),IF(T1076&gt;$V$5,MAX(R1076,N1076,K1076*(1-$T$2),K1076*(1-$T$5)),IF(T1076&gt;$V$4,MAX(R1076,N1076,K1076*(1-$T$2),K1076*(1-$T$4)),IF(T1076&gt;$V$3,MAX(R1076,N1076,K1076*(1-$T$2),K1076*(1-$T$3)),IF(T1076&gt;$V$1,MAX(N1076,K1076*(1-$T$2)),MAX(N1076,R1076)))))))))</f>
        <v>7.7850000000000001</v>
      </c>
      <c r="AC1076" s="70">
        <f>+IF(AB1076="-","-",IF(ABS(K1076-AB1076)&lt;0.1,1,-1*(AB1076-K1076)/K1076))</f>
        <v>0.10000000000000002</v>
      </c>
      <c r="AD1076" s="66">
        <f>+IF(AB1076&lt;&gt;"-",IF(AB1076&lt;K1076,(K1076-AB1076)*C1076,AB1076*C1076),"")</f>
        <v>5.1900000000000013</v>
      </c>
      <c r="AE1076" s="68" t="str">
        <f>+IF(AB1076&lt;&gt;"-",IF(R1076&lt;&gt;"-",IF(Z1076&lt;&gt;"OUI","OLD","FAUX"),IF(Z1076&lt;&gt;"OUI","NEW","FAUX")),"")</f>
        <v>OLD</v>
      </c>
      <c r="AF1076" s="68"/>
      <c r="AG1076" s="68"/>
      <c r="AH1076" s="53" t="str">
        <f t="shared" si="16"/>
        <v/>
      </c>
    </row>
    <row r="1077" spans="1:34" ht="17">
      <c r="A1077" s="53" t="s">
        <v>340</v>
      </c>
      <c r="B1077" s="53" t="s">
        <v>341</v>
      </c>
      <c r="C1077" s="54">
        <v>1</v>
      </c>
      <c r="D1077" s="55" t="s">
        <v>80</v>
      </c>
      <c r="E1077" s="55" t="s">
        <v>97</v>
      </c>
      <c r="F1077" s="56" t="s">
        <v>49</v>
      </c>
      <c r="G1077" s="56" t="s">
        <v>49</v>
      </c>
      <c r="H1077" s="56"/>
      <c r="I1077" s="56"/>
      <c r="J1077" s="56" t="s">
        <v>98</v>
      </c>
      <c r="K1077" s="57">
        <v>8.6125000000000007</v>
      </c>
      <c r="L1077" s="58">
        <v>43312</v>
      </c>
      <c r="M1077" s="58">
        <v>45632</v>
      </c>
      <c r="N1077" s="59"/>
      <c r="O1077" s="56"/>
      <c r="P1077" s="56"/>
      <c r="Q1077" s="56">
        <v>1</v>
      </c>
      <c r="R1077" s="60">
        <v>7.7512500000000006</v>
      </c>
      <c r="S1077" s="61">
        <f>O1077+P1077</f>
        <v>0</v>
      </c>
      <c r="T1077" s="62">
        <f>+IF(L1077&lt;&gt;"",IF(DAYS360(L1077,$A$2)&lt;0,0,IF(AND(MONTH(L1077)=MONTH($A$2),YEAR(L1077)&lt;YEAR($A$2)),(DAYS360(L1077,$A$2)/30)-1,DAYS360(L1077,$A$2)/30)),0)</f>
        <v>79.86666666666666</v>
      </c>
      <c r="U1077" s="62">
        <f>+IF(M1077&lt;&gt;"",IF(DAYS360(M1077,$A$2)&lt;0,0,IF(AND(MONTH(M1077)=MONTH($A$2),YEAR(M1077)&lt;YEAR($A$2)),(DAYS360(M1077,$A$2)/30)-1,DAYS360(M1077,$A$2)/30)),0)</f>
        <v>3.6666666666666665</v>
      </c>
      <c r="V1077" s="63">
        <f>S1077/((C1077+Q1077)/2)</f>
        <v>0</v>
      </c>
      <c r="W1077" s="64">
        <f>+IF(V1077&gt;0,1/V1077,999)</f>
        <v>999</v>
      </c>
      <c r="X1077" s="65" t="str">
        <f>+IF(N1077&lt;&gt;"",IF(INT(N1077)&lt;&gt;INT(K1077),"OUI",""),"")</f>
        <v/>
      </c>
      <c r="Y1077" s="66">
        <f>+IF(F1077="OUI",0,C1077*K1077)</f>
        <v>8.6125000000000007</v>
      </c>
      <c r="Z1077" s="67" t="str">
        <f>+IF(R1077="-",IF(OR(F1077="OUI",AND(G1077="OUI",T1077&lt;=$V$1),H1077="OUI",I1077="OUI",J1077="OUI",T1077&lt;=$V$1),"OUI",""),"")</f>
        <v/>
      </c>
      <c r="AA1077" s="68" t="str">
        <f>+IF(OR(Z1077&lt;&gt;"OUI",X1077="OUI",R1077&lt;&gt;"-"),"OUI","")</f>
        <v>OUI</v>
      </c>
      <c r="AB1077" s="69">
        <f>+IF(AA1077&lt;&gt;"OUI","-",IF(R1077="-",IF(W1077&lt;=3,"-",MAX(N1077,K1077*(1-$T$1))),IF(W1077&lt;=3,R1077,IF(T1077&gt;$V$6,MAX(N1077,K1077*$T$6),IF(T1077&gt;$V$5,MAX(R1077,N1077,K1077*(1-$T$2),K1077*(1-$T$5)),IF(T1077&gt;$V$4,MAX(R1077,N1077,K1077*(1-$T$2),K1077*(1-$T$4)),IF(T1077&gt;$V$3,MAX(R1077,N1077,K1077*(1-$T$2),K1077*(1-$T$3)),IF(T1077&gt;$V$1,MAX(N1077,K1077*(1-$T$2)),MAX(N1077,R1077)))))))))</f>
        <v>8.6125000000000007</v>
      </c>
      <c r="AC1077" s="70">
        <f>+IF(AB1077="-","-",IF(ABS(K1077-AB1077)&lt;0.1,1,-1*(AB1077-K1077)/K1077))</f>
        <v>1</v>
      </c>
      <c r="AD1077" s="66">
        <f>+IF(AB1077&lt;&gt;"-",IF(AB1077&lt;K1077,(K1077-AB1077)*C1077,AB1077*C1077),"")</f>
        <v>8.6125000000000007</v>
      </c>
      <c r="AE1077" s="68" t="str">
        <f>+IF(AB1077&lt;&gt;"-",IF(R1077&lt;&gt;"-",IF(Z1077&lt;&gt;"OUI","OLD","FAUX"),IF(Z1077&lt;&gt;"OUI","NEW","FAUX")),"")</f>
        <v>OLD</v>
      </c>
      <c r="AF1077" s="68"/>
      <c r="AG1077" s="68"/>
      <c r="AH1077" s="53" t="str">
        <f t="shared" si="16"/>
        <v/>
      </c>
    </row>
    <row r="1078" spans="1:34" ht="17">
      <c r="A1078" s="53" t="s">
        <v>1573</v>
      </c>
      <c r="B1078" s="53" t="s">
        <v>1574</v>
      </c>
      <c r="C1078" s="54">
        <v>22</v>
      </c>
      <c r="D1078" s="55" t="s">
        <v>133</v>
      </c>
      <c r="E1078" s="55" t="s">
        <v>715</v>
      </c>
      <c r="F1078" s="56" t="s">
        <v>49</v>
      </c>
      <c r="G1078" s="56" t="s">
        <v>49</v>
      </c>
      <c r="H1078" s="56"/>
      <c r="I1078" s="56"/>
      <c r="J1078" s="56" t="s">
        <v>49</v>
      </c>
      <c r="K1078" s="57">
        <v>8.56</v>
      </c>
      <c r="L1078" s="58">
        <v>44011</v>
      </c>
      <c r="M1078" s="58">
        <v>45666</v>
      </c>
      <c r="N1078" s="59"/>
      <c r="O1078" s="56">
        <v>5</v>
      </c>
      <c r="P1078" s="56"/>
      <c r="Q1078" s="56">
        <v>27</v>
      </c>
      <c r="R1078" s="60">
        <v>7.7040000000000006</v>
      </c>
      <c r="S1078" s="61">
        <f>O1078+P1078</f>
        <v>5</v>
      </c>
      <c r="T1078" s="62">
        <f>+IF(L1078&lt;&gt;"",IF(DAYS360(L1078,$A$2)&lt;0,0,IF(AND(MONTH(L1078)=MONTH($A$2),YEAR(L1078)&lt;YEAR($A$2)),(DAYS360(L1078,$A$2)/30)-1,DAYS360(L1078,$A$2)/30)),0)</f>
        <v>56.9</v>
      </c>
      <c r="U1078" s="62">
        <f>+IF(M1078&lt;&gt;"",IF(DAYS360(M1078,$A$2)&lt;0,0,IF(AND(MONTH(M1078)=MONTH($A$2),YEAR(M1078)&lt;YEAR($A$2)),(DAYS360(M1078,$A$2)/30)-1,DAYS360(M1078,$A$2)/30)),0)</f>
        <v>2.5666666666666669</v>
      </c>
      <c r="V1078" s="63">
        <f>S1078/((C1078+Q1078)/2)</f>
        <v>0.20408163265306123</v>
      </c>
      <c r="W1078" s="64">
        <f>+IF(V1078&gt;0,1/V1078,999)</f>
        <v>4.8999999999999995</v>
      </c>
      <c r="X1078" s="65" t="str">
        <f>+IF(N1078&lt;&gt;"",IF(INT(N1078)&lt;&gt;INT(K1078),"OUI",""),"")</f>
        <v/>
      </c>
      <c r="Y1078" s="66">
        <f>+IF(F1078="OUI",0,C1078*K1078)</f>
        <v>188.32000000000002</v>
      </c>
      <c r="Z1078" s="67" t="str">
        <f>+IF(R1078="-",IF(OR(F1078="OUI",AND(G1078="OUI",T1078&lt;=$V$1),H1078="OUI",I1078="OUI",J1078="OUI",T1078&lt;=$V$1),"OUI",""),"")</f>
        <v/>
      </c>
      <c r="AA1078" s="68" t="str">
        <f>+IF(OR(Z1078&lt;&gt;"OUI",X1078="OUI",R1078&lt;&gt;"-"),"OUI","")</f>
        <v>OUI</v>
      </c>
      <c r="AB1078" s="69">
        <f>+IF(AA1078&lt;&gt;"OUI","-",IF(R1078="-",IF(W1078&lt;=3,"-",MAX(N1078,K1078*(1-$T$1))),IF(W1078&lt;=3,R1078,IF(T1078&gt;$V$6,MAX(N1078,K1078*$T$6),IF(T1078&gt;$V$5,MAX(R1078,N1078,K1078*(1-$T$2),K1078*(1-$T$5)),IF(T1078&gt;$V$4,MAX(R1078,N1078,K1078*(1-$T$2),K1078*(1-$T$4)),IF(T1078&gt;$V$3,MAX(R1078,N1078,K1078*(1-$T$2),K1078*(1-$T$3)),IF(T1078&gt;$V$1,MAX(N1078,K1078*(1-$T$2)),MAX(N1078,R1078)))))))))</f>
        <v>7.7040000000000006</v>
      </c>
      <c r="AC1078" s="70">
        <f>+IF(AB1078="-","-",IF(ABS(K1078-AB1078)&lt;0.1,1,-1*(AB1078-K1078)/K1078))</f>
        <v>9.9999999999999978E-2</v>
      </c>
      <c r="AD1078" s="66">
        <f>+IF(AB1078&lt;&gt;"-",IF(AB1078&lt;K1078,(K1078-AB1078)*C1078,AB1078*C1078),"")</f>
        <v>18.831999999999997</v>
      </c>
      <c r="AE1078" s="68" t="str">
        <f>+IF(AB1078&lt;&gt;"-",IF(R1078&lt;&gt;"-",IF(Z1078&lt;&gt;"OUI","OLD","FAUX"),IF(Z1078&lt;&gt;"OUI","NEW","FAUX")),"")</f>
        <v>OLD</v>
      </c>
      <c r="AF1078" s="68"/>
      <c r="AG1078" s="68"/>
      <c r="AH1078" s="53" t="str">
        <f t="shared" si="16"/>
        <v/>
      </c>
    </row>
    <row r="1079" spans="1:34" ht="17">
      <c r="A1079" s="53" t="s">
        <v>895</v>
      </c>
      <c r="B1079" s="53" t="s">
        <v>896</v>
      </c>
      <c r="C1079" s="54">
        <v>12</v>
      </c>
      <c r="D1079" s="55" t="s">
        <v>897</v>
      </c>
      <c r="E1079" s="55" t="s">
        <v>137</v>
      </c>
      <c r="F1079" s="56" t="s">
        <v>49</v>
      </c>
      <c r="G1079" s="56" t="s">
        <v>49</v>
      </c>
      <c r="H1079" s="56"/>
      <c r="I1079" s="56"/>
      <c r="J1079" s="56" t="s">
        <v>49</v>
      </c>
      <c r="K1079" s="57">
        <v>8.5500000000000007</v>
      </c>
      <c r="L1079" s="58">
        <v>44110</v>
      </c>
      <c r="M1079" s="58">
        <v>45222</v>
      </c>
      <c r="N1079" s="59"/>
      <c r="O1079" s="56"/>
      <c r="P1079" s="56"/>
      <c r="Q1079" s="56">
        <v>12</v>
      </c>
      <c r="R1079" s="60">
        <v>7.6950000000000012</v>
      </c>
      <c r="S1079" s="61">
        <f>O1079+P1079</f>
        <v>0</v>
      </c>
      <c r="T1079" s="62">
        <f>+IF(L1079&lt;&gt;"",IF(DAYS360(L1079,$A$2)&lt;0,0,IF(AND(MONTH(L1079)=MONTH($A$2),YEAR(L1079)&lt;YEAR($A$2)),(DAYS360(L1079,$A$2)/30)-1,DAYS360(L1079,$A$2)/30)),0)</f>
        <v>53.666666666666664</v>
      </c>
      <c r="U1079" s="62">
        <f>+IF(M1079&lt;&gt;"",IF(DAYS360(M1079,$A$2)&lt;0,0,IF(AND(MONTH(M1079)=MONTH($A$2),YEAR(M1079)&lt;YEAR($A$2)),(DAYS360(M1079,$A$2)/30)-1,DAYS360(M1079,$A$2)/30)),0)</f>
        <v>17.100000000000001</v>
      </c>
      <c r="V1079" s="63">
        <f>S1079/((C1079+Q1079)/2)</f>
        <v>0</v>
      </c>
      <c r="W1079" s="64">
        <f>+IF(V1079&gt;0,1/V1079,999)</f>
        <v>999</v>
      </c>
      <c r="X1079" s="65" t="str">
        <f>+IF(N1079&lt;&gt;"",IF(INT(N1079)&lt;&gt;INT(K1079),"OUI",""),"")</f>
        <v/>
      </c>
      <c r="Y1079" s="66">
        <f>+IF(F1079="OUI",0,C1079*K1079)</f>
        <v>102.60000000000001</v>
      </c>
      <c r="Z1079" s="67" t="str">
        <f>+IF(R1079="-",IF(OR(F1079="OUI",AND(G1079="OUI",T1079&lt;=$V$1),H1079="OUI",I1079="OUI",J1079="OUI",T1079&lt;=$V$1),"OUI",""),"")</f>
        <v/>
      </c>
      <c r="AA1079" s="68" t="str">
        <f>+IF(OR(Z1079&lt;&gt;"OUI",X1079="OUI",R1079&lt;&gt;"-"),"OUI","")</f>
        <v>OUI</v>
      </c>
      <c r="AB1079" s="69">
        <f>+IF(AA1079&lt;&gt;"OUI","-",IF(R1079="-",IF(W1079&lt;=3,"-",MAX(N1079,K1079*(1-$T$1))),IF(W1079&lt;=3,R1079,IF(T1079&gt;$V$6,MAX(N1079,K1079*$T$6),IF(T1079&gt;$V$5,MAX(R1079,N1079,K1079*(1-$T$2),K1079*(1-$T$5)),IF(T1079&gt;$V$4,MAX(R1079,N1079,K1079*(1-$T$2),K1079*(1-$T$4)),IF(T1079&gt;$V$3,MAX(R1079,N1079,K1079*(1-$T$2),K1079*(1-$T$3)),IF(T1079&gt;$V$1,MAX(N1079,K1079*(1-$T$2)),MAX(N1079,R1079)))))))))</f>
        <v>7.6950000000000012</v>
      </c>
      <c r="AC1079" s="70">
        <f>+IF(AB1079="-","-",IF(ABS(K1079-AB1079)&lt;0.1,1,-1*(AB1079-K1079)/K1079))</f>
        <v>9.9999999999999936E-2</v>
      </c>
      <c r="AD1079" s="66">
        <f>+IF(AB1079&lt;&gt;"-",IF(AB1079&lt;K1079,(K1079-AB1079)*C1079,AB1079*C1079),"")</f>
        <v>10.259999999999994</v>
      </c>
      <c r="AE1079" s="68" t="str">
        <f>+IF(AB1079&lt;&gt;"-",IF(R1079&lt;&gt;"-",IF(Z1079&lt;&gt;"OUI","OLD","FAUX"),IF(Z1079&lt;&gt;"OUI","NEW","FAUX")),"")</f>
        <v>OLD</v>
      </c>
      <c r="AF1079" s="68"/>
      <c r="AG1079" s="68"/>
      <c r="AH1079" s="53" t="str">
        <f t="shared" si="16"/>
        <v/>
      </c>
    </row>
    <row r="1080" spans="1:34" ht="17">
      <c r="A1080" s="53" t="s">
        <v>577</v>
      </c>
      <c r="B1080" s="53" t="s">
        <v>578</v>
      </c>
      <c r="C1080" s="54">
        <v>3</v>
      </c>
      <c r="D1080" s="55" t="s">
        <v>80</v>
      </c>
      <c r="E1080" s="55"/>
      <c r="F1080" s="56" t="s">
        <v>49</v>
      </c>
      <c r="G1080" s="56" t="s">
        <v>49</v>
      </c>
      <c r="H1080" s="56"/>
      <c r="I1080" s="56"/>
      <c r="J1080" s="56"/>
      <c r="K1080" s="57">
        <v>8.5228999999999999</v>
      </c>
      <c r="L1080" s="58">
        <v>44477</v>
      </c>
      <c r="M1080" s="58">
        <v>45558</v>
      </c>
      <c r="N1080" s="59"/>
      <c r="O1080" s="56"/>
      <c r="P1080" s="56"/>
      <c r="Q1080" s="56">
        <v>3</v>
      </c>
      <c r="R1080" s="60">
        <v>7.8955198611111115</v>
      </c>
      <c r="S1080" s="61">
        <f>O1080+P1080</f>
        <v>0</v>
      </c>
      <c r="T1080" s="62">
        <f>+IF(L1080&lt;&gt;"",IF(DAYS360(L1080,$A$2)&lt;0,0,IF(AND(MONTH(L1080)=MONTH($A$2),YEAR(L1080)&lt;YEAR($A$2)),(DAYS360(L1080,$A$2)/30)-1,DAYS360(L1080,$A$2)/30)),0)</f>
        <v>41.6</v>
      </c>
      <c r="U1080" s="62">
        <f>+IF(M1080&lt;&gt;"",IF(DAYS360(M1080,$A$2)&lt;0,0,IF(AND(MONTH(M1080)=MONTH($A$2),YEAR(M1080)&lt;YEAR($A$2)),(DAYS360(M1080,$A$2)/30)-1,DAYS360(M1080,$A$2)/30)),0)</f>
        <v>6.1</v>
      </c>
      <c r="V1080" s="63">
        <f>S1080/((C1080+Q1080)/2)</f>
        <v>0</v>
      </c>
      <c r="W1080" s="64">
        <f>+IF(V1080&gt;0,1/V1080,999)</f>
        <v>999</v>
      </c>
      <c r="X1080" s="65" t="str">
        <f>+IF(N1080&lt;&gt;"",IF(INT(N1080)&lt;&gt;INT(K1080),"OUI",""),"")</f>
        <v/>
      </c>
      <c r="Y1080" s="66">
        <f>+IF(F1080="OUI",0,C1080*K1080)</f>
        <v>25.5687</v>
      </c>
      <c r="Z1080" s="67" t="str">
        <f>+IF(R1080="-",IF(OR(F1080="OUI",AND(G1080="OUI",T1080&lt;=$V$1),H1080="OUI",I1080="OUI",J1080="OUI",T1080&lt;=$V$1),"OUI",""),"")</f>
        <v/>
      </c>
      <c r="AA1080" s="68" t="str">
        <f>+IF(OR(Z1080&lt;&gt;"OUI",X1080="OUI",R1080&lt;&gt;"-"),"OUI","")</f>
        <v>OUI</v>
      </c>
      <c r="AB1080" s="69">
        <f>+IF(AA1080&lt;&gt;"OUI","-",IF(R1080="-",IF(W1080&lt;=3,"-",MAX(N1080,K1080*(1-$T$1))),IF(W1080&lt;=3,R1080,IF(T1080&gt;$V$6,MAX(N1080,K1080*$T$6),IF(T1080&gt;$V$5,MAX(R1080,N1080,K1080*(1-$T$2),K1080*(1-$T$5)),IF(T1080&gt;$V$4,MAX(R1080,N1080,K1080*(1-$T$2),K1080*(1-$T$4)),IF(T1080&gt;$V$3,MAX(R1080,N1080,K1080*(1-$T$2),K1080*(1-$T$3)),IF(T1080&gt;$V$1,MAX(N1080,K1080*(1-$T$2)),MAX(N1080,R1080)))))))))</f>
        <v>7.8955198611111115</v>
      </c>
      <c r="AC1080" s="70">
        <f>+IF(AB1080="-","-",IF(ABS(K1080-AB1080)&lt;0.1,1,-1*(AB1080-K1080)/K1080))</f>
        <v>7.3611111111111058E-2</v>
      </c>
      <c r="AD1080" s="66">
        <f>+IF(AB1080&lt;&gt;"-",IF(AB1080&lt;K1080,(K1080-AB1080)*C1080,AB1080*C1080),"")</f>
        <v>1.8821404166666653</v>
      </c>
      <c r="AE1080" s="68" t="str">
        <f>+IF(AB1080&lt;&gt;"-",IF(R1080&lt;&gt;"-",IF(Z1080&lt;&gt;"OUI","OLD","FAUX"),IF(Z1080&lt;&gt;"OUI","NEW","FAUX")),"")</f>
        <v>OLD</v>
      </c>
      <c r="AF1080" s="68"/>
      <c r="AG1080" s="68"/>
      <c r="AH1080" s="53" t="str">
        <f t="shared" si="16"/>
        <v/>
      </c>
    </row>
    <row r="1081" spans="1:34" ht="17">
      <c r="A1081" s="53" t="s">
        <v>3382</v>
      </c>
      <c r="B1081" s="53" t="s">
        <v>3383</v>
      </c>
      <c r="C1081" s="54">
        <v>2</v>
      </c>
      <c r="D1081" s="55" t="s">
        <v>80</v>
      </c>
      <c r="E1081" s="55"/>
      <c r="F1081" s="56" t="s">
        <v>49</v>
      </c>
      <c r="G1081" s="56" t="s">
        <v>49</v>
      </c>
      <c r="H1081" s="56"/>
      <c r="I1081" s="56"/>
      <c r="J1081" s="56"/>
      <c r="K1081" s="57">
        <v>8.5</v>
      </c>
      <c r="L1081" s="58">
        <v>45398</v>
      </c>
      <c r="M1081" s="58"/>
      <c r="N1081" s="59"/>
      <c r="O1081" s="56"/>
      <c r="P1081" s="56"/>
      <c r="Q1081" s="56">
        <v>2</v>
      </c>
      <c r="R1081" s="60" t="s">
        <v>1139</v>
      </c>
      <c r="S1081" s="61">
        <f>O1081+P1081</f>
        <v>0</v>
      </c>
      <c r="T1081" s="62">
        <f>+IF(L1081&lt;&gt;"",IF(DAYS360(L1081,$A$2)&lt;0,0,IF(AND(MONTH(L1081)=MONTH($A$2),YEAR(L1081)&lt;YEAR($A$2)),(DAYS360(L1081,$A$2)/30)-1,DAYS360(L1081,$A$2)/30)),0)</f>
        <v>11.333333333333334</v>
      </c>
      <c r="U1081" s="62">
        <f>+IF(M1081&lt;&gt;"",IF(DAYS360(M1081,$A$2)&lt;0,0,IF(AND(MONTH(M1081)=MONTH($A$2),YEAR(M1081)&lt;YEAR($A$2)),(DAYS360(M1081,$A$2)/30)-1,DAYS360(M1081,$A$2)/30)),0)</f>
        <v>0</v>
      </c>
      <c r="V1081" s="63">
        <f>S1081/((C1081+Q1081)/2)</f>
        <v>0</v>
      </c>
      <c r="W1081" s="64">
        <f>+IF(V1081&gt;0,1/V1081,999)</f>
        <v>999</v>
      </c>
      <c r="X1081" s="65" t="str">
        <f>+IF(N1081&lt;&gt;"",IF(INT(N1081)&lt;&gt;INT(K1081),"OUI",""),"")</f>
        <v/>
      </c>
      <c r="Y1081" s="66">
        <f>+IF(F1081="OUI",0,C1081*K1081)</f>
        <v>17</v>
      </c>
      <c r="Z1081" s="67" t="str">
        <f>+IF(R1081="-",IF(OR(F1081="OUI",AND(G1081="OUI",T1081&lt;=$V$1),H1081="OUI",I1081="OUI",J1081="OUI",T1081&lt;=$V$1),"OUI",""),"")</f>
        <v>OUI</v>
      </c>
      <c r="AA1081" s="68" t="str">
        <f>+IF(OR(Z1081&lt;&gt;"OUI",X1081="OUI",R1081&lt;&gt;"-"),"OUI","")</f>
        <v/>
      </c>
      <c r="AB1081" s="69" t="str">
        <f>+IF(AA1081&lt;&gt;"OUI","-",IF(R1081="-",IF(W1081&lt;=3,"-",MAX(N1081,K1081*(1-$T$1))),IF(W1081&lt;=3,R1081,IF(T1081&gt;$V$6,MAX(N1081,K1081*$T$6),IF(T1081&gt;$V$5,MAX(R1081,N1081,K1081*(1-$T$2),K1081*(1-$T$5)),IF(T1081&gt;$V$4,MAX(R1081,N1081,K1081*(1-$T$2),K1081*(1-$T$4)),IF(T1081&gt;$V$3,MAX(R1081,N1081,K1081*(1-$T$2),K1081*(1-$T$3)),IF(T1081&gt;$V$1,MAX(N1081,K1081*(1-$T$2)),MAX(N1081,R1081)))))))))</f>
        <v>-</v>
      </c>
      <c r="AC1081" s="70" t="str">
        <f>+IF(AB1081="-","-",IF(ABS(K1081-AB1081)&lt;0.1,1,-1*(AB1081-K1081)/K1081))</f>
        <v>-</v>
      </c>
      <c r="AD1081" s="66" t="str">
        <f>+IF(AB1081&lt;&gt;"-",IF(AB1081&lt;K1081,(K1081-AB1081)*C1081,AB1081*C1081),"")</f>
        <v/>
      </c>
      <c r="AE1081" s="68" t="str">
        <f>+IF(AB1081&lt;&gt;"-",IF(R1081&lt;&gt;"-",IF(Z1081&lt;&gt;"OUI","OLD","FAUX"),IF(Z1081&lt;&gt;"OUI","NEW","FAUX")),"")</f>
        <v/>
      </c>
      <c r="AF1081" s="68"/>
      <c r="AG1081" s="68"/>
      <c r="AH1081" s="53" t="str">
        <f t="shared" si="16"/>
        <v/>
      </c>
    </row>
    <row r="1082" spans="1:34" ht="17">
      <c r="A1082" s="53" t="s">
        <v>1312</v>
      </c>
      <c r="B1082" s="53" t="s">
        <v>1313</v>
      </c>
      <c r="C1082" s="54">
        <v>6</v>
      </c>
      <c r="D1082" s="55" t="s">
        <v>80</v>
      </c>
      <c r="E1082" s="55"/>
      <c r="F1082" s="56" t="s">
        <v>49</v>
      </c>
      <c r="G1082" s="56" t="s">
        <v>49</v>
      </c>
      <c r="H1082" s="56"/>
      <c r="I1082" s="56"/>
      <c r="J1082" s="56"/>
      <c r="K1082" s="57">
        <v>8.3545999999999996</v>
      </c>
      <c r="L1082" s="58">
        <v>44980</v>
      </c>
      <c r="M1082" s="58">
        <v>45671</v>
      </c>
      <c r="N1082" s="59"/>
      <c r="O1082" s="56">
        <v>1</v>
      </c>
      <c r="P1082" s="56"/>
      <c r="Q1082" s="56">
        <v>7</v>
      </c>
      <c r="R1082" s="60" t="s">
        <v>1139</v>
      </c>
      <c r="S1082" s="61">
        <f>O1082+P1082</f>
        <v>1</v>
      </c>
      <c r="T1082" s="62">
        <f>+IF(L1082&lt;&gt;"",IF(DAYS360(L1082,$A$2)&lt;0,0,IF(AND(MONTH(L1082)=MONTH($A$2),YEAR(L1082)&lt;YEAR($A$2)),(DAYS360(L1082,$A$2)/30)-1,DAYS360(L1082,$A$2)/30)),0)</f>
        <v>25.1</v>
      </c>
      <c r="U1082" s="62">
        <f>+IF(M1082&lt;&gt;"",IF(DAYS360(M1082,$A$2)&lt;0,0,IF(AND(MONTH(M1082)=MONTH($A$2),YEAR(M1082)&lt;YEAR($A$2)),(DAYS360(M1082,$A$2)/30)-1,DAYS360(M1082,$A$2)/30)),0)</f>
        <v>2.4</v>
      </c>
      <c r="V1082" s="63">
        <f>S1082/((C1082+Q1082)/2)</f>
        <v>0.15384615384615385</v>
      </c>
      <c r="W1082" s="64">
        <f>+IF(V1082&gt;0,1/V1082,999)</f>
        <v>6.5</v>
      </c>
      <c r="X1082" s="65" t="str">
        <f>+IF(N1082&lt;&gt;"",IF(INT(N1082)&lt;&gt;INT(K1082),"OUI",""),"")</f>
        <v/>
      </c>
      <c r="Y1082" s="66">
        <f>+IF(F1082="OUI",0,C1082*K1082)</f>
        <v>50.127600000000001</v>
      </c>
      <c r="Z1082" s="67" t="str">
        <f>+IF(R1082="-",IF(OR(F1082="OUI",AND(G1082="OUI",T1082&lt;=$V$1),H1082="OUI",I1082="OUI",J1082="OUI",T1082&lt;=$V$1),"OUI",""),"")</f>
        <v/>
      </c>
      <c r="AA1082" s="68" t="str">
        <f>+IF(OR(Z1082&lt;&gt;"OUI",X1082="OUI",R1082&lt;&gt;"-"),"OUI","")</f>
        <v>OUI</v>
      </c>
      <c r="AB1082" s="69">
        <f>+IF(AA1082&lt;&gt;"OUI","-",IF(R1082="-",IF(W1082&lt;=3,"-",MAX(N1082,K1082*(1-$T$1))),IF(W1082&lt;=3,R1082,IF(T1082&gt;$V$6,MAX(N1082,K1082*$T$6),IF(T1082&gt;$V$5,MAX(R1082,N1082,K1082*(1-$T$2),K1082*(1-$T$5)),IF(T1082&gt;$V$4,MAX(R1082,N1082,K1082*(1-$T$2),K1082*(1-$T$4)),IF(T1082&gt;$V$3,MAX(R1082,N1082,K1082*(1-$T$2),K1082*(1-$T$3)),IF(T1082&gt;$V$1,MAX(N1082,K1082*(1-$T$2)),MAX(N1082,R1082)))))))))</f>
        <v>7.5191400000000002</v>
      </c>
      <c r="AC1082" s="70">
        <f>+IF(AB1082="-","-",IF(ABS(K1082-AB1082)&lt;0.1,1,-1*(AB1082-K1082)/K1082))</f>
        <v>9.9999999999999936E-2</v>
      </c>
      <c r="AD1082" s="66">
        <f>+IF(AB1082&lt;&gt;"-",IF(AB1082&lt;K1082,(K1082-AB1082)*C1082,AB1082*C1082),"")</f>
        <v>5.0127599999999966</v>
      </c>
      <c r="AE1082" s="68" t="str">
        <f>+IF(AB1082&lt;&gt;"-",IF(R1082&lt;&gt;"-",IF(Z1082&lt;&gt;"OUI","OLD","FAUX"),IF(Z1082&lt;&gt;"OUI","NEW","FAUX")),"")</f>
        <v>NEW</v>
      </c>
      <c r="AF1082" s="68"/>
      <c r="AG1082" s="68"/>
      <c r="AH1082" s="53" t="str">
        <f t="shared" si="16"/>
        <v/>
      </c>
    </row>
    <row r="1083" spans="1:34" ht="17">
      <c r="A1083" s="53" t="s">
        <v>547</v>
      </c>
      <c r="B1083" s="53" t="s">
        <v>548</v>
      </c>
      <c r="C1083" s="54">
        <v>10</v>
      </c>
      <c r="D1083" s="55" t="s">
        <v>195</v>
      </c>
      <c r="E1083" s="55"/>
      <c r="F1083" s="56" t="s">
        <v>49</v>
      </c>
      <c r="G1083" s="56" t="s">
        <v>49</v>
      </c>
      <c r="H1083" s="56"/>
      <c r="I1083" s="56"/>
      <c r="J1083" s="56"/>
      <c r="K1083" s="57">
        <v>8.33</v>
      </c>
      <c r="L1083" s="58">
        <v>44480</v>
      </c>
      <c r="M1083" s="58">
        <v>45684</v>
      </c>
      <c r="N1083" s="59"/>
      <c r="O1083" s="56">
        <v>1</v>
      </c>
      <c r="P1083" s="56"/>
      <c r="Q1083" s="56">
        <v>11</v>
      </c>
      <c r="R1083" s="60">
        <v>7.7515277777777776</v>
      </c>
      <c r="S1083" s="61">
        <f>O1083+P1083</f>
        <v>1</v>
      </c>
      <c r="T1083" s="62">
        <f>+IF(L1083&lt;&gt;"",IF(DAYS360(L1083,$A$2)&lt;0,0,IF(AND(MONTH(L1083)=MONTH($A$2),YEAR(L1083)&lt;YEAR($A$2)),(DAYS360(L1083,$A$2)/30)-1,DAYS360(L1083,$A$2)/30)),0)</f>
        <v>41.5</v>
      </c>
      <c r="U1083" s="62">
        <f>+IF(M1083&lt;&gt;"",IF(DAYS360(M1083,$A$2)&lt;0,0,IF(AND(MONTH(M1083)=MONTH($A$2),YEAR(M1083)&lt;YEAR($A$2)),(DAYS360(M1083,$A$2)/30)-1,DAYS360(M1083,$A$2)/30)),0)</f>
        <v>1.9666666666666666</v>
      </c>
      <c r="V1083" s="63">
        <f>S1083/((C1083+Q1083)/2)</f>
        <v>9.5238095238095233E-2</v>
      </c>
      <c r="W1083" s="64">
        <f>+IF(V1083&gt;0,1/V1083,999)</f>
        <v>10.5</v>
      </c>
      <c r="X1083" s="65" t="str">
        <f>+IF(N1083&lt;&gt;"",IF(INT(N1083)&lt;&gt;INT(K1083),"OUI",""),"")</f>
        <v/>
      </c>
      <c r="Y1083" s="66">
        <f>+IF(F1083="OUI",0,C1083*K1083)</f>
        <v>83.3</v>
      </c>
      <c r="Z1083" s="67" t="str">
        <f>+IF(R1083="-",IF(OR(F1083="OUI",AND(G1083="OUI",T1083&lt;=$V$1),H1083="OUI",I1083="OUI",J1083="OUI",T1083&lt;=$V$1),"OUI",""),"")</f>
        <v/>
      </c>
      <c r="AA1083" s="68" t="str">
        <f>+IF(OR(Z1083&lt;&gt;"OUI",X1083="OUI",R1083&lt;&gt;"-"),"OUI","")</f>
        <v>OUI</v>
      </c>
      <c r="AB1083" s="69">
        <f>+IF(AA1083&lt;&gt;"OUI","-",IF(R1083="-",IF(W1083&lt;=3,"-",MAX(N1083,K1083*(1-$T$1))),IF(W1083&lt;=3,R1083,IF(T1083&gt;$V$6,MAX(N1083,K1083*$T$6),IF(T1083&gt;$V$5,MAX(R1083,N1083,K1083*(1-$T$2),K1083*(1-$T$5)),IF(T1083&gt;$V$4,MAX(R1083,N1083,K1083*(1-$T$2),K1083*(1-$T$4)),IF(T1083&gt;$V$3,MAX(R1083,N1083,K1083*(1-$T$2),K1083*(1-$T$3)),IF(T1083&gt;$V$1,MAX(N1083,K1083*(1-$T$2)),MAX(N1083,R1083)))))))))</f>
        <v>7.7515277777777776</v>
      </c>
      <c r="AC1083" s="70">
        <f>+IF(AB1083="-","-",IF(ABS(K1083-AB1083)&lt;0.1,1,-1*(AB1083-K1083)/K1083))</f>
        <v>6.9444444444444475E-2</v>
      </c>
      <c r="AD1083" s="66">
        <f>+IF(AB1083&lt;&gt;"-",IF(AB1083&lt;K1083,(K1083-AB1083)*C1083,AB1083*C1083),"")</f>
        <v>5.784722222222225</v>
      </c>
      <c r="AE1083" s="68" t="str">
        <f>+IF(AB1083&lt;&gt;"-",IF(R1083&lt;&gt;"-",IF(Z1083&lt;&gt;"OUI","OLD","FAUX"),IF(Z1083&lt;&gt;"OUI","NEW","FAUX")),"")</f>
        <v>OLD</v>
      </c>
      <c r="AF1083" s="68"/>
      <c r="AG1083" s="68"/>
      <c r="AH1083" s="53" t="str">
        <f t="shared" si="16"/>
        <v/>
      </c>
    </row>
    <row r="1084" spans="1:34" ht="17">
      <c r="A1084" s="53" t="s">
        <v>2211</v>
      </c>
      <c r="B1084" s="53" t="s">
        <v>2212</v>
      </c>
      <c r="C1084" s="54">
        <v>5</v>
      </c>
      <c r="D1084" s="55" t="s">
        <v>80</v>
      </c>
      <c r="E1084" s="55" t="s">
        <v>81</v>
      </c>
      <c r="F1084" s="56" t="s">
        <v>49</v>
      </c>
      <c r="G1084" s="56" t="s">
        <v>49</v>
      </c>
      <c r="H1084" s="56"/>
      <c r="I1084" s="56"/>
      <c r="J1084" s="56" t="s">
        <v>49</v>
      </c>
      <c r="K1084" s="57">
        <v>8.3042999999999996</v>
      </c>
      <c r="L1084" s="58">
        <v>45218</v>
      </c>
      <c r="M1084" s="58">
        <v>45684</v>
      </c>
      <c r="N1084" s="59"/>
      <c r="O1084" s="56">
        <v>1</v>
      </c>
      <c r="P1084" s="56"/>
      <c r="Q1084" s="56">
        <v>6</v>
      </c>
      <c r="R1084" s="60" t="s">
        <v>1139</v>
      </c>
      <c r="S1084" s="61">
        <f>O1084+P1084</f>
        <v>1</v>
      </c>
      <c r="T1084" s="62">
        <f>+IF(L1084&lt;&gt;"",IF(DAYS360(L1084,$A$2)&lt;0,0,IF(AND(MONTH(L1084)=MONTH($A$2),YEAR(L1084)&lt;YEAR($A$2)),(DAYS360(L1084,$A$2)/30)-1,DAYS360(L1084,$A$2)/30)),0)</f>
        <v>17.233333333333334</v>
      </c>
      <c r="U1084" s="62">
        <f>+IF(M1084&lt;&gt;"",IF(DAYS360(M1084,$A$2)&lt;0,0,IF(AND(MONTH(M1084)=MONTH($A$2),YEAR(M1084)&lt;YEAR($A$2)),(DAYS360(M1084,$A$2)/30)-1,DAYS360(M1084,$A$2)/30)),0)</f>
        <v>1.9666666666666666</v>
      </c>
      <c r="V1084" s="63">
        <f>S1084/((C1084+Q1084)/2)</f>
        <v>0.18181818181818182</v>
      </c>
      <c r="W1084" s="64">
        <f>+IF(V1084&gt;0,1/V1084,999)</f>
        <v>5.5</v>
      </c>
      <c r="X1084" s="65" t="str">
        <f>+IF(N1084&lt;&gt;"",IF(INT(N1084)&lt;&gt;INT(K1084),"OUI",""),"")</f>
        <v/>
      </c>
      <c r="Y1084" s="66">
        <f>+IF(F1084="OUI",0,C1084*K1084)</f>
        <v>41.521499999999996</v>
      </c>
      <c r="Z1084" s="67" t="str">
        <f>+IF(R1084="-",IF(OR(F1084="OUI",AND(G1084="OUI",T1084&lt;=$V$1),H1084="OUI",I1084="OUI",J1084="OUI",T1084&lt;=$V$1),"OUI",""),"")</f>
        <v/>
      </c>
      <c r="AA1084" s="68" t="str">
        <f>+IF(OR(Z1084&lt;&gt;"OUI",X1084="OUI",R1084&lt;&gt;"-"),"OUI","")</f>
        <v>OUI</v>
      </c>
      <c r="AB1084" s="69">
        <f>+IF(AA1084&lt;&gt;"OUI","-",IF(R1084="-",IF(W1084&lt;=3,"-",MAX(N1084,K1084*(1-$T$1))),IF(W1084&lt;=3,R1084,IF(T1084&gt;$V$6,MAX(N1084,K1084*$T$6),IF(T1084&gt;$V$5,MAX(R1084,N1084,K1084*(1-$T$2),K1084*(1-$T$5)),IF(T1084&gt;$V$4,MAX(R1084,N1084,K1084*(1-$T$2),K1084*(1-$T$4)),IF(T1084&gt;$V$3,MAX(R1084,N1084,K1084*(1-$T$2),K1084*(1-$T$3)),IF(T1084&gt;$V$1,MAX(N1084,K1084*(1-$T$2)),MAX(N1084,R1084)))))))))</f>
        <v>7.4738699999999998</v>
      </c>
      <c r="AC1084" s="70">
        <f>+IF(AB1084="-","-",IF(ABS(K1084-AB1084)&lt;0.1,1,-1*(AB1084-K1084)/K1084))</f>
        <v>9.9999999999999978E-2</v>
      </c>
      <c r="AD1084" s="66">
        <f>+IF(AB1084&lt;&gt;"-",IF(AB1084&lt;K1084,(K1084-AB1084)*C1084,AB1084*C1084),"")</f>
        <v>4.1521499999999989</v>
      </c>
      <c r="AE1084" s="68" t="str">
        <f>+IF(AB1084&lt;&gt;"-",IF(R1084&lt;&gt;"-",IF(Z1084&lt;&gt;"OUI","OLD","FAUX"),IF(Z1084&lt;&gt;"OUI","NEW","FAUX")),"")</f>
        <v>NEW</v>
      </c>
      <c r="AF1084" s="68"/>
      <c r="AG1084" s="68"/>
      <c r="AH1084" s="53" t="str">
        <f t="shared" si="16"/>
        <v/>
      </c>
    </row>
    <row r="1085" spans="1:34" ht="17">
      <c r="A1085" s="53" t="s">
        <v>2453</v>
      </c>
      <c r="B1085" s="53" t="s">
        <v>2454</v>
      </c>
      <c r="C1085" s="54">
        <v>2</v>
      </c>
      <c r="D1085" s="55" t="s">
        <v>797</v>
      </c>
      <c r="E1085" s="55" t="s">
        <v>437</v>
      </c>
      <c r="F1085" s="56" t="s">
        <v>49</v>
      </c>
      <c r="G1085" s="56" t="s">
        <v>49</v>
      </c>
      <c r="H1085" s="56"/>
      <c r="I1085" s="56"/>
      <c r="J1085" s="56" t="s">
        <v>49</v>
      </c>
      <c r="K1085" s="57">
        <v>8.3000000000000007</v>
      </c>
      <c r="L1085" s="58">
        <v>45602</v>
      </c>
      <c r="M1085" s="58">
        <v>45733</v>
      </c>
      <c r="N1085" s="59"/>
      <c r="O1085" s="56">
        <v>7</v>
      </c>
      <c r="P1085" s="56"/>
      <c r="Q1085" s="56">
        <v>11</v>
      </c>
      <c r="R1085" s="60" t="s">
        <v>1139</v>
      </c>
      <c r="S1085" s="61">
        <f>O1085+P1085</f>
        <v>7</v>
      </c>
      <c r="T1085" s="62">
        <f>+IF(L1085&lt;&gt;"",IF(DAYS360(L1085,$A$2)&lt;0,0,IF(AND(MONTH(L1085)=MONTH($A$2),YEAR(L1085)&lt;YEAR($A$2)),(DAYS360(L1085,$A$2)/30)-1,DAYS360(L1085,$A$2)/30)),0)</f>
        <v>4.666666666666667</v>
      </c>
      <c r="U1085" s="62">
        <f>+IF(M1085&lt;&gt;"",IF(DAYS360(M1085,$A$2)&lt;0,0,IF(AND(MONTH(M1085)=MONTH($A$2),YEAR(M1085)&lt;YEAR($A$2)),(DAYS360(M1085,$A$2)/30)-1,DAYS360(M1085,$A$2)/30)),0)</f>
        <v>0.3</v>
      </c>
      <c r="V1085" s="63">
        <f>S1085/((C1085+Q1085)/2)</f>
        <v>1.0769230769230769</v>
      </c>
      <c r="W1085" s="64">
        <f>+IF(V1085&gt;0,1/V1085,999)</f>
        <v>0.9285714285714286</v>
      </c>
      <c r="X1085" s="65" t="str">
        <f>+IF(N1085&lt;&gt;"",IF(INT(N1085)&lt;&gt;INT(K1085),"OUI",""),"")</f>
        <v/>
      </c>
      <c r="Y1085" s="66">
        <f>+IF(F1085="OUI",0,C1085*K1085)</f>
        <v>16.600000000000001</v>
      </c>
      <c r="Z1085" s="67" t="str">
        <f>+IF(R1085="-",IF(OR(F1085="OUI",AND(G1085="OUI",T1085&lt;=$V$1),H1085="OUI",I1085="OUI",J1085="OUI",T1085&lt;=$V$1),"OUI",""),"")</f>
        <v>OUI</v>
      </c>
      <c r="AA1085" s="68" t="str">
        <f>+IF(OR(Z1085&lt;&gt;"OUI",X1085="OUI",R1085&lt;&gt;"-"),"OUI","")</f>
        <v/>
      </c>
      <c r="AB1085" s="69" t="str">
        <f>+IF(AA1085&lt;&gt;"OUI","-",IF(R1085="-",IF(W1085&lt;=3,"-",MAX(N1085,K1085*(1-$T$1))),IF(W1085&lt;=3,R1085,IF(T1085&gt;$V$6,MAX(N1085,K1085*$T$6),IF(T1085&gt;$V$5,MAX(R1085,N1085,K1085*(1-$T$2),K1085*(1-$T$5)),IF(T1085&gt;$V$4,MAX(R1085,N1085,K1085*(1-$T$2),K1085*(1-$T$4)),IF(T1085&gt;$V$3,MAX(R1085,N1085,K1085*(1-$T$2),K1085*(1-$T$3)),IF(T1085&gt;$V$1,MAX(N1085,K1085*(1-$T$2)),MAX(N1085,R1085)))))))))</f>
        <v>-</v>
      </c>
      <c r="AC1085" s="70" t="str">
        <f>+IF(AB1085="-","-",IF(ABS(K1085-AB1085)&lt;0.1,1,-1*(AB1085-K1085)/K1085))</f>
        <v>-</v>
      </c>
      <c r="AD1085" s="66" t="str">
        <f>+IF(AB1085&lt;&gt;"-",IF(AB1085&lt;K1085,(K1085-AB1085)*C1085,AB1085*C1085),"")</f>
        <v/>
      </c>
      <c r="AE1085" s="68" t="str">
        <f>+IF(AB1085&lt;&gt;"-",IF(R1085&lt;&gt;"-",IF(Z1085&lt;&gt;"OUI","OLD","FAUX"),IF(Z1085&lt;&gt;"OUI","NEW","FAUX")),"")</f>
        <v/>
      </c>
      <c r="AF1085" s="68"/>
      <c r="AG1085" s="68"/>
      <c r="AH1085" s="53" t="str">
        <f t="shared" si="16"/>
        <v/>
      </c>
    </row>
    <row r="1086" spans="1:34" ht="17">
      <c r="A1086" s="53" t="s">
        <v>1951</v>
      </c>
      <c r="B1086" s="53" t="s">
        <v>1952</v>
      </c>
      <c r="C1086" s="54">
        <v>2</v>
      </c>
      <c r="D1086" s="55" t="s">
        <v>80</v>
      </c>
      <c r="E1086" s="55"/>
      <c r="F1086" s="56" t="s">
        <v>49</v>
      </c>
      <c r="G1086" s="56" t="s">
        <v>49</v>
      </c>
      <c r="H1086" s="56"/>
      <c r="I1086" s="56"/>
      <c r="J1086" s="56"/>
      <c r="K1086" s="57">
        <v>8.3000000000000007</v>
      </c>
      <c r="L1086" s="58">
        <v>44643</v>
      </c>
      <c r="M1086" s="58"/>
      <c r="N1086" s="59"/>
      <c r="O1086" s="56"/>
      <c r="P1086" s="56"/>
      <c r="Q1086" s="56">
        <v>2</v>
      </c>
      <c r="R1086" s="60">
        <v>7.4700000000000006</v>
      </c>
      <c r="S1086" s="61">
        <f>O1086+P1086</f>
        <v>0</v>
      </c>
      <c r="T1086" s="62">
        <f>+IF(L1086&lt;&gt;"",IF(DAYS360(L1086,$A$2)&lt;0,0,IF(AND(MONTH(L1086)=MONTH($A$2),YEAR(L1086)&lt;YEAR($A$2)),(DAYS360(L1086,$A$2)/30)-1,DAYS360(L1086,$A$2)/30)),0)</f>
        <v>35.1</v>
      </c>
      <c r="U1086" s="62">
        <f>+IF(M1086&lt;&gt;"",IF(DAYS360(M1086,$A$2)&lt;0,0,IF(AND(MONTH(M1086)=MONTH($A$2),YEAR(M1086)&lt;YEAR($A$2)),(DAYS360(M1086,$A$2)/30)-1,DAYS360(M1086,$A$2)/30)),0)</f>
        <v>0</v>
      </c>
      <c r="V1086" s="63">
        <f>S1086/((C1086+Q1086)/2)</f>
        <v>0</v>
      </c>
      <c r="W1086" s="64">
        <f>+IF(V1086&gt;0,1/V1086,999)</f>
        <v>999</v>
      </c>
      <c r="X1086" s="65" t="str">
        <f>+IF(N1086&lt;&gt;"",IF(INT(N1086)&lt;&gt;INT(K1086),"OUI",""),"")</f>
        <v/>
      </c>
      <c r="Y1086" s="66">
        <f>+IF(F1086="OUI",0,C1086*K1086)</f>
        <v>16.600000000000001</v>
      </c>
      <c r="Z1086" s="67" t="str">
        <f>+IF(R1086="-",IF(OR(F1086="OUI",AND(G1086="OUI",T1086&lt;=$V$1),H1086="OUI",I1086="OUI",J1086="OUI",T1086&lt;=$V$1),"OUI",""),"")</f>
        <v/>
      </c>
      <c r="AA1086" s="68" t="str">
        <f>+IF(OR(Z1086&lt;&gt;"OUI",X1086="OUI",R1086&lt;&gt;"-"),"OUI","")</f>
        <v>OUI</v>
      </c>
      <c r="AB1086" s="69">
        <f>+IF(AA1086&lt;&gt;"OUI","-",IF(R1086="-",IF(W1086&lt;=3,"-",MAX(N1086,K1086*(1-$T$1))),IF(W1086&lt;=3,R1086,IF(T1086&gt;$V$6,MAX(N1086,K1086*$T$6),IF(T1086&gt;$V$5,MAX(R1086,N1086,K1086*(1-$T$2),K1086*(1-$T$5)),IF(T1086&gt;$V$4,MAX(R1086,N1086,K1086*(1-$T$2),K1086*(1-$T$4)),IF(T1086&gt;$V$3,MAX(R1086,N1086,K1086*(1-$T$2),K1086*(1-$T$3)),IF(T1086&gt;$V$1,MAX(N1086,K1086*(1-$T$2)),MAX(N1086,R1086)))))))))</f>
        <v>7.4700000000000006</v>
      </c>
      <c r="AC1086" s="70">
        <f>+IF(AB1086="-","-",IF(ABS(K1086-AB1086)&lt;0.1,1,-1*(AB1086-K1086)/K1086))</f>
        <v>0.1</v>
      </c>
      <c r="AD1086" s="66">
        <f>+IF(AB1086&lt;&gt;"-",IF(AB1086&lt;K1086,(K1086-AB1086)*C1086,AB1086*C1086),"")</f>
        <v>1.6600000000000001</v>
      </c>
      <c r="AE1086" s="68" t="str">
        <f>+IF(AB1086&lt;&gt;"-",IF(R1086&lt;&gt;"-",IF(Z1086&lt;&gt;"OUI","OLD","FAUX"),IF(Z1086&lt;&gt;"OUI","NEW","FAUX")),"")</f>
        <v>OLD</v>
      </c>
      <c r="AF1086" s="68"/>
      <c r="AG1086" s="68"/>
      <c r="AH1086" s="53" t="str">
        <f t="shared" si="16"/>
        <v/>
      </c>
    </row>
    <row r="1087" spans="1:34" ht="17">
      <c r="A1087" s="53" t="s">
        <v>2590</v>
      </c>
      <c r="B1087" s="53" t="s">
        <v>2591</v>
      </c>
      <c r="C1087" s="54">
        <v>5</v>
      </c>
      <c r="D1087" s="55" t="s">
        <v>170</v>
      </c>
      <c r="E1087" s="55" t="s">
        <v>1084</v>
      </c>
      <c r="F1087" s="56" t="s">
        <v>49</v>
      </c>
      <c r="G1087" s="56" t="s">
        <v>49</v>
      </c>
      <c r="H1087" s="56"/>
      <c r="I1087" s="56"/>
      <c r="J1087" s="56" t="s">
        <v>49</v>
      </c>
      <c r="K1087" s="57">
        <v>8.2799999999999994</v>
      </c>
      <c r="L1087" s="58">
        <v>45621</v>
      </c>
      <c r="M1087" s="58">
        <v>45623</v>
      </c>
      <c r="N1087" s="59"/>
      <c r="O1087" s="56"/>
      <c r="P1087" s="56"/>
      <c r="Q1087" s="56">
        <v>5</v>
      </c>
      <c r="R1087" s="60" t="s">
        <v>1139</v>
      </c>
      <c r="S1087" s="61">
        <f>O1087+P1087</f>
        <v>0</v>
      </c>
      <c r="T1087" s="62">
        <f>+IF(L1087&lt;&gt;"",IF(DAYS360(L1087,$A$2)&lt;0,0,IF(AND(MONTH(L1087)=MONTH($A$2),YEAR(L1087)&lt;YEAR($A$2)),(DAYS360(L1087,$A$2)/30)-1,DAYS360(L1087,$A$2)/30)),0)</f>
        <v>4.0333333333333332</v>
      </c>
      <c r="U1087" s="62">
        <f>+IF(M1087&lt;&gt;"",IF(DAYS360(M1087,$A$2)&lt;0,0,IF(AND(MONTH(M1087)=MONTH($A$2),YEAR(M1087)&lt;YEAR($A$2)),(DAYS360(M1087,$A$2)/30)-1,DAYS360(M1087,$A$2)/30)),0)</f>
        <v>3.9666666666666668</v>
      </c>
      <c r="V1087" s="63">
        <f>S1087/((C1087+Q1087)/2)</f>
        <v>0</v>
      </c>
      <c r="W1087" s="64">
        <f>+IF(V1087&gt;0,1/V1087,999)</f>
        <v>999</v>
      </c>
      <c r="X1087" s="65" t="str">
        <f>+IF(N1087&lt;&gt;"",IF(INT(N1087)&lt;&gt;INT(K1087),"OUI",""),"")</f>
        <v/>
      </c>
      <c r="Y1087" s="66">
        <f>+IF(F1087="OUI",0,C1087*K1087)</f>
        <v>41.4</v>
      </c>
      <c r="Z1087" s="67" t="str">
        <f>+IF(R1087="-",IF(OR(F1087="OUI",AND(G1087="OUI",T1087&lt;=$V$1),H1087="OUI",I1087="OUI",J1087="OUI",T1087&lt;=$V$1),"OUI",""),"")</f>
        <v>OUI</v>
      </c>
      <c r="AA1087" s="68" t="str">
        <f>+IF(OR(Z1087&lt;&gt;"OUI",X1087="OUI",R1087&lt;&gt;"-"),"OUI","")</f>
        <v/>
      </c>
      <c r="AB1087" s="69" t="str">
        <f>+IF(AA1087&lt;&gt;"OUI","-",IF(R1087="-",IF(W1087&lt;=3,"-",MAX(N1087,K1087*(1-$T$1))),IF(W1087&lt;=3,R1087,IF(T1087&gt;$V$6,MAX(N1087,K1087*$T$6),IF(T1087&gt;$V$5,MAX(R1087,N1087,K1087*(1-$T$2),K1087*(1-$T$5)),IF(T1087&gt;$V$4,MAX(R1087,N1087,K1087*(1-$T$2),K1087*(1-$T$4)),IF(T1087&gt;$V$3,MAX(R1087,N1087,K1087*(1-$T$2),K1087*(1-$T$3)),IF(T1087&gt;$V$1,MAX(N1087,K1087*(1-$T$2)),MAX(N1087,R1087)))))))))</f>
        <v>-</v>
      </c>
      <c r="AC1087" s="70" t="str">
        <f>+IF(AB1087="-","-",IF(ABS(K1087-AB1087)&lt;0.1,1,-1*(AB1087-K1087)/K1087))</f>
        <v>-</v>
      </c>
      <c r="AD1087" s="66" t="str">
        <f>+IF(AB1087&lt;&gt;"-",IF(AB1087&lt;K1087,(K1087-AB1087)*C1087,AB1087*C1087),"")</f>
        <v/>
      </c>
      <c r="AE1087" s="68" t="str">
        <f>+IF(AB1087&lt;&gt;"-",IF(R1087&lt;&gt;"-",IF(Z1087&lt;&gt;"OUI","OLD","FAUX"),IF(Z1087&lt;&gt;"OUI","NEW","FAUX")),"")</f>
        <v/>
      </c>
      <c r="AF1087" s="68"/>
      <c r="AG1087" s="68"/>
      <c r="AH1087" s="53" t="str">
        <f t="shared" si="16"/>
        <v/>
      </c>
    </row>
    <row r="1088" spans="1:34" ht="17">
      <c r="A1088" s="53" t="s">
        <v>726</v>
      </c>
      <c r="B1088" s="53" t="s">
        <v>727</v>
      </c>
      <c r="C1088" s="54">
        <v>82</v>
      </c>
      <c r="D1088" s="55" t="s">
        <v>47</v>
      </c>
      <c r="E1088" s="55" t="s">
        <v>220</v>
      </c>
      <c r="F1088" s="56" t="s">
        <v>49</v>
      </c>
      <c r="G1088" s="56" t="s">
        <v>49</v>
      </c>
      <c r="H1088" s="56"/>
      <c r="I1088" s="56"/>
      <c r="J1088" s="56" t="s">
        <v>49</v>
      </c>
      <c r="K1088" s="57">
        <v>8.2440999999999995</v>
      </c>
      <c r="L1088" s="58">
        <v>44039</v>
      </c>
      <c r="M1088" s="58">
        <v>45719</v>
      </c>
      <c r="N1088" s="59"/>
      <c r="O1088" s="56">
        <v>7</v>
      </c>
      <c r="P1088" s="56"/>
      <c r="Q1088" s="56">
        <v>95</v>
      </c>
      <c r="R1088" s="60">
        <v>7.4196900000000001</v>
      </c>
      <c r="S1088" s="61">
        <f>O1088+P1088</f>
        <v>7</v>
      </c>
      <c r="T1088" s="62">
        <f>+IF(L1088&lt;&gt;"",IF(DAYS360(L1088,$A$2)&lt;0,0,IF(AND(MONTH(L1088)=MONTH($A$2),YEAR(L1088)&lt;YEAR($A$2)),(DAYS360(L1088,$A$2)/30)-1,DAYS360(L1088,$A$2)/30)),0)</f>
        <v>55.966666666666669</v>
      </c>
      <c r="U1088" s="62">
        <f>+IF(M1088&lt;&gt;"",IF(DAYS360(M1088,$A$2)&lt;0,0,IF(AND(MONTH(M1088)=MONTH($A$2),YEAR(M1088)&lt;YEAR($A$2)),(DAYS360(M1088,$A$2)/30)-1,DAYS360(M1088,$A$2)/30)),0)</f>
        <v>0.76666666666666672</v>
      </c>
      <c r="V1088" s="63">
        <f>S1088/((C1088+Q1088)/2)</f>
        <v>7.909604519774012E-2</v>
      </c>
      <c r="W1088" s="64">
        <f>+IF(V1088&gt;0,1/V1088,999)</f>
        <v>12.642857142857142</v>
      </c>
      <c r="X1088" s="65" t="str">
        <f>+IF(N1088&lt;&gt;"",IF(INT(N1088)&lt;&gt;INT(K1088),"OUI",""),"")</f>
        <v/>
      </c>
      <c r="Y1088" s="66">
        <f>+IF(F1088="OUI",0,C1088*K1088)</f>
        <v>676.01619999999991</v>
      </c>
      <c r="Z1088" s="67" t="str">
        <f>+IF(R1088="-",IF(OR(F1088="OUI",AND(G1088="OUI",T1088&lt;=$V$1),H1088="OUI",I1088="OUI",J1088="OUI",T1088&lt;=$V$1),"OUI",""),"")</f>
        <v/>
      </c>
      <c r="AA1088" s="68" t="str">
        <f>+IF(OR(Z1088&lt;&gt;"OUI",X1088="OUI",R1088&lt;&gt;"-"),"OUI","")</f>
        <v>OUI</v>
      </c>
      <c r="AB1088" s="69">
        <f>+IF(AA1088&lt;&gt;"OUI","-",IF(R1088="-",IF(W1088&lt;=3,"-",MAX(N1088,K1088*(1-$T$1))),IF(W1088&lt;=3,R1088,IF(T1088&gt;$V$6,MAX(N1088,K1088*$T$6),IF(T1088&gt;$V$5,MAX(R1088,N1088,K1088*(1-$T$2),K1088*(1-$T$5)),IF(T1088&gt;$V$4,MAX(R1088,N1088,K1088*(1-$T$2),K1088*(1-$T$4)),IF(T1088&gt;$V$3,MAX(R1088,N1088,K1088*(1-$T$2),K1088*(1-$T$3)),IF(T1088&gt;$V$1,MAX(N1088,K1088*(1-$T$2)),MAX(N1088,R1088)))))))))</f>
        <v>7.4196900000000001</v>
      </c>
      <c r="AC1088" s="70">
        <f>+IF(AB1088="-","-",IF(ABS(K1088-AB1088)&lt;0.1,1,-1*(AB1088-K1088)/K1088))</f>
        <v>9.9999999999999936E-2</v>
      </c>
      <c r="AD1088" s="66">
        <f>+IF(AB1088&lt;&gt;"-",IF(AB1088&lt;K1088,(K1088-AB1088)*C1088,AB1088*C1088),"")</f>
        <v>67.601619999999954</v>
      </c>
      <c r="AE1088" s="68" t="str">
        <f>+IF(AB1088&lt;&gt;"-",IF(R1088&lt;&gt;"-",IF(Z1088&lt;&gt;"OUI","OLD","FAUX"),IF(Z1088&lt;&gt;"OUI","NEW","FAUX")),"")</f>
        <v>OLD</v>
      </c>
      <c r="AF1088" s="68"/>
      <c r="AG1088" s="68"/>
      <c r="AH1088" s="53" t="str">
        <f t="shared" si="16"/>
        <v/>
      </c>
    </row>
    <row r="1089" spans="1:34" ht="17">
      <c r="A1089" s="53" t="s">
        <v>1505</v>
      </c>
      <c r="B1089" s="53" t="s">
        <v>1506</v>
      </c>
      <c r="C1089" s="54">
        <v>34</v>
      </c>
      <c r="D1089" s="55" t="s">
        <v>1473</v>
      </c>
      <c r="E1089" s="55"/>
      <c r="F1089" s="56" t="s">
        <v>49</v>
      </c>
      <c r="G1089" s="56" t="s">
        <v>49</v>
      </c>
      <c r="H1089" s="56"/>
      <c r="I1089" s="56"/>
      <c r="J1089" s="56"/>
      <c r="K1089" s="57">
        <v>8.2265999999999995</v>
      </c>
      <c r="L1089" s="58">
        <v>45252</v>
      </c>
      <c r="M1089" s="58">
        <v>45596</v>
      </c>
      <c r="N1089" s="59"/>
      <c r="O1089" s="56"/>
      <c r="P1089" s="56"/>
      <c r="Q1089" s="56">
        <v>34</v>
      </c>
      <c r="R1089" s="60">
        <v>7.4039399999999995</v>
      </c>
      <c r="S1089" s="61">
        <f>O1089+P1089</f>
        <v>0</v>
      </c>
      <c r="T1089" s="62">
        <f>+IF(L1089&lt;&gt;"",IF(DAYS360(L1089,$A$2)&lt;0,0,IF(AND(MONTH(L1089)=MONTH($A$2),YEAR(L1089)&lt;YEAR($A$2)),(DAYS360(L1089,$A$2)/30)-1,DAYS360(L1089,$A$2)/30)),0)</f>
        <v>16.133333333333333</v>
      </c>
      <c r="U1089" s="62">
        <f>+IF(M1089&lt;&gt;"",IF(DAYS360(M1089,$A$2)&lt;0,0,IF(AND(MONTH(M1089)=MONTH($A$2),YEAR(M1089)&lt;YEAR($A$2)),(DAYS360(M1089,$A$2)/30)-1,DAYS360(M1089,$A$2)/30)),0)</f>
        <v>4.8666666666666663</v>
      </c>
      <c r="V1089" s="63">
        <f>S1089/((C1089+Q1089)/2)</f>
        <v>0</v>
      </c>
      <c r="W1089" s="64">
        <f>+IF(V1089&gt;0,1/V1089,999)</f>
        <v>999</v>
      </c>
      <c r="X1089" s="65" t="str">
        <f>+IF(N1089&lt;&gt;"",IF(INT(N1089)&lt;&gt;INT(K1089),"OUI",""),"")</f>
        <v/>
      </c>
      <c r="Y1089" s="66">
        <f>+IF(F1089="OUI",0,C1089*K1089)</f>
        <v>279.70439999999996</v>
      </c>
      <c r="Z1089" s="67" t="str">
        <f>+IF(R1089="-",IF(OR(F1089="OUI",AND(G1089="OUI",T1089&lt;=$V$1),H1089="OUI",I1089="OUI",J1089="OUI",T1089&lt;=$V$1),"OUI",""),"")</f>
        <v/>
      </c>
      <c r="AA1089" s="68" t="str">
        <f>+IF(OR(Z1089&lt;&gt;"OUI",X1089="OUI",R1089&lt;&gt;"-"),"OUI","")</f>
        <v>OUI</v>
      </c>
      <c r="AB1089" s="69">
        <f>+IF(AA1089&lt;&gt;"OUI","-",IF(R1089="-",IF(W1089&lt;=3,"-",MAX(N1089,K1089*(1-$T$1))),IF(W1089&lt;=3,R1089,IF(T1089&gt;$V$6,MAX(N1089,K1089*$T$6),IF(T1089&gt;$V$5,MAX(R1089,N1089,K1089*(1-$T$2),K1089*(1-$T$5)),IF(T1089&gt;$V$4,MAX(R1089,N1089,K1089*(1-$T$2),K1089*(1-$T$4)),IF(T1089&gt;$V$3,MAX(R1089,N1089,K1089*(1-$T$2),K1089*(1-$T$3)),IF(T1089&gt;$V$1,MAX(N1089,K1089*(1-$T$2)),MAX(N1089,R1089)))))))))</f>
        <v>7.4039399999999995</v>
      </c>
      <c r="AC1089" s="70">
        <f>+IF(AB1089="-","-",IF(ABS(K1089-AB1089)&lt;0.1,1,-1*(AB1089-K1089)/K1089))</f>
        <v>0.1</v>
      </c>
      <c r="AD1089" s="66">
        <f>+IF(AB1089&lt;&gt;"-",IF(AB1089&lt;K1089,(K1089-AB1089)*C1089,AB1089*C1089),"")</f>
        <v>27.970439999999996</v>
      </c>
      <c r="AE1089" s="68" t="str">
        <f>+IF(AB1089&lt;&gt;"-",IF(R1089&lt;&gt;"-",IF(Z1089&lt;&gt;"OUI","OLD","FAUX"),IF(Z1089&lt;&gt;"OUI","NEW","FAUX")),"")</f>
        <v>OLD</v>
      </c>
      <c r="AF1089" s="68"/>
      <c r="AG1089" s="68"/>
      <c r="AH1089" s="53" t="str">
        <f t="shared" si="16"/>
        <v/>
      </c>
    </row>
    <row r="1090" spans="1:34" ht="17">
      <c r="A1090" s="53" t="s">
        <v>2863</v>
      </c>
      <c r="B1090" s="53" t="s">
        <v>2864</v>
      </c>
      <c r="C1090" s="54">
        <v>9</v>
      </c>
      <c r="D1090" s="55" t="s">
        <v>1185</v>
      </c>
      <c r="E1090" s="55"/>
      <c r="F1090" s="56"/>
      <c r="G1090" s="56"/>
      <c r="H1090" s="56"/>
      <c r="I1090" s="56"/>
      <c r="J1090" s="56"/>
      <c r="K1090" s="57">
        <v>8.1</v>
      </c>
      <c r="L1090" s="58">
        <v>45679</v>
      </c>
      <c r="M1090" s="58">
        <v>45615</v>
      </c>
      <c r="N1090" s="59"/>
      <c r="O1090" s="56"/>
      <c r="P1090" s="56"/>
      <c r="Q1090" s="56"/>
      <c r="R1090" s="60" t="s">
        <v>1139</v>
      </c>
      <c r="S1090" s="61">
        <f>O1090+P1090</f>
        <v>0</v>
      </c>
      <c r="T1090" s="62">
        <f>+IF(L1090&lt;&gt;"",IF(DAYS360(L1090,$A$2)&lt;0,0,IF(AND(MONTH(L1090)=MONTH($A$2),YEAR(L1090)&lt;YEAR($A$2)),(DAYS360(L1090,$A$2)/30)-1,DAYS360(L1090,$A$2)/30)),0)</f>
        <v>2.1333333333333333</v>
      </c>
      <c r="U1090" s="62">
        <f>+IF(M1090&lt;&gt;"",IF(DAYS360(M1090,$A$2)&lt;0,0,IF(AND(MONTH(M1090)=MONTH($A$2),YEAR(M1090)&lt;YEAR($A$2)),(DAYS360(M1090,$A$2)/30)-1,DAYS360(M1090,$A$2)/30)),0)</f>
        <v>4.2333333333333334</v>
      </c>
      <c r="V1090" s="63">
        <f>S1090/((C1090+Q1090)/2)</f>
        <v>0</v>
      </c>
      <c r="W1090" s="64">
        <f>+IF(V1090&gt;0,1/V1090,999)</f>
        <v>999</v>
      </c>
      <c r="X1090" s="65" t="str">
        <f>+IF(N1090&lt;&gt;"",IF(INT(N1090)&lt;&gt;INT(K1090),"OUI",""),"")</f>
        <v/>
      </c>
      <c r="Y1090" s="66">
        <f>+IF(F1090="OUI",0,C1090*K1090)</f>
        <v>72.899999999999991</v>
      </c>
      <c r="Z1090" s="67" t="str">
        <f>+IF(R1090="-",IF(OR(F1090="OUI",AND(G1090="OUI",T1090&lt;=$V$1),H1090="OUI",I1090="OUI",J1090="OUI",T1090&lt;=$V$1),"OUI",""),"")</f>
        <v>OUI</v>
      </c>
      <c r="AA1090" s="68" t="str">
        <f>+IF(OR(Z1090&lt;&gt;"OUI",X1090="OUI",R1090&lt;&gt;"-"),"OUI","")</f>
        <v/>
      </c>
      <c r="AB1090" s="69" t="str">
        <f>+IF(AA1090&lt;&gt;"OUI","-",IF(R1090="-",IF(W1090&lt;=3,"-",MAX(N1090,K1090*(1-$T$1))),IF(W1090&lt;=3,R1090,IF(T1090&gt;$V$6,MAX(N1090,K1090*$T$6),IF(T1090&gt;$V$5,MAX(R1090,N1090,K1090*(1-$T$2),K1090*(1-$T$5)),IF(T1090&gt;$V$4,MAX(R1090,N1090,K1090*(1-$T$2),K1090*(1-$T$4)),IF(T1090&gt;$V$3,MAX(R1090,N1090,K1090*(1-$T$2),K1090*(1-$T$3)),IF(T1090&gt;$V$1,MAX(N1090,K1090*(1-$T$2)),MAX(N1090,R1090)))))))))</f>
        <v>-</v>
      </c>
      <c r="AC1090" s="70" t="str">
        <f>+IF(AB1090="-","-",IF(ABS(K1090-AB1090)&lt;0.1,1,-1*(AB1090-K1090)/K1090))</f>
        <v>-</v>
      </c>
      <c r="AD1090" s="66" t="str">
        <f>+IF(AB1090&lt;&gt;"-",IF(AB1090&lt;K1090,(K1090-AB1090)*C1090,AB1090*C1090),"")</f>
        <v/>
      </c>
      <c r="AE1090" s="68" t="str">
        <f>+IF(AB1090&lt;&gt;"-",IF(R1090&lt;&gt;"-",IF(Z1090&lt;&gt;"OUI","OLD","FAUX"),IF(Z1090&lt;&gt;"OUI","NEW","FAUX")),"")</f>
        <v/>
      </c>
      <c r="AF1090" s="68"/>
      <c r="AG1090" s="68"/>
      <c r="AH1090" s="53" t="str">
        <f t="shared" si="16"/>
        <v/>
      </c>
    </row>
    <row r="1091" spans="1:34" ht="17">
      <c r="A1091" s="53" t="s">
        <v>2329</v>
      </c>
      <c r="B1091" s="53" t="s">
        <v>2330</v>
      </c>
      <c r="C1091" s="54">
        <v>10</v>
      </c>
      <c r="D1091" s="55" t="s">
        <v>80</v>
      </c>
      <c r="E1091" s="55" t="s">
        <v>928</v>
      </c>
      <c r="F1091" s="56" t="s">
        <v>49</v>
      </c>
      <c r="G1091" s="56" t="s">
        <v>49</v>
      </c>
      <c r="H1091" s="56"/>
      <c r="I1091" s="56"/>
      <c r="J1091" s="56" t="s">
        <v>49</v>
      </c>
      <c r="K1091" s="57">
        <v>8.1</v>
      </c>
      <c r="L1091" s="58">
        <v>45714</v>
      </c>
      <c r="M1091" s="58">
        <v>45460</v>
      </c>
      <c r="N1091" s="59"/>
      <c r="O1091" s="56"/>
      <c r="P1091" s="56"/>
      <c r="Q1091" s="56">
        <v>6</v>
      </c>
      <c r="R1091" s="60" t="s">
        <v>1139</v>
      </c>
      <c r="S1091" s="61">
        <f>O1091+P1091</f>
        <v>0</v>
      </c>
      <c r="T1091" s="62">
        <f>+IF(L1091&lt;&gt;"",IF(DAYS360(L1091,$A$2)&lt;0,0,IF(AND(MONTH(L1091)=MONTH($A$2),YEAR(L1091)&lt;YEAR($A$2)),(DAYS360(L1091,$A$2)/30)-1,DAYS360(L1091,$A$2)/30)),0)</f>
        <v>1</v>
      </c>
      <c r="U1091" s="62">
        <f>+IF(M1091&lt;&gt;"",IF(DAYS360(M1091,$A$2)&lt;0,0,IF(AND(MONTH(M1091)=MONTH($A$2),YEAR(M1091)&lt;YEAR($A$2)),(DAYS360(M1091,$A$2)/30)-1,DAYS360(M1091,$A$2)/30)),0)</f>
        <v>9.3000000000000007</v>
      </c>
      <c r="V1091" s="63">
        <f>S1091/((C1091+Q1091)/2)</f>
        <v>0</v>
      </c>
      <c r="W1091" s="64">
        <f>+IF(V1091&gt;0,1/V1091,999)</f>
        <v>999</v>
      </c>
      <c r="X1091" s="65" t="str">
        <f>+IF(N1091&lt;&gt;"",IF(INT(N1091)&lt;&gt;INT(K1091),"OUI",""),"")</f>
        <v/>
      </c>
      <c r="Y1091" s="66">
        <f>+IF(F1091="OUI",0,C1091*K1091)</f>
        <v>81</v>
      </c>
      <c r="Z1091" s="67" t="str">
        <f>+IF(R1091="-",IF(OR(F1091="OUI",AND(G1091="OUI",T1091&lt;=$V$1),H1091="OUI",I1091="OUI",J1091="OUI",T1091&lt;=$V$1),"OUI",""),"")</f>
        <v>OUI</v>
      </c>
      <c r="AA1091" s="68" t="str">
        <f>+IF(OR(Z1091&lt;&gt;"OUI",X1091="OUI",R1091&lt;&gt;"-"),"OUI","")</f>
        <v/>
      </c>
      <c r="AB1091" s="69" t="str">
        <f>+IF(AA1091&lt;&gt;"OUI","-",IF(R1091="-",IF(W1091&lt;=3,"-",MAX(N1091,K1091*(1-$T$1))),IF(W1091&lt;=3,R1091,IF(T1091&gt;$V$6,MAX(N1091,K1091*$T$6),IF(T1091&gt;$V$5,MAX(R1091,N1091,K1091*(1-$T$2),K1091*(1-$T$5)),IF(T1091&gt;$V$4,MAX(R1091,N1091,K1091*(1-$T$2),K1091*(1-$T$4)),IF(T1091&gt;$V$3,MAX(R1091,N1091,K1091*(1-$T$2),K1091*(1-$T$3)),IF(T1091&gt;$V$1,MAX(N1091,K1091*(1-$T$2)),MAX(N1091,R1091)))))))))</f>
        <v>-</v>
      </c>
      <c r="AC1091" s="70" t="str">
        <f>+IF(AB1091="-","-",IF(ABS(K1091-AB1091)&lt;0.1,1,-1*(AB1091-K1091)/K1091))</f>
        <v>-</v>
      </c>
      <c r="AD1091" s="66" t="str">
        <f>+IF(AB1091&lt;&gt;"-",IF(AB1091&lt;K1091,(K1091-AB1091)*C1091,AB1091*C1091),"")</f>
        <v/>
      </c>
      <c r="AE1091" s="68" t="str">
        <f>+IF(AB1091&lt;&gt;"-",IF(R1091&lt;&gt;"-",IF(Z1091&lt;&gt;"OUI","OLD","FAUX"),IF(Z1091&lt;&gt;"OUI","NEW","FAUX")),"")</f>
        <v/>
      </c>
      <c r="AF1091" s="68"/>
      <c r="AG1091" s="68"/>
      <c r="AH1091" s="53" t="str">
        <f t="shared" si="16"/>
        <v/>
      </c>
    </row>
    <row r="1092" spans="1:34" ht="17">
      <c r="A1092" s="53" t="s">
        <v>2141</v>
      </c>
      <c r="B1092" s="53" t="s">
        <v>2142</v>
      </c>
      <c r="C1092" s="54">
        <v>14</v>
      </c>
      <c r="D1092" s="55" t="s">
        <v>1225</v>
      </c>
      <c r="E1092" s="55"/>
      <c r="F1092" s="56" t="s">
        <v>49</v>
      </c>
      <c r="G1092" s="56" t="s">
        <v>49</v>
      </c>
      <c r="H1092" s="56"/>
      <c r="I1092" s="56"/>
      <c r="J1092" s="56"/>
      <c r="K1092" s="57">
        <v>8.08</v>
      </c>
      <c r="L1092" s="58">
        <v>45275</v>
      </c>
      <c r="M1092" s="58">
        <v>45728</v>
      </c>
      <c r="N1092" s="59"/>
      <c r="O1092" s="56">
        <v>1</v>
      </c>
      <c r="P1092" s="56"/>
      <c r="Q1092" s="56">
        <v>16</v>
      </c>
      <c r="R1092" s="60" t="s">
        <v>1139</v>
      </c>
      <c r="S1092" s="61">
        <f>O1092+P1092</f>
        <v>1</v>
      </c>
      <c r="T1092" s="62">
        <f>+IF(L1092&lt;&gt;"",IF(DAYS360(L1092,$A$2)&lt;0,0,IF(AND(MONTH(L1092)=MONTH($A$2),YEAR(L1092)&lt;YEAR($A$2)),(DAYS360(L1092,$A$2)/30)-1,DAYS360(L1092,$A$2)/30)),0)</f>
        <v>15.366666666666667</v>
      </c>
      <c r="U1092" s="62">
        <f>+IF(M1092&lt;&gt;"",IF(DAYS360(M1092,$A$2)&lt;0,0,IF(AND(MONTH(M1092)=MONTH($A$2),YEAR(M1092)&lt;YEAR($A$2)),(DAYS360(M1092,$A$2)/30)-1,DAYS360(M1092,$A$2)/30)),0)</f>
        <v>0.46666666666666667</v>
      </c>
      <c r="V1092" s="63">
        <f>S1092/((C1092+Q1092)/2)</f>
        <v>6.6666666666666666E-2</v>
      </c>
      <c r="W1092" s="64">
        <f>+IF(V1092&gt;0,1/V1092,999)</f>
        <v>15</v>
      </c>
      <c r="X1092" s="65" t="str">
        <f>+IF(N1092&lt;&gt;"",IF(INT(N1092)&lt;&gt;INT(K1092),"OUI",""),"")</f>
        <v/>
      </c>
      <c r="Y1092" s="66">
        <f>+IF(F1092="OUI",0,C1092*K1092)</f>
        <v>113.12</v>
      </c>
      <c r="Z1092" s="67" t="str">
        <f>+IF(R1092="-",IF(OR(F1092="OUI",AND(G1092="OUI",T1092&lt;=$V$1),H1092="OUI",I1092="OUI",J1092="OUI",T1092&lt;=$V$1),"OUI",""),"")</f>
        <v/>
      </c>
      <c r="AA1092" s="68" t="str">
        <f>+IF(OR(Z1092&lt;&gt;"OUI",X1092="OUI",R1092&lt;&gt;"-"),"OUI","")</f>
        <v>OUI</v>
      </c>
      <c r="AB1092" s="69">
        <f>+IF(AA1092&lt;&gt;"OUI","-",IF(R1092="-",IF(W1092&lt;=3,"-",MAX(N1092,K1092*(1-$T$1))),IF(W1092&lt;=3,R1092,IF(T1092&gt;$V$6,MAX(N1092,K1092*$T$6),IF(T1092&gt;$V$5,MAX(R1092,N1092,K1092*(1-$T$2),K1092*(1-$T$5)),IF(T1092&gt;$V$4,MAX(R1092,N1092,K1092*(1-$T$2),K1092*(1-$T$4)),IF(T1092&gt;$V$3,MAX(R1092,N1092,K1092*(1-$T$2),K1092*(1-$T$3)),IF(T1092&gt;$V$1,MAX(N1092,K1092*(1-$T$2)),MAX(N1092,R1092)))))))))</f>
        <v>7.2720000000000002</v>
      </c>
      <c r="AC1092" s="70">
        <f>+IF(AB1092="-","-",IF(ABS(K1092-AB1092)&lt;0.1,1,-1*(AB1092-K1092)/K1092))</f>
        <v>9.9999999999999978E-2</v>
      </c>
      <c r="AD1092" s="66">
        <f>+IF(AB1092&lt;&gt;"-",IF(AB1092&lt;K1092,(K1092-AB1092)*C1092,AB1092*C1092),"")</f>
        <v>11.311999999999998</v>
      </c>
      <c r="AE1092" s="68" t="str">
        <f>+IF(AB1092&lt;&gt;"-",IF(R1092&lt;&gt;"-",IF(Z1092&lt;&gt;"OUI","OLD","FAUX"),IF(Z1092&lt;&gt;"OUI","NEW","FAUX")),"")</f>
        <v>NEW</v>
      </c>
      <c r="AF1092" s="68"/>
      <c r="AG1092" s="68"/>
      <c r="AH1092" s="53" t="str">
        <f t="shared" si="16"/>
        <v/>
      </c>
    </row>
    <row r="1093" spans="1:34" ht="17">
      <c r="A1093" s="53" t="s">
        <v>2167</v>
      </c>
      <c r="B1093" s="53" t="s">
        <v>2168</v>
      </c>
      <c r="C1093" s="54">
        <v>12</v>
      </c>
      <c r="D1093" s="55" t="s">
        <v>1225</v>
      </c>
      <c r="E1093" s="55"/>
      <c r="F1093" s="56" t="s">
        <v>49</v>
      </c>
      <c r="G1093" s="56" t="s">
        <v>49</v>
      </c>
      <c r="H1093" s="56"/>
      <c r="I1093" s="56"/>
      <c r="J1093" s="56"/>
      <c r="K1093" s="57">
        <v>8.08</v>
      </c>
      <c r="L1093" s="58">
        <v>45280</v>
      </c>
      <c r="M1093" s="58"/>
      <c r="N1093" s="59"/>
      <c r="O1093" s="56"/>
      <c r="P1093" s="56"/>
      <c r="Q1093" s="56">
        <v>12</v>
      </c>
      <c r="R1093" s="60" t="s">
        <v>1139</v>
      </c>
      <c r="S1093" s="61">
        <f>O1093+P1093</f>
        <v>0</v>
      </c>
      <c r="T1093" s="62">
        <f>+IF(L1093&lt;&gt;"",IF(DAYS360(L1093,$A$2)&lt;0,0,IF(AND(MONTH(L1093)=MONTH($A$2),YEAR(L1093)&lt;YEAR($A$2)),(DAYS360(L1093,$A$2)/30)-1,DAYS360(L1093,$A$2)/30)),0)</f>
        <v>15.2</v>
      </c>
      <c r="U1093" s="62">
        <f>+IF(M1093&lt;&gt;"",IF(DAYS360(M1093,$A$2)&lt;0,0,IF(AND(MONTH(M1093)=MONTH($A$2),YEAR(M1093)&lt;YEAR($A$2)),(DAYS360(M1093,$A$2)/30)-1,DAYS360(M1093,$A$2)/30)),0)</f>
        <v>0</v>
      </c>
      <c r="V1093" s="63">
        <f>S1093/((C1093+Q1093)/2)</f>
        <v>0</v>
      </c>
      <c r="W1093" s="64">
        <f>+IF(V1093&gt;0,1/V1093,999)</f>
        <v>999</v>
      </c>
      <c r="X1093" s="65" t="str">
        <f>+IF(N1093&lt;&gt;"",IF(INT(N1093)&lt;&gt;INT(K1093),"OUI",""),"")</f>
        <v/>
      </c>
      <c r="Y1093" s="66">
        <f>+IF(F1093="OUI",0,C1093*K1093)</f>
        <v>96.960000000000008</v>
      </c>
      <c r="Z1093" s="67" t="str">
        <f>+IF(R1093="-",IF(OR(F1093="OUI",AND(G1093="OUI",T1093&lt;=$V$1),H1093="OUI",I1093="OUI",J1093="OUI",T1093&lt;=$V$1),"OUI",""),"")</f>
        <v/>
      </c>
      <c r="AA1093" s="68" t="str">
        <f>+IF(OR(Z1093&lt;&gt;"OUI",X1093="OUI",R1093&lt;&gt;"-"),"OUI","")</f>
        <v>OUI</v>
      </c>
      <c r="AB1093" s="69">
        <f>+IF(AA1093&lt;&gt;"OUI","-",IF(R1093="-",IF(W1093&lt;=3,"-",MAX(N1093,K1093*(1-$T$1))),IF(W1093&lt;=3,R1093,IF(T1093&gt;$V$6,MAX(N1093,K1093*$T$6),IF(T1093&gt;$V$5,MAX(R1093,N1093,K1093*(1-$T$2),K1093*(1-$T$5)),IF(T1093&gt;$V$4,MAX(R1093,N1093,K1093*(1-$T$2),K1093*(1-$T$4)),IF(T1093&gt;$V$3,MAX(R1093,N1093,K1093*(1-$T$2),K1093*(1-$T$3)),IF(T1093&gt;$V$1,MAX(N1093,K1093*(1-$T$2)),MAX(N1093,R1093)))))))))</f>
        <v>7.2720000000000002</v>
      </c>
      <c r="AC1093" s="70">
        <f>+IF(AB1093="-","-",IF(ABS(K1093-AB1093)&lt;0.1,1,-1*(AB1093-K1093)/K1093))</f>
        <v>9.9999999999999978E-2</v>
      </c>
      <c r="AD1093" s="66">
        <f>+IF(AB1093&lt;&gt;"-",IF(AB1093&lt;K1093,(K1093-AB1093)*C1093,AB1093*C1093),"")</f>
        <v>9.695999999999998</v>
      </c>
      <c r="AE1093" s="68" t="str">
        <f>+IF(AB1093&lt;&gt;"-",IF(R1093&lt;&gt;"-",IF(Z1093&lt;&gt;"OUI","OLD","FAUX"),IF(Z1093&lt;&gt;"OUI","NEW","FAUX")),"")</f>
        <v>NEW</v>
      </c>
      <c r="AF1093" s="68"/>
      <c r="AG1093" s="68"/>
      <c r="AH1093" s="53" t="str">
        <f t="shared" si="16"/>
        <v/>
      </c>
    </row>
    <row r="1094" spans="1:34" ht="17">
      <c r="A1094" s="53" t="s">
        <v>2179</v>
      </c>
      <c r="B1094" s="53" t="s">
        <v>2180</v>
      </c>
      <c r="C1094" s="54">
        <v>10</v>
      </c>
      <c r="D1094" s="55" t="s">
        <v>1225</v>
      </c>
      <c r="E1094" s="55"/>
      <c r="F1094" s="56" t="s">
        <v>49</v>
      </c>
      <c r="G1094" s="56" t="s">
        <v>49</v>
      </c>
      <c r="H1094" s="56"/>
      <c r="I1094" s="56"/>
      <c r="J1094" s="56"/>
      <c r="K1094" s="57">
        <v>8.08</v>
      </c>
      <c r="L1094" s="58">
        <v>45280</v>
      </c>
      <c r="M1094" s="58">
        <v>45728</v>
      </c>
      <c r="N1094" s="59"/>
      <c r="O1094" s="56">
        <v>1</v>
      </c>
      <c r="P1094" s="56"/>
      <c r="Q1094" s="56">
        <v>11</v>
      </c>
      <c r="R1094" s="60" t="s">
        <v>1139</v>
      </c>
      <c r="S1094" s="61">
        <f>O1094+P1094</f>
        <v>1</v>
      </c>
      <c r="T1094" s="62">
        <f>+IF(L1094&lt;&gt;"",IF(DAYS360(L1094,$A$2)&lt;0,0,IF(AND(MONTH(L1094)=MONTH($A$2),YEAR(L1094)&lt;YEAR($A$2)),(DAYS360(L1094,$A$2)/30)-1,DAYS360(L1094,$A$2)/30)),0)</f>
        <v>15.2</v>
      </c>
      <c r="U1094" s="62">
        <f>+IF(M1094&lt;&gt;"",IF(DAYS360(M1094,$A$2)&lt;0,0,IF(AND(MONTH(M1094)=MONTH($A$2),YEAR(M1094)&lt;YEAR($A$2)),(DAYS360(M1094,$A$2)/30)-1,DAYS360(M1094,$A$2)/30)),0)</f>
        <v>0.46666666666666667</v>
      </c>
      <c r="V1094" s="63">
        <f>S1094/((C1094+Q1094)/2)</f>
        <v>9.5238095238095233E-2</v>
      </c>
      <c r="W1094" s="64">
        <f>+IF(V1094&gt;0,1/V1094,999)</f>
        <v>10.5</v>
      </c>
      <c r="X1094" s="65" t="str">
        <f>+IF(N1094&lt;&gt;"",IF(INT(N1094)&lt;&gt;INT(K1094),"OUI",""),"")</f>
        <v/>
      </c>
      <c r="Y1094" s="66">
        <f>+IF(F1094="OUI",0,C1094*K1094)</f>
        <v>80.8</v>
      </c>
      <c r="Z1094" s="67" t="str">
        <f>+IF(R1094="-",IF(OR(F1094="OUI",AND(G1094="OUI",T1094&lt;=$V$1),H1094="OUI",I1094="OUI",J1094="OUI",T1094&lt;=$V$1),"OUI",""),"")</f>
        <v/>
      </c>
      <c r="AA1094" s="68" t="str">
        <f>+IF(OR(Z1094&lt;&gt;"OUI",X1094="OUI",R1094&lt;&gt;"-"),"OUI","")</f>
        <v>OUI</v>
      </c>
      <c r="AB1094" s="69">
        <f>+IF(AA1094&lt;&gt;"OUI","-",IF(R1094="-",IF(W1094&lt;=3,"-",MAX(N1094,K1094*(1-$T$1))),IF(W1094&lt;=3,R1094,IF(T1094&gt;$V$6,MAX(N1094,K1094*$T$6),IF(T1094&gt;$V$5,MAX(R1094,N1094,K1094*(1-$T$2),K1094*(1-$T$5)),IF(T1094&gt;$V$4,MAX(R1094,N1094,K1094*(1-$T$2),K1094*(1-$T$4)),IF(T1094&gt;$V$3,MAX(R1094,N1094,K1094*(1-$T$2),K1094*(1-$T$3)),IF(T1094&gt;$V$1,MAX(N1094,K1094*(1-$T$2)),MAX(N1094,R1094)))))))))</f>
        <v>7.2720000000000002</v>
      </c>
      <c r="AC1094" s="70">
        <f>+IF(AB1094="-","-",IF(ABS(K1094-AB1094)&lt;0.1,1,-1*(AB1094-K1094)/K1094))</f>
        <v>9.9999999999999978E-2</v>
      </c>
      <c r="AD1094" s="66">
        <f>+IF(AB1094&lt;&gt;"-",IF(AB1094&lt;K1094,(K1094-AB1094)*C1094,AB1094*C1094),"")</f>
        <v>8.0799999999999983</v>
      </c>
      <c r="AE1094" s="68" t="str">
        <f>+IF(AB1094&lt;&gt;"-",IF(R1094&lt;&gt;"-",IF(Z1094&lt;&gt;"OUI","OLD","FAUX"),IF(Z1094&lt;&gt;"OUI","NEW","FAUX")),"")</f>
        <v>NEW</v>
      </c>
      <c r="AF1094" s="68"/>
      <c r="AG1094" s="68"/>
      <c r="AH1094" s="53" t="str">
        <f t="shared" si="16"/>
        <v/>
      </c>
    </row>
    <row r="1095" spans="1:34" ht="17">
      <c r="A1095" s="53" t="s">
        <v>1862</v>
      </c>
      <c r="B1095" s="53" t="s">
        <v>1863</v>
      </c>
      <c r="C1095" s="54">
        <v>4</v>
      </c>
      <c r="D1095" s="55" t="s">
        <v>116</v>
      </c>
      <c r="E1095" s="55" t="s">
        <v>666</v>
      </c>
      <c r="F1095" s="56" t="s">
        <v>49</v>
      </c>
      <c r="G1095" s="56" t="s">
        <v>49</v>
      </c>
      <c r="H1095" s="56"/>
      <c r="I1095" s="56"/>
      <c r="J1095" s="56" t="s">
        <v>49</v>
      </c>
      <c r="K1095" s="57">
        <v>8.0299999999999994</v>
      </c>
      <c r="L1095" s="58">
        <v>45337</v>
      </c>
      <c r="M1095" s="58">
        <v>45622</v>
      </c>
      <c r="N1095" s="59"/>
      <c r="O1095" s="56"/>
      <c r="P1095" s="56"/>
      <c r="Q1095" s="56">
        <v>4</v>
      </c>
      <c r="R1095" s="60">
        <v>4.0920833333333331</v>
      </c>
      <c r="S1095" s="61">
        <f>O1095+P1095</f>
        <v>0</v>
      </c>
      <c r="T1095" s="62">
        <f>+IF(L1095&lt;&gt;"",IF(DAYS360(L1095,$A$2)&lt;0,0,IF(AND(MONTH(L1095)=MONTH($A$2),YEAR(L1095)&lt;YEAR($A$2)),(DAYS360(L1095,$A$2)/30)-1,DAYS360(L1095,$A$2)/30)),0)</f>
        <v>13.366666666666667</v>
      </c>
      <c r="U1095" s="62">
        <f>+IF(M1095&lt;&gt;"",IF(DAYS360(M1095,$A$2)&lt;0,0,IF(AND(MONTH(M1095)=MONTH($A$2),YEAR(M1095)&lt;YEAR($A$2)),(DAYS360(M1095,$A$2)/30)-1,DAYS360(M1095,$A$2)/30)),0)</f>
        <v>4</v>
      </c>
      <c r="V1095" s="63">
        <f>S1095/((C1095+Q1095)/2)</f>
        <v>0</v>
      </c>
      <c r="W1095" s="64">
        <f>+IF(V1095&gt;0,1/V1095,999)</f>
        <v>999</v>
      </c>
      <c r="X1095" s="65" t="str">
        <f>+IF(N1095&lt;&gt;"",IF(INT(N1095)&lt;&gt;INT(K1095),"OUI",""),"")</f>
        <v/>
      </c>
      <c r="Y1095" s="66">
        <f>+IF(F1095="OUI",0,C1095*K1095)</f>
        <v>32.119999999999997</v>
      </c>
      <c r="Z1095" s="67" t="str">
        <f>+IF(R1095="-",IF(OR(F1095="OUI",AND(G1095="OUI",T1095&lt;=$V$1),H1095="OUI",I1095="OUI",J1095="OUI",T1095&lt;=$V$1),"OUI",""),"")</f>
        <v/>
      </c>
      <c r="AA1095" s="68" t="str">
        <f>+IF(OR(Z1095&lt;&gt;"OUI",X1095="OUI",R1095&lt;&gt;"-"),"OUI","")</f>
        <v>OUI</v>
      </c>
      <c r="AB1095" s="69">
        <f>+IF(AA1095&lt;&gt;"OUI","-",IF(R1095="-",IF(W1095&lt;=3,"-",MAX(N1095,K1095*(1-$T$1))),IF(W1095&lt;=3,R1095,IF(T1095&gt;$V$6,MAX(N1095,K1095*$T$6),IF(T1095&gt;$V$5,MAX(R1095,N1095,K1095*(1-$T$2),K1095*(1-$T$5)),IF(T1095&gt;$V$4,MAX(R1095,N1095,K1095*(1-$T$2),K1095*(1-$T$4)),IF(T1095&gt;$V$3,MAX(R1095,N1095,K1095*(1-$T$2),K1095*(1-$T$3)),IF(T1095&gt;$V$1,MAX(N1095,K1095*(1-$T$2)),MAX(N1095,R1095)))))))))</f>
        <v>7.2269999999999994</v>
      </c>
      <c r="AC1095" s="70">
        <f>+IF(AB1095="-","-",IF(ABS(K1095-AB1095)&lt;0.1,1,-1*(AB1095-K1095)/K1095))</f>
        <v>0.1</v>
      </c>
      <c r="AD1095" s="66">
        <f>+IF(AB1095&lt;&gt;"-",IF(AB1095&lt;K1095,(K1095-AB1095)*C1095,AB1095*C1095),"")</f>
        <v>3.2119999999999997</v>
      </c>
      <c r="AE1095" s="68" t="str">
        <f>+IF(AB1095&lt;&gt;"-",IF(R1095&lt;&gt;"-",IF(Z1095&lt;&gt;"OUI","OLD","FAUX"),IF(Z1095&lt;&gt;"OUI","NEW","FAUX")),"")</f>
        <v>OLD</v>
      </c>
      <c r="AF1095" s="68"/>
      <c r="AG1095" s="68"/>
      <c r="AH1095" s="53" t="str">
        <f t="shared" si="16"/>
        <v/>
      </c>
    </row>
    <row r="1096" spans="1:34" ht="17">
      <c r="A1096" s="53" t="s">
        <v>1489</v>
      </c>
      <c r="B1096" s="53" t="s">
        <v>1490</v>
      </c>
      <c r="C1096" s="54">
        <v>39</v>
      </c>
      <c r="D1096" s="55" t="s">
        <v>133</v>
      </c>
      <c r="E1096" s="55" t="s">
        <v>715</v>
      </c>
      <c r="F1096" s="56" t="s">
        <v>49</v>
      </c>
      <c r="G1096" s="56" t="s">
        <v>49</v>
      </c>
      <c r="H1096" s="56"/>
      <c r="I1096" s="56"/>
      <c r="J1096" s="56" t="s">
        <v>49</v>
      </c>
      <c r="K1096" s="57">
        <v>8.01</v>
      </c>
      <c r="L1096" s="57">
        <v>44029</v>
      </c>
      <c r="M1096" s="58">
        <v>45610</v>
      </c>
      <c r="N1096" s="59"/>
      <c r="O1096" s="56"/>
      <c r="P1096" s="56"/>
      <c r="Q1096" s="56">
        <v>39</v>
      </c>
      <c r="R1096" s="60">
        <v>7.2089999999999996</v>
      </c>
      <c r="S1096" s="61">
        <f>O1096+P1096</f>
        <v>0</v>
      </c>
      <c r="T1096" s="62">
        <f>+IF(L1096&lt;&gt;"",IF(DAYS360(L1096,$A$2)&lt;0,0,IF(AND(MONTH(L1096)=MONTH($A$2),YEAR(L1096)&lt;YEAR($A$2)),(DAYS360(L1096,$A$2)/30)-1,DAYS360(L1096,$A$2)/30)),0)</f>
        <v>56.3</v>
      </c>
      <c r="U1096" s="62">
        <f>+IF(M1096&lt;&gt;"",IF(DAYS360(M1096,$A$2)&lt;0,0,IF(AND(MONTH(M1096)=MONTH($A$2),YEAR(M1096)&lt;YEAR($A$2)),(DAYS360(M1096,$A$2)/30)-1,DAYS360(M1096,$A$2)/30)),0)</f>
        <v>4.4000000000000004</v>
      </c>
      <c r="V1096" s="63">
        <f>S1096/((C1096+Q1096)/2)</f>
        <v>0</v>
      </c>
      <c r="W1096" s="64">
        <f>+IF(V1096&gt;0,1/V1096,999)</f>
        <v>999</v>
      </c>
      <c r="X1096" s="65" t="str">
        <f>+IF(N1096&lt;&gt;"",IF(INT(N1096)&lt;&gt;INT(K1096),"OUI",""),"")</f>
        <v/>
      </c>
      <c r="Y1096" s="66">
        <f>+IF(F1096="OUI",0,C1096*K1096)</f>
        <v>312.39</v>
      </c>
      <c r="Z1096" s="67" t="str">
        <f>+IF(R1096="-",IF(OR(F1096="OUI",AND(G1096="OUI",T1096&lt;=$V$1),H1096="OUI",I1096="OUI",J1096="OUI",T1096&lt;=$V$1),"OUI",""),"")</f>
        <v/>
      </c>
      <c r="AA1096" s="68" t="str">
        <f>+IF(OR(Z1096&lt;&gt;"OUI",X1096="OUI",R1096&lt;&gt;"-"),"OUI","")</f>
        <v>OUI</v>
      </c>
      <c r="AB1096" s="69">
        <f>+IF(AA1096&lt;&gt;"OUI","-",IF(R1096="-",IF(W1096&lt;=3,"-",MAX(N1096,K1096*(1-$T$1))),IF(W1096&lt;=3,R1096,IF(T1096&gt;$V$6,MAX(N1096,K1096*$T$6),IF(T1096&gt;$V$5,MAX(R1096,N1096,K1096*(1-$T$2),K1096*(1-$T$5)),IF(T1096&gt;$V$4,MAX(R1096,N1096,K1096*(1-$T$2),K1096*(1-$T$4)),IF(T1096&gt;$V$3,MAX(R1096,N1096,K1096*(1-$T$2),K1096*(1-$T$3)),IF(T1096&gt;$V$1,MAX(N1096,K1096*(1-$T$2)),MAX(N1096,R1096)))))))))</f>
        <v>7.2089999999999996</v>
      </c>
      <c r="AC1096" s="70">
        <f>+IF(AB1096="-","-",IF(ABS(K1096-AB1096)&lt;0.1,1,-1*(AB1096-K1096)/K1096))</f>
        <v>0.10000000000000002</v>
      </c>
      <c r="AD1096" s="66">
        <f>+IF(AB1096&lt;&gt;"-",IF(AB1096&lt;K1096,(K1096-AB1096)*C1096,AB1096*C1096),"")</f>
        <v>31.239000000000004</v>
      </c>
      <c r="AE1096" s="68" t="str">
        <f>+IF(AB1096&lt;&gt;"-",IF(R1096&lt;&gt;"-",IF(Z1096&lt;&gt;"OUI","OLD","FAUX"),IF(Z1096&lt;&gt;"OUI","NEW","FAUX")),"")</f>
        <v>OLD</v>
      </c>
      <c r="AF1096" s="68"/>
      <c r="AG1096" s="68"/>
      <c r="AH1096" s="53" t="str">
        <f t="shared" si="16"/>
        <v/>
      </c>
    </row>
    <row r="1097" spans="1:34" ht="17">
      <c r="A1097" s="53" t="s">
        <v>1478</v>
      </c>
      <c r="B1097" s="53" t="s">
        <v>1479</v>
      </c>
      <c r="C1097" s="54">
        <v>44</v>
      </c>
      <c r="D1097" s="55" t="s">
        <v>80</v>
      </c>
      <c r="E1097" s="55" t="s">
        <v>97</v>
      </c>
      <c r="F1097" s="56" t="s">
        <v>49</v>
      </c>
      <c r="G1097" s="56" t="s">
        <v>49</v>
      </c>
      <c r="H1097" s="56"/>
      <c r="I1097" s="56"/>
      <c r="J1097" s="56" t="s">
        <v>98</v>
      </c>
      <c r="K1097" s="57">
        <v>8.0025999999999993</v>
      </c>
      <c r="L1097" s="58">
        <v>43920</v>
      </c>
      <c r="M1097" s="58">
        <v>45237</v>
      </c>
      <c r="N1097" s="59"/>
      <c r="O1097" s="56"/>
      <c r="P1097" s="56"/>
      <c r="Q1097" s="56">
        <v>44</v>
      </c>
      <c r="R1097" s="60">
        <v>7.2023399999999995</v>
      </c>
      <c r="S1097" s="61">
        <f>O1097+P1097</f>
        <v>0</v>
      </c>
      <c r="T1097" s="62">
        <f>+IF(L1097&lt;&gt;"",IF(DAYS360(L1097,$A$2)&lt;0,0,IF(AND(MONTH(L1097)=MONTH($A$2),YEAR(L1097)&lt;YEAR($A$2)),(DAYS360(L1097,$A$2)/30)-1,DAYS360(L1097,$A$2)/30)),0)</f>
        <v>58.866666666666667</v>
      </c>
      <c r="U1097" s="62">
        <f>+IF(M1097&lt;&gt;"",IF(DAYS360(M1097,$A$2)&lt;0,0,IF(AND(MONTH(M1097)=MONTH($A$2),YEAR(M1097)&lt;YEAR($A$2)),(DAYS360(M1097,$A$2)/30)-1,DAYS360(M1097,$A$2)/30)),0)</f>
        <v>16.633333333333333</v>
      </c>
      <c r="V1097" s="63">
        <f>S1097/((C1097+Q1097)/2)</f>
        <v>0</v>
      </c>
      <c r="W1097" s="64">
        <f>+IF(V1097&gt;0,1/V1097,999)</f>
        <v>999</v>
      </c>
      <c r="X1097" s="65" t="str">
        <f>+IF(N1097&lt;&gt;"",IF(INT(N1097)&lt;&gt;INT(K1097),"OUI",""),"")</f>
        <v/>
      </c>
      <c r="Y1097" s="66">
        <f>+IF(F1097="OUI",0,C1097*K1097)</f>
        <v>352.11439999999999</v>
      </c>
      <c r="Z1097" s="67" t="str">
        <f>+IF(R1097="-",IF(OR(F1097="OUI",AND(G1097="OUI",T1097&lt;=$V$1),H1097="OUI",I1097="OUI",J1097="OUI",T1097&lt;=$V$1),"OUI",""),"")</f>
        <v/>
      </c>
      <c r="AA1097" s="68" t="str">
        <f>+IF(OR(Z1097&lt;&gt;"OUI",X1097="OUI",R1097&lt;&gt;"-"),"OUI","")</f>
        <v>OUI</v>
      </c>
      <c r="AB1097" s="69">
        <f>+IF(AA1097&lt;&gt;"OUI","-",IF(R1097="-",IF(W1097&lt;=3,"-",MAX(N1097,K1097*(1-$T$1))),IF(W1097&lt;=3,R1097,IF(T1097&gt;$V$6,MAX(N1097,K1097*$T$6),IF(T1097&gt;$V$5,MAX(R1097,N1097,K1097*(1-$T$2),K1097*(1-$T$5)),IF(T1097&gt;$V$4,MAX(R1097,N1097,K1097*(1-$T$2),K1097*(1-$T$4)),IF(T1097&gt;$V$3,MAX(R1097,N1097,K1097*(1-$T$2),K1097*(1-$T$3)),IF(T1097&gt;$V$1,MAX(N1097,K1097*(1-$T$2)),MAX(N1097,R1097)))))))))</f>
        <v>7.2023399999999995</v>
      </c>
      <c r="AC1097" s="70">
        <f>+IF(AB1097="-","-",IF(ABS(K1097-AB1097)&lt;0.1,1,-1*(AB1097-K1097)/K1097))</f>
        <v>9.9999999999999978E-2</v>
      </c>
      <c r="AD1097" s="66">
        <f>+IF(AB1097&lt;&gt;"-",IF(AB1097&lt;K1097,(K1097-AB1097)*C1097,AB1097*C1097),"")</f>
        <v>35.211439999999989</v>
      </c>
      <c r="AE1097" s="68" t="str">
        <f>+IF(AB1097&lt;&gt;"-",IF(R1097&lt;&gt;"-",IF(Z1097&lt;&gt;"OUI","OLD","FAUX"),IF(Z1097&lt;&gt;"OUI","NEW","FAUX")),"")</f>
        <v>OLD</v>
      </c>
      <c r="AF1097" s="68"/>
      <c r="AG1097" s="68"/>
      <c r="AH1097" s="53" t="str">
        <f t="shared" si="16"/>
        <v/>
      </c>
    </row>
    <row r="1098" spans="1:34" ht="17">
      <c r="A1098" s="53" t="s">
        <v>1610</v>
      </c>
      <c r="B1098" s="53" t="s">
        <v>1611</v>
      </c>
      <c r="C1098" s="54">
        <v>18</v>
      </c>
      <c r="D1098" s="55" t="s">
        <v>448</v>
      </c>
      <c r="E1098" s="55"/>
      <c r="F1098" s="56" t="s">
        <v>49</v>
      </c>
      <c r="G1098" s="56" t="s">
        <v>49</v>
      </c>
      <c r="H1098" s="56"/>
      <c r="I1098" s="56"/>
      <c r="J1098" s="56"/>
      <c r="K1098" s="57">
        <v>8</v>
      </c>
      <c r="L1098" s="58">
        <v>44840</v>
      </c>
      <c r="M1098" s="58">
        <v>45474</v>
      </c>
      <c r="N1098" s="59"/>
      <c r="O1098" s="56"/>
      <c r="P1098" s="56"/>
      <c r="Q1098" s="56">
        <v>18</v>
      </c>
      <c r="R1098" s="60">
        <v>7.2</v>
      </c>
      <c r="S1098" s="61">
        <f>O1098+P1098</f>
        <v>0</v>
      </c>
      <c r="T1098" s="62">
        <f>+IF(L1098&lt;&gt;"",IF(DAYS360(L1098,$A$2)&lt;0,0,IF(AND(MONTH(L1098)=MONTH($A$2),YEAR(L1098)&lt;YEAR($A$2)),(DAYS360(L1098,$A$2)/30)-1,DAYS360(L1098,$A$2)/30)),0)</f>
        <v>29.666666666666668</v>
      </c>
      <c r="U1098" s="62">
        <f>+IF(M1098&lt;&gt;"",IF(DAYS360(M1098,$A$2)&lt;0,0,IF(AND(MONTH(M1098)=MONTH($A$2),YEAR(M1098)&lt;YEAR($A$2)),(DAYS360(M1098,$A$2)/30)-1,DAYS360(M1098,$A$2)/30)),0)</f>
        <v>8.8333333333333339</v>
      </c>
      <c r="V1098" s="63">
        <f>S1098/((C1098+Q1098)/2)</f>
        <v>0</v>
      </c>
      <c r="W1098" s="64">
        <f>+IF(V1098&gt;0,1/V1098,999)</f>
        <v>999</v>
      </c>
      <c r="X1098" s="65" t="str">
        <f>+IF(N1098&lt;&gt;"",IF(INT(N1098)&lt;&gt;INT(K1098),"OUI",""),"")</f>
        <v/>
      </c>
      <c r="Y1098" s="66">
        <f>+IF(F1098="OUI",0,C1098*K1098)</f>
        <v>144</v>
      </c>
      <c r="Z1098" s="67" t="str">
        <f>+IF(R1098="-",IF(OR(F1098="OUI",AND(G1098="OUI",T1098&lt;=$V$1),H1098="OUI",I1098="OUI",J1098="OUI",T1098&lt;=$V$1),"OUI",""),"")</f>
        <v/>
      </c>
      <c r="AA1098" s="68" t="str">
        <f>+IF(OR(Z1098&lt;&gt;"OUI",X1098="OUI",R1098&lt;&gt;"-"),"OUI","")</f>
        <v>OUI</v>
      </c>
      <c r="AB1098" s="69">
        <f>+IF(AA1098&lt;&gt;"OUI","-",IF(R1098="-",IF(W1098&lt;=3,"-",MAX(N1098,K1098*(1-$T$1))),IF(W1098&lt;=3,R1098,IF(T1098&gt;$V$6,MAX(N1098,K1098*$T$6),IF(T1098&gt;$V$5,MAX(R1098,N1098,K1098*(1-$T$2),K1098*(1-$T$5)),IF(T1098&gt;$V$4,MAX(R1098,N1098,K1098*(1-$T$2),K1098*(1-$T$4)),IF(T1098&gt;$V$3,MAX(R1098,N1098,K1098*(1-$T$2),K1098*(1-$T$3)),IF(T1098&gt;$V$1,MAX(N1098,K1098*(1-$T$2)),MAX(N1098,R1098)))))))))</f>
        <v>7.2</v>
      </c>
      <c r="AC1098" s="70">
        <f>+IF(AB1098="-","-",IF(ABS(K1098-AB1098)&lt;0.1,1,-1*(AB1098-K1098)/K1098))</f>
        <v>9.9999999999999978E-2</v>
      </c>
      <c r="AD1098" s="66">
        <f>+IF(AB1098&lt;&gt;"-",IF(AB1098&lt;K1098,(K1098-AB1098)*C1098,AB1098*C1098),"")</f>
        <v>14.399999999999997</v>
      </c>
      <c r="AE1098" s="68" t="str">
        <f>+IF(AB1098&lt;&gt;"-",IF(R1098&lt;&gt;"-",IF(Z1098&lt;&gt;"OUI","OLD","FAUX"),IF(Z1098&lt;&gt;"OUI","NEW","FAUX")),"")</f>
        <v>OLD</v>
      </c>
      <c r="AF1098" s="68"/>
      <c r="AG1098" s="68"/>
      <c r="AH1098" s="53" t="str">
        <f t="shared" si="16"/>
        <v/>
      </c>
    </row>
    <row r="1099" spans="1:34" ht="17">
      <c r="A1099" s="53" t="s">
        <v>1612</v>
      </c>
      <c r="B1099" s="53" t="s">
        <v>1613</v>
      </c>
      <c r="C1099" s="54">
        <v>18</v>
      </c>
      <c r="D1099" s="55" t="s">
        <v>448</v>
      </c>
      <c r="E1099" s="55"/>
      <c r="F1099" s="56" t="s">
        <v>49</v>
      </c>
      <c r="G1099" s="56" t="s">
        <v>49</v>
      </c>
      <c r="H1099" s="56"/>
      <c r="I1099" s="56"/>
      <c r="J1099" s="56"/>
      <c r="K1099" s="57">
        <v>8</v>
      </c>
      <c r="L1099" s="58">
        <v>44865</v>
      </c>
      <c r="M1099" s="58">
        <v>45259</v>
      </c>
      <c r="N1099" s="59"/>
      <c r="O1099" s="56"/>
      <c r="P1099" s="56"/>
      <c r="Q1099" s="56">
        <v>18</v>
      </c>
      <c r="R1099" s="60">
        <v>7.2</v>
      </c>
      <c r="S1099" s="61">
        <f>O1099+P1099</f>
        <v>0</v>
      </c>
      <c r="T1099" s="62">
        <f>+IF(L1099&lt;&gt;"",IF(DAYS360(L1099,$A$2)&lt;0,0,IF(AND(MONTH(L1099)=MONTH($A$2),YEAR(L1099)&lt;YEAR($A$2)),(DAYS360(L1099,$A$2)/30)-1,DAYS360(L1099,$A$2)/30)),0)</f>
        <v>28.866666666666667</v>
      </c>
      <c r="U1099" s="62">
        <f>+IF(M1099&lt;&gt;"",IF(DAYS360(M1099,$A$2)&lt;0,0,IF(AND(MONTH(M1099)=MONTH($A$2),YEAR(M1099)&lt;YEAR($A$2)),(DAYS360(M1099,$A$2)/30)-1,DAYS360(M1099,$A$2)/30)),0)</f>
        <v>15.9</v>
      </c>
      <c r="V1099" s="63">
        <f>S1099/((C1099+Q1099)/2)</f>
        <v>0</v>
      </c>
      <c r="W1099" s="64">
        <f>+IF(V1099&gt;0,1/V1099,999)</f>
        <v>999</v>
      </c>
      <c r="X1099" s="65" t="str">
        <f>+IF(N1099&lt;&gt;"",IF(INT(N1099)&lt;&gt;INT(K1099),"OUI",""),"")</f>
        <v/>
      </c>
      <c r="Y1099" s="66">
        <f>+IF(F1099="OUI",0,C1099*K1099)</f>
        <v>144</v>
      </c>
      <c r="Z1099" s="67" t="str">
        <f>+IF(R1099="-",IF(OR(F1099="OUI",AND(G1099="OUI",T1099&lt;=$V$1),H1099="OUI",I1099="OUI",J1099="OUI",T1099&lt;=$V$1),"OUI",""),"")</f>
        <v/>
      </c>
      <c r="AA1099" s="68" t="str">
        <f>+IF(OR(Z1099&lt;&gt;"OUI",X1099="OUI",R1099&lt;&gt;"-"),"OUI","")</f>
        <v>OUI</v>
      </c>
      <c r="AB1099" s="69">
        <f>+IF(AA1099&lt;&gt;"OUI","-",IF(R1099="-",IF(W1099&lt;=3,"-",MAX(N1099,K1099*(1-$T$1))),IF(W1099&lt;=3,R1099,IF(T1099&gt;$V$6,MAX(N1099,K1099*$T$6),IF(T1099&gt;$V$5,MAX(R1099,N1099,K1099*(1-$T$2),K1099*(1-$T$5)),IF(T1099&gt;$V$4,MAX(R1099,N1099,K1099*(1-$T$2),K1099*(1-$T$4)),IF(T1099&gt;$V$3,MAX(R1099,N1099,K1099*(1-$T$2),K1099*(1-$T$3)),IF(T1099&gt;$V$1,MAX(N1099,K1099*(1-$T$2)),MAX(N1099,R1099)))))))))</f>
        <v>7.2</v>
      </c>
      <c r="AC1099" s="70">
        <f>+IF(AB1099="-","-",IF(ABS(K1099-AB1099)&lt;0.1,1,-1*(AB1099-K1099)/K1099))</f>
        <v>9.9999999999999978E-2</v>
      </c>
      <c r="AD1099" s="66">
        <f>+IF(AB1099&lt;&gt;"-",IF(AB1099&lt;K1099,(K1099-AB1099)*C1099,AB1099*C1099),"")</f>
        <v>14.399999999999997</v>
      </c>
      <c r="AE1099" s="68" t="str">
        <f>+IF(AB1099&lt;&gt;"-",IF(R1099&lt;&gt;"-",IF(Z1099&lt;&gt;"OUI","OLD","FAUX"),IF(Z1099&lt;&gt;"OUI","NEW","FAUX")),"")</f>
        <v>OLD</v>
      </c>
      <c r="AF1099" s="68"/>
      <c r="AG1099" s="68"/>
      <c r="AH1099" s="53" t="str">
        <f t="shared" si="16"/>
        <v/>
      </c>
    </row>
    <row r="1100" spans="1:34" ht="17">
      <c r="A1100" s="53" t="s">
        <v>1727</v>
      </c>
      <c r="B1100" s="53" t="s">
        <v>1728</v>
      </c>
      <c r="C1100" s="54">
        <v>11</v>
      </c>
      <c r="D1100" s="55" t="s">
        <v>834</v>
      </c>
      <c r="E1100" s="55"/>
      <c r="F1100" s="56" t="s">
        <v>49</v>
      </c>
      <c r="G1100" s="56" t="s">
        <v>49</v>
      </c>
      <c r="H1100" s="56"/>
      <c r="I1100" s="56"/>
      <c r="J1100" s="56"/>
      <c r="K1100" s="57">
        <v>8</v>
      </c>
      <c r="L1100" s="58">
        <v>45021</v>
      </c>
      <c r="M1100" s="58">
        <v>45642</v>
      </c>
      <c r="N1100" s="59"/>
      <c r="O1100" s="56"/>
      <c r="P1100" s="56"/>
      <c r="Q1100" s="56">
        <v>11</v>
      </c>
      <c r="R1100" s="60">
        <v>7.2</v>
      </c>
      <c r="S1100" s="61">
        <f>O1100+P1100</f>
        <v>0</v>
      </c>
      <c r="T1100" s="62">
        <f>+IF(L1100&lt;&gt;"",IF(DAYS360(L1100,$A$2)&lt;0,0,IF(AND(MONTH(L1100)=MONTH($A$2),YEAR(L1100)&lt;YEAR($A$2)),(DAYS360(L1100,$A$2)/30)-1,DAYS360(L1100,$A$2)/30)),0)</f>
        <v>23.7</v>
      </c>
      <c r="U1100" s="62">
        <f>+IF(M1100&lt;&gt;"",IF(DAYS360(M1100,$A$2)&lt;0,0,IF(AND(MONTH(M1100)=MONTH($A$2),YEAR(M1100)&lt;YEAR($A$2)),(DAYS360(M1100,$A$2)/30)-1,DAYS360(M1100,$A$2)/30)),0)</f>
        <v>3.3333333333333335</v>
      </c>
      <c r="V1100" s="63">
        <f>S1100/((C1100+Q1100)/2)</f>
        <v>0</v>
      </c>
      <c r="W1100" s="64">
        <f>+IF(V1100&gt;0,1/V1100,999)</f>
        <v>999</v>
      </c>
      <c r="X1100" s="65" t="str">
        <f>+IF(N1100&lt;&gt;"",IF(INT(N1100)&lt;&gt;INT(K1100),"OUI",""),"")</f>
        <v/>
      </c>
      <c r="Y1100" s="66">
        <f>+IF(F1100="OUI",0,C1100*K1100)</f>
        <v>88</v>
      </c>
      <c r="Z1100" s="67" t="str">
        <f>+IF(R1100="-",IF(OR(F1100="OUI",AND(G1100="OUI",T1100&lt;=$V$1),H1100="OUI",I1100="OUI",J1100="OUI",T1100&lt;=$V$1),"OUI",""),"")</f>
        <v/>
      </c>
      <c r="AA1100" s="68" t="str">
        <f>+IF(OR(Z1100&lt;&gt;"OUI",X1100="OUI",R1100&lt;&gt;"-"),"OUI","")</f>
        <v>OUI</v>
      </c>
      <c r="AB1100" s="69">
        <f>+IF(AA1100&lt;&gt;"OUI","-",IF(R1100="-",IF(W1100&lt;=3,"-",MAX(N1100,K1100*(1-$T$1))),IF(W1100&lt;=3,R1100,IF(T1100&gt;$V$6,MAX(N1100,K1100*$T$6),IF(T1100&gt;$V$5,MAX(R1100,N1100,K1100*(1-$T$2),K1100*(1-$T$5)),IF(T1100&gt;$V$4,MAX(R1100,N1100,K1100*(1-$T$2),K1100*(1-$T$4)),IF(T1100&gt;$V$3,MAX(R1100,N1100,K1100*(1-$T$2),K1100*(1-$T$3)),IF(T1100&gt;$V$1,MAX(N1100,K1100*(1-$T$2)),MAX(N1100,R1100)))))))))</f>
        <v>7.2</v>
      </c>
      <c r="AC1100" s="70">
        <f>+IF(AB1100="-","-",IF(ABS(K1100-AB1100)&lt;0.1,1,-1*(AB1100-K1100)/K1100))</f>
        <v>9.9999999999999978E-2</v>
      </c>
      <c r="AD1100" s="66">
        <f>+IF(AB1100&lt;&gt;"-",IF(AB1100&lt;K1100,(K1100-AB1100)*C1100,AB1100*C1100),"")</f>
        <v>8.7999999999999972</v>
      </c>
      <c r="AE1100" s="68" t="str">
        <f>+IF(AB1100&lt;&gt;"-",IF(R1100&lt;&gt;"-",IF(Z1100&lt;&gt;"OUI","OLD","FAUX"),IF(Z1100&lt;&gt;"OUI","NEW","FAUX")),"")</f>
        <v>OLD</v>
      </c>
      <c r="AF1100" s="68"/>
      <c r="AG1100" s="68"/>
      <c r="AH1100" s="53" t="str">
        <f t="shared" si="16"/>
        <v/>
      </c>
    </row>
    <row r="1101" spans="1:34" ht="17">
      <c r="A1101" s="53" t="s">
        <v>1729</v>
      </c>
      <c r="B1101" s="53" t="s">
        <v>1730</v>
      </c>
      <c r="C1101" s="54">
        <v>11</v>
      </c>
      <c r="D1101" s="55" t="s">
        <v>448</v>
      </c>
      <c r="E1101" s="55"/>
      <c r="F1101" s="56" t="s">
        <v>49</v>
      </c>
      <c r="G1101" s="56" t="s">
        <v>49</v>
      </c>
      <c r="H1101" s="56"/>
      <c r="I1101" s="56"/>
      <c r="J1101" s="56"/>
      <c r="K1101" s="57">
        <v>8</v>
      </c>
      <c r="L1101" s="58">
        <v>44865</v>
      </c>
      <c r="M1101" s="58">
        <v>45140</v>
      </c>
      <c r="N1101" s="59"/>
      <c r="O1101" s="56"/>
      <c r="P1101" s="56"/>
      <c r="Q1101" s="56">
        <v>11</v>
      </c>
      <c r="R1101" s="60">
        <v>7.2</v>
      </c>
      <c r="S1101" s="61">
        <f>O1101+P1101</f>
        <v>0</v>
      </c>
      <c r="T1101" s="62">
        <f>+IF(L1101&lt;&gt;"",IF(DAYS360(L1101,$A$2)&lt;0,0,IF(AND(MONTH(L1101)=MONTH($A$2),YEAR(L1101)&lt;YEAR($A$2)),(DAYS360(L1101,$A$2)/30)-1,DAYS360(L1101,$A$2)/30)),0)</f>
        <v>28.866666666666667</v>
      </c>
      <c r="U1101" s="62">
        <f>+IF(M1101&lt;&gt;"",IF(DAYS360(M1101,$A$2)&lt;0,0,IF(AND(MONTH(M1101)=MONTH($A$2),YEAR(M1101)&lt;YEAR($A$2)),(DAYS360(M1101,$A$2)/30)-1,DAYS360(M1101,$A$2)/30)),0)</f>
        <v>19.8</v>
      </c>
      <c r="V1101" s="63">
        <f>S1101/((C1101+Q1101)/2)</f>
        <v>0</v>
      </c>
      <c r="W1101" s="64">
        <f>+IF(V1101&gt;0,1/V1101,999)</f>
        <v>999</v>
      </c>
      <c r="X1101" s="65" t="str">
        <f>+IF(N1101&lt;&gt;"",IF(INT(N1101)&lt;&gt;INT(K1101),"OUI",""),"")</f>
        <v/>
      </c>
      <c r="Y1101" s="66">
        <f>+IF(F1101="OUI",0,C1101*K1101)</f>
        <v>88</v>
      </c>
      <c r="Z1101" s="67" t="str">
        <f>+IF(R1101="-",IF(OR(F1101="OUI",AND(G1101="OUI",T1101&lt;=$V$1),H1101="OUI",I1101="OUI",J1101="OUI",T1101&lt;=$V$1),"OUI",""),"")</f>
        <v/>
      </c>
      <c r="AA1101" s="68" t="str">
        <f>+IF(OR(Z1101&lt;&gt;"OUI",X1101="OUI",R1101&lt;&gt;"-"),"OUI","")</f>
        <v>OUI</v>
      </c>
      <c r="AB1101" s="69">
        <f>+IF(AA1101&lt;&gt;"OUI","-",IF(R1101="-",IF(W1101&lt;=3,"-",MAX(N1101,K1101*(1-$T$1))),IF(W1101&lt;=3,R1101,IF(T1101&gt;$V$6,MAX(N1101,K1101*$T$6),IF(T1101&gt;$V$5,MAX(R1101,N1101,K1101*(1-$T$2),K1101*(1-$T$5)),IF(T1101&gt;$V$4,MAX(R1101,N1101,K1101*(1-$T$2),K1101*(1-$T$4)),IF(T1101&gt;$V$3,MAX(R1101,N1101,K1101*(1-$T$2),K1101*(1-$T$3)),IF(T1101&gt;$V$1,MAX(N1101,K1101*(1-$T$2)),MAX(N1101,R1101)))))))))</f>
        <v>7.2</v>
      </c>
      <c r="AC1101" s="70">
        <f>+IF(AB1101="-","-",IF(ABS(K1101-AB1101)&lt;0.1,1,-1*(AB1101-K1101)/K1101))</f>
        <v>9.9999999999999978E-2</v>
      </c>
      <c r="AD1101" s="66">
        <f>+IF(AB1101&lt;&gt;"-",IF(AB1101&lt;K1101,(K1101-AB1101)*C1101,AB1101*C1101),"")</f>
        <v>8.7999999999999972</v>
      </c>
      <c r="AE1101" s="68" t="str">
        <f>+IF(AB1101&lt;&gt;"-",IF(R1101&lt;&gt;"-",IF(Z1101&lt;&gt;"OUI","OLD","FAUX"),IF(Z1101&lt;&gt;"OUI","NEW","FAUX")),"")</f>
        <v>OLD</v>
      </c>
      <c r="AF1101" s="68"/>
      <c r="AG1101" s="68"/>
      <c r="AH1101" s="53" t="str">
        <f t="shared" si="16"/>
        <v/>
      </c>
    </row>
    <row r="1102" spans="1:34" ht="17">
      <c r="A1102" s="53" t="s">
        <v>1743</v>
      </c>
      <c r="B1102" s="53" t="s">
        <v>1744</v>
      </c>
      <c r="C1102" s="54">
        <v>10</v>
      </c>
      <c r="D1102" s="55" t="s">
        <v>448</v>
      </c>
      <c r="E1102" s="55"/>
      <c r="F1102" s="56" t="s">
        <v>49</v>
      </c>
      <c r="G1102" s="56" t="s">
        <v>49</v>
      </c>
      <c r="H1102" s="56"/>
      <c r="I1102" s="56"/>
      <c r="J1102" s="56"/>
      <c r="K1102" s="57">
        <v>8</v>
      </c>
      <c r="L1102" s="58">
        <v>44840</v>
      </c>
      <c r="M1102" s="58">
        <v>45268</v>
      </c>
      <c r="N1102" s="59"/>
      <c r="O1102" s="56"/>
      <c r="P1102" s="56"/>
      <c r="Q1102" s="56">
        <v>10</v>
      </c>
      <c r="R1102" s="60">
        <v>7.2</v>
      </c>
      <c r="S1102" s="61">
        <f>O1102+P1102</f>
        <v>0</v>
      </c>
      <c r="T1102" s="62">
        <f>+IF(L1102&lt;&gt;"",IF(DAYS360(L1102,$A$2)&lt;0,0,IF(AND(MONTH(L1102)=MONTH($A$2),YEAR(L1102)&lt;YEAR($A$2)),(DAYS360(L1102,$A$2)/30)-1,DAYS360(L1102,$A$2)/30)),0)</f>
        <v>29.666666666666668</v>
      </c>
      <c r="U1102" s="62">
        <f>+IF(M1102&lt;&gt;"",IF(DAYS360(M1102,$A$2)&lt;0,0,IF(AND(MONTH(M1102)=MONTH($A$2),YEAR(M1102)&lt;YEAR($A$2)),(DAYS360(M1102,$A$2)/30)-1,DAYS360(M1102,$A$2)/30)),0)</f>
        <v>15.6</v>
      </c>
      <c r="V1102" s="63">
        <f>S1102/((C1102+Q1102)/2)</f>
        <v>0</v>
      </c>
      <c r="W1102" s="64">
        <f>+IF(V1102&gt;0,1/V1102,999)</f>
        <v>999</v>
      </c>
      <c r="X1102" s="65" t="str">
        <f>+IF(N1102&lt;&gt;"",IF(INT(N1102)&lt;&gt;INT(K1102),"OUI",""),"")</f>
        <v/>
      </c>
      <c r="Y1102" s="66">
        <f>+IF(F1102="OUI",0,C1102*K1102)</f>
        <v>80</v>
      </c>
      <c r="Z1102" s="67" t="str">
        <f>+IF(R1102="-",IF(OR(F1102="OUI",AND(G1102="OUI",T1102&lt;=$V$1),H1102="OUI",I1102="OUI",J1102="OUI",T1102&lt;=$V$1),"OUI",""),"")</f>
        <v/>
      </c>
      <c r="AA1102" s="68" t="str">
        <f>+IF(OR(Z1102&lt;&gt;"OUI",X1102="OUI",R1102&lt;&gt;"-"),"OUI","")</f>
        <v>OUI</v>
      </c>
      <c r="AB1102" s="69">
        <f>+IF(AA1102&lt;&gt;"OUI","-",IF(R1102="-",IF(W1102&lt;=3,"-",MAX(N1102,K1102*(1-$T$1))),IF(W1102&lt;=3,R1102,IF(T1102&gt;$V$6,MAX(N1102,K1102*$T$6),IF(T1102&gt;$V$5,MAX(R1102,N1102,K1102*(1-$T$2),K1102*(1-$T$5)),IF(T1102&gt;$V$4,MAX(R1102,N1102,K1102*(1-$T$2),K1102*(1-$T$4)),IF(T1102&gt;$V$3,MAX(R1102,N1102,K1102*(1-$T$2),K1102*(1-$T$3)),IF(T1102&gt;$V$1,MAX(N1102,K1102*(1-$T$2)),MAX(N1102,R1102)))))))))</f>
        <v>7.2</v>
      </c>
      <c r="AC1102" s="70">
        <f>+IF(AB1102="-","-",IF(ABS(K1102-AB1102)&lt;0.1,1,-1*(AB1102-K1102)/K1102))</f>
        <v>9.9999999999999978E-2</v>
      </c>
      <c r="AD1102" s="66">
        <f>+IF(AB1102&lt;&gt;"-",IF(AB1102&lt;K1102,(K1102-AB1102)*C1102,AB1102*C1102),"")</f>
        <v>7.9999999999999982</v>
      </c>
      <c r="AE1102" s="68" t="str">
        <f>+IF(AB1102&lt;&gt;"-",IF(R1102&lt;&gt;"-",IF(Z1102&lt;&gt;"OUI","OLD","FAUX"),IF(Z1102&lt;&gt;"OUI","NEW","FAUX")),"")</f>
        <v>OLD</v>
      </c>
      <c r="AF1102" s="68"/>
      <c r="AG1102" s="68"/>
      <c r="AH1102" s="53" t="str">
        <f t="shared" si="16"/>
        <v/>
      </c>
    </row>
    <row r="1103" spans="1:34" ht="17">
      <c r="A1103" s="53" t="s">
        <v>1759</v>
      </c>
      <c r="B1103" s="53" t="s">
        <v>1760</v>
      </c>
      <c r="C1103" s="54">
        <v>9</v>
      </c>
      <c r="D1103" s="55" t="s">
        <v>448</v>
      </c>
      <c r="E1103" s="55"/>
      <c r="F1103" s="56" t="s">
        <v>49</v>
      </c>
      <c r="G1103" s="56" t="s">
        <v>49</v>
      </c>
      <c r="H1103" s="56"/>
      <c r="I1103" s="56"/>
      <c r="J1103" s="56"/>
      <c r="K1103" s="57">
        <v>8</v>
      </c>
      <c r="L1103" s="58">
        <v>44865</v>
      </c>
      <c r="M1103" s="58">
        <v>45169</v>
      </c>
      <c r="N1103" s="59"/>
      <c r="O1103" s="56"/>
      <c r="P1103" s="56"/>
      <c r="Q1103" s="56">
        <v>9</v>
      </c>
      <c r="R1103" s="60">
        <v>7.2</v>
      </c>
      <c r="S1103" s="61">
        <f>O1103+P1103</f>
        <v>0</v>
      </c>
      <c r="T1103" s="62">
        <f>+IF(L1103&lt;&gt;"",IF(DAYS360(L1103,$A$2)&lt;0,0,IF(AND(MONTH(L1103)=MONTH($A$2),YEAR(L1103)&lt;YEAR($A$2)),(DAYS360(L1103,$A$2)/30)-1,DAYS360(L1103,$A$2)/30)),0)</f>
        <v>28.866666666666667</v>
      </c>
      <c r="U1103" s="62">
        <f>+IF(M1103&lt;&gt;"",IF(DAYS360(M1103,$A$2)&lt;0,0,IF(AND(MONTH(M1103)=MONTH($A$2),YEAR(M1103)&lt;YEAR($A$2)),(DAYS360(M1103,$A$2)/30)-1,DAYS360(M1103,$A$2)/30)),0)</f>
        <v>18.866666666666667</v>
      </c>
      <c r="V1103" s="63">
        <f>S1103/((C1103+Q1103)/2)</f>
        <v>0</v>
      </c>
      <c r="W1103" s="64">
        <f>+IF(V1103&gt;0,1/V1103,999)</f>
        <v>999</v>
      </c>
      <c r="X1103" s="65" t="str">
        <f>+IF(N1103&lt;&gt;"",IF(INT(N1103)&lt;&gt;INT(K1103),"OUI",""),"")</f>
        <v/>
      </c>
      <c r="Y1103" s="66">
        <f>+IF(F1103="OUI",0,C1103*K1103)</f>
        <v>72</v>
      </c>
      <c r="Z1103" s="67" t="str">
        <f>+IF(R1103="-",IF(OR(F1103="OUI",AND(G1103="OUI",T1103&lt;=$V$1),H1103="OUI",I1103="OUI",J1103="OUI",T1103&lt;=$V$1),"OUI",""),"")</f>
        <v/>
      </c>
      <c r="AA1103" s="68" t="str">
        <f>+IF(OR(Z1103&lt;&gt;"OUI",X1103="OUI",R1103&lt;&gt;"-"),"OUI","")</f>
        <v>OUI</v>
      </c>
      <c r="AB1103" s="69">
        <f>+IF(AA1103&lt;&gt;"OUI","-",IF(R1103="-",IF(W1103&lt;=3,"-",MAX(N1103,K1103*(1-$T$1))),IF(W1103&lt;=3,R1103,IF(T1103&gt;$V$6,MAX(N1103,K1103*$T$6),IF(T1103&gt;$V$5,MAX(R1103,N1103,K1103*(1-$T$2),K1103*(1-$T$5)),IF(T1103&gt;$V$4,MAX(R1103,N1103,K1103*(1-$T$2),K1103*(1-$T$4)),IF(T1103&gt;$V$3,MAX(R1103,N1103,K1103*(1-$T$2),K1103*(1-$T$3)),IF(T1103&gt;$V$1,MAX(N1103,K1103*(1-$T$2)),MAX(N1103,R1103)))))))))</f>
        <v>7.2</v>
      </c>
      <c r="AC1103" s="70">
        <f>+IF(AB1103="-","-",IF(ABS(K1103-AB1103)&lt;0.1,1,-1*(AB1103-K1103)/K1103))</f>
        <v>9.9999999999999978E-2</v>
      </c>
      <c r="AD1103" s="66">
        <f>+IF(AB1103&lt;&gt;"-",IF(AB1103&lt;K1103,(K1103-AB1103)*C1103,AB1103*C1103),"")</f>
        <v>7.1999999999999984</v>
      </c>
      <c r="AE1103" s="68" t="str">
        <f>+IF(AB1103&lt;&gt;"-",IF(R1103&lt;&gt;"-",IF(Z1103&lt;&gt;"OUI","OLD","FAUX"),IF(Z1103&lt;&gt;"OUI","NEW","FAUX")),"")</f>
        <v>OLD</v>
      </c>
      <c r="AF1103" s="68"/>
      <c r="AG1103" s="68"/>
      <c r="AH1103" s="53" t="str">
        <f t="shared" si="16"/>
        <v/>
      </c>
    </row>
    <row r="1104" spans="1:34" ht="17">
      <c r="A1104" s="53" t="s">
        <v>1819</v>
      </c>
      <c r="B1104" s="53" t="s">
        <v>1820</v>
      </c>
      <c r="C1104" s="54">
        <v>5</v>
      </c>
      <c r="D1104" s="55" t="s">
        <v>448</v>
      </c>
      <c r="E1104" s="55"/>
      <c r="F1104" s="56" t="s">
        <v>49</v>
      </c>
      <c r="G1104" s="56" t="s">
        <v>49</v>
      </c>
      <c r="H1104" s="56"/>
      <c r="I1104" s="56"/>
      <c r="J1104" s="56"/>
      <c r="K1104" s="57">
        <v>8</v>
      </c>
      <c r="L1104" s="58">
        <v>44865</v>
      </c>
      <c r="M1104" s="58">
        <v>45688</v>
      </c>
      <c r="N1104" s="59"/>
      <c r="O1104" s="56">
        <v>1</v>
      </c>
      <c r="P1104" s="56"/>
      <c r="Q1104" s="56">
        <v>7</v>
      </c>
      <c r="R1104" s="60">
        <v>7.2</v>
      </c>
      <c r="S1104" s="61">
        <f>O1104+P1104</f>
        <v>1</v>
      </c>
      <c r="T1104" s="62">
        <f>+IF(L1104&lt;&gt;"",IF(DAYS360(L1104,$A$2)&lt;0,0,IF(AND(MONTH(L1104)=MONTH($A$2),YEAR(L1104)&lt;YEAR($A$2)),(DAYS360(L1104,$A$2)/30)-1,DAYS360(L1104,$A$2)/30)),0)</f>
        <v>28.866666666666667</v>
      </c>
      <c r="U1104" s="62">
        <f>+IF(M1104&lt;&gt;"",IF(DAYS360(M1104,$A$2)&lt;0,0,IF(AND(MONTH(M1104)=MONTH($A$2),YEAR(M1104)&lt;YEAR($A$2)),(DAYS360(M1104,$A$2)/30)-1,DAYS360(M1104,$A$2)/30)),0)</f>
        <v>1.8666666666666667</v>
      </c>
      <c r="V1104" s="63">
        <f>S1104/((C1104+Q1104)/2)</f>
        <v>0.16666666666666666</v>
      </c>
      <c r="W1104" s="64">
        <f>+IF(V1104&gt;0,1/V1104,999)</f>
        <v>6</v>
      </c>
      <c r="X1104" s="65" t="str">
        <f>+IF(N1104&lt;&gt;"",IF(INT(N1104)&lt;&gt;INT(K1104),"OUI",""),"")</f>
        <v/>
      </c>
      <c r="Y1104" s="66">
        <f>+IF(F1104="OUI",0,C1104*K1104)</f>
        <v>40</v>
      </c>
      <c r="Z1104" s="67" t="str">
        <f>+IF(R1104="-",IF(OR(F1104="OUI",AND(G1104="OUI",T1104&lt;=$V$1),H1104="OUI",I1104="OUI",J1104="OUI",T1104&lt;=$V$1),"OUI",""),"")</f>
        <v/>
      </c>
      <c r="AA1104" s="68" t="str">
        <f>+IF(OR(Z1104&lt;&gt;"OUI",X1104="OUI",R1104&lt;&gt;"-"),"OUI","")</f>
        <v>OUI</v>
      </c>
      <c r="AB1104" s="69">
        <f>+IF(AA1104&lt;&gt;"OUI","-",IF(R1104="-",IF(W1104&lt;=3,"-",MAX(N1104,K1104*(1-$T$1))),IF(W1104&lt;=3,R1104,IF(T1104&gt;$V$6,MAX(N1104,K1104*$T$6),IF(T1104&gt;$V$5,MAX(R1104,N1104,K1104*(1-$T$2),K1104*(1-$T$5)),IF(T1104&gt;$V$4,MAX(R1104,N1104,K1104*(1-$T$2),K1104*(1-$T$4)),IF(T1104&gt;$V$3,MAX(R1104,N1104,K1104*(1-$T$2),K1104*(1-$T$3)),IF(T1104&gt;$V$1,MAX(N1104,K1104*(1-$T$2)),MAX(N1104,R1104)))))))))</f>
        <v>7.2</v>
      </c>
      <c r="AC1104" s="70">
        <f>+IF(AB1104="-","-",IF(ABS(K1104-AB1104)&lt;0.1,1,-1*(AB1104-K1104)/K1104))</f>
        <v>9.9999999999999978E-2</v>
      </c>
      <c r="AD1104" s="66">
        <f>+IF(AB1104&lt;&gt;"-",IF(AB1104&lt;K1104,(K1104-AB1104)*C1104,AB1104*C1104),"")</f>
        <v>3.9999999999999991</v>
      </c>
      <c r="AE1104" s="68" t="str">
        <f>+IF(AB1104&lt;&gt;"-",IF(R1104&lt;&gt;"-",IF(Z1104&lt;&gt;"OUI","OLD","FAUX"),IF(Z1104&lt;&gt;"OUI","NEW","FAUX")),"")</f>
        <v>OLD</v>
      </c>
      <c r="AF1104" s="68"/>
      <c r="AG1104" s="68"/>
      <c r="AH1104" s="53" t="str">
        <f t="shared" ref="AH1104:AH1167" si="17">+IF(AND(OR(R1104&lt;&gt;"-",AB1104&lt;&gt;"-"),T1104&lt;=1),"Ne pas déprécier","")</f>
        <v/>
      </c>
    </row>
    <row r="1105" spans="1:34" ht="17">
      <c r="A1105" s="53" t="s">
        <v>1834</v>
      </c>
      <c r="B1105" s="53" t="s">
        <v>1835</v>
      </c>
      <c r="C1105" s="54">
        <v>5</v>
      </c>
      <c r="D1105" s="55" t="s">
        <v>448</v>
      </c>
      <c r="E1105" s="55"/>
      <c r="F1105" s="56" t="s">
        <v>49</v>
      </c>
      <c r="G1105" s="56" t="s">
        <v>49</v>
      </c>
      <c r="H1105" s="56"/>
      <c r="I1105" s="56"/>
      <c r="J1105" s="56"/>
      <c r="K1105" s="57">
        <v>8</v>
      </c>
      <c r="L1105" s="58">
        <v>44865</v>
      </c>
      <c r="M1105" s="58">
        <v>45398</v>
      </c>
      <c r="N1105" s="59"/>
      <c r="O1105" s="56"/>
      <c r="P1105" s="56"/>
      <c r="Q1105" s="56">
        <v>5</v>
      </c>
      <c r="R1105" s="60">
        <v>7.2</v>
      </c>
      <c r="S1105" s="61">
        <f>O1105+P1105</f>
        <v>0</v>
      </c>
      <c r="T1105" s="62">
        <f>+IF(L1105&lt;&gt;"",IF(DAYS360(L1105,$A$2)&lt;0,0,IF(AND(MONTH(L1105)=MONTH($A$2),YEAR(L1105)&lt;YEAR($A$2)),(DAYS360(L1105,$A$2)/30)-1,DAYS360(L1105,$A$2)/30)),0)</f>
        <v>28.866666666666667</v>
      </c>
      <c r="U1105" s="62">
        <f>+IF(M1105&lt;&gt;"",IF(DAYS360(M1105,$A$2)&lt;0,0,IF(AND(MONTH(M1105)=MONTH($A$2),YEAR(M1105)&lt;YEAR($A$2)),(DAYS360(M1105,$A$2)/30)-1,DAYS360(M1105,$A$2)/30)),0)</f>
        <v>11.333333333333334</v>
      </c>
      <c r="V1105" s="63">
        <f>S1105/((C1105+Q1105)/2)</f>
        <v>0</v>
      </c>
      <c r="W1105" s="64">
        <f>+IF(V1105&gt;0,1/V1105,999)</f>
        <v>999</v>
      </c>
      <c r="X1105" s="65" t="str">
        <f>+IF(N1105&lt;&gt;"",IF(INT(N1105)&lt;&gt;INT(K1105),"OUI",""),"")</f>
        <v/>
      </c>
      <c r="Y1105" s="66">
        <f>+IF(F1105="OUI",0,C1105*K1105)</f>
        <v>40</v>
      </c>
      <c r="Z1105" s="67" t="str">
        <f>+IF(R1105="-",IF(OR(F1105="OUI",AND(G1105="OUI",T1105&lt;=$V$1),H1105="OUI",I1105="OUI",J1105="OUI",T1105&lt;=$V$1),"OUI",""),"")</f>
        <v/>
      </c>
      <c r="AA1105" s="68" t="str">
        <f>+IF(OR(Z1105&lt;&gt;"OUI",X1105="OUI",R1105&lt;&gt;"-"),"OUI","")</f>
        <v>OUI</v>
      </c>
      <c r="AB1105" s="69">
        <f>+IF(AA1105&lt;&gt;"OUI","-",IF(R1105="-",IF(W1105&lt;=3,"-",MAX(N1105,K1105*(1-$T$1))),IF(W1105&lt;=3,R1105,IF(T1105&gt;$V$6,MAX(N1105,K1105*$T$6),IF(T1105&gt;$V$5,MAX(R1105,N1105,K1105*(1-$T$2),K1105*(1-$T$5)),IF(T1105&gt;$V$4,MAX(R1105,N1105,K1105*(1-$T$2),K1105*(1-$T$4)),IF(T1105&gt;$V$3,MAX(R1105,N1105,K1105*(1-$T$2),K1105*(1-$T$3)),IF(T1105&gt;$V$1,MAX(N1105,K1105*(1-$T$2)),MAX(N1105,R1105)))))))))</f>
        <v>7.2</v>
      </c>
      <c r="AC1105" s="70">
        <f>+IF(AB1105="-","-",IF(ABS(K1105-AB1105)&lt;0.1,1,-1*(AB1105-K1105)/K1105))</f>
        <v>9.9999999999999978E-2</v>
      </c>
      <c r="AD1105" s="66">
        <f>+IF(AB1105&lt;&gt;"-",IF(AB1105&lt;K1105,(K1105-AB1105)*C1105,AB1105*C1105),"")</f>
        <v>3.9999999999999991</v>
      </c>
      <c r="AE1105" s="68" t="str">
        <f>+IF(AB1105&lt;&gt;"-",IF(R1105&lt;&gt;"-",IF(Z1105&lt;&gt;"OUI","OLD","FAUX"),IF(Z1105&lt;&gt;"OUI","NEW","FAUX")),"")</f>
        <v>OLD</v>
      </c>
      <c r="AF1105" s="68"/>
      <c r="AG1105" s="68"/>
      <c r="AH1105" s="53" t="str">
        <f t="shared" si="17"/>
        <v/>
      </c>
    </row>
    <row r="1106" spans="1:34" ht="17">
      <c r="A1106" s="53" t="s">
        <v>1901</v>
      </c>
      <c r="B1106" s="53" t="s">
        <v>1902</v>
      </c>
      <c r="C1106" s="54">
        <v>4</v>
      </c>
      <c r="D1106" s="55" t="s">
        <v>448</v>
      </c>
      <c r="E1106" s="55"/>
      <c r="F1106" s="56" t="s">
        <v>49</v>
      </c>
      <c r="G1106" s="56" t="s">
        <v>49</v>
      </c>
      <c r="H1106" s="56"/>
      <c r="I1106" s="56"/>
      <c r="J1106" s="56"/>
      <c r="K1106" s="57">
        <v>8</v>
      </c>
      <c r="L1106" s="58">
        <v>44536</v>
      </c>
      <c r="M1106" s="58">
        <v>45719</v>
      </c>
      <c r="N1106" s="59"/>
      <c r="O1106" s="56">
        <v>3</v>
      </c>
      <c r="P1106" s="56"/>
      <c r="Q1106" s="56">
        <v>6</v>
      </c>
      <c r="R1106" s="60">
        <v>7.2</v>
      </c>
      <c r="S1106" s="61">
        <f>O1106+P1106</f>
        <v>3</v>
      </c>
      <c r="T1106" s="62">
        <f>+IF(L1106&lt;&gt;"",IF(DAYS360(L1106,$A$2)&lt;0,0,IF(AND(MONTH(L1106)=MONTH($A$2),YEAR(L1106)&lt;YEAR($A$2)),(DAYS360(L1106,$A$2)/30)-1,DAYS360(L1106,$A$2)/30)),0)</f>
        <v>39.666666666666664</v>
      </c>
      <c r="U1106" s="62">
        <f>+IF(M1106&lt;&gt;"",IF(DAYS360(M1106,$A$2)&lt;0,0,IF(AND(MONTH(M1106)=MONTH($A$2),YEAR(M1106)&lt;YEAR($A$2)),(DAYS360(M1106,$A$2)/30)-1,DAYS360(M1106,$A$2)/30)),0)</f>
        <v>0.76666666666666672</v>
      </c>
      <c r="V1106" s="63">
        <f>S1106/((C1106+Q1106)/2)</f>
        <v>0.6</v>
      </c>
      <c r="W1106" s="64">
        <f>+IF(V1106&gt;0,1/V1106,999)</f>
        <v>1.6666666666666667</v>
      </c>
      <c r="X1106" s="65" t="str">
        <f>+IF(N1106&lt;&gt;"",IF(INT(N1106)&lt;&gt;INT(K1106),"OUI",""),"")</f>
        <v/>
      </c>
      <c r="Y1106" s="66">
        <f>+IF(F1106="OUI",0,C1106*K1106)</f>
        <v>32</v>
      </c>
      <c r="Z1106" s="67" t="str">
        <f>+IF(R1106="-",IF(OR(F1106="OUI",AND(G1106="OUI",T1106&lt;=$V$1),H1106="OUI",I1106="OUI",J1106="OUI",T1106&lt;=$V$1),"OUI",""),"")</f>
        <v/>
      </c>
      <c r="AA1106" s="68" t="str">
        <f>+IF(OR(Z1106&lt;&gt;"OUI",X1106="OUI",R1106&lt;&gt;"-"),"OUI","")</f>
        <v>OUI</v>
      </c>
      <c r="AB1106" s="69">
        <f>+IF(AA1106&lt;&gt;"OUI","-",IF(R1106="-",IF(W1106&lt;=3,"-",MAX(N1106,K1106*(1-$T$1))),IF(W1106&lt;=3,R1106,IF(T1106&gt;$V$6,MAX(N1106,K1106*$T$6),IF(T1106&gt;$V$5,MAX(R1106,N1106,K1106*(1-$T$2),K1106*(1-$T$5)),IF(T1106&gt;$V$4,MAX(R1106,N1106,K1106*(1-$T$2),K1106*(1-$T$4)),IF(T1106&gt;$V$3,MAX(R1106,N1106,K1106*(1-$T$2),K1106*(1-$T$3)),IF(T1106&gt;$V$1,MAX(N1106,K1106*(1-$T$2)),MAX(N1106,R1106)))))))))</f>
        <v>7.2</v>
      </c>
      <c r="AC1106" s="70">
        <f>+IF(AB1106="-","-",IF(ABS(K1106-AB1106)&lt;0.1,1,-1*(AB1106-K1106)/K1106))</f>
        <v>9.9999999999999978E-2</v>
      </c>
      <c r="AD1106" s="66">
        <f>+IF(AB1106&lt;&gt;"-",IF(AB1106&lt;K1106,(K1106-AB1106)*C1106,AB1106*C1106),"")</f>
        <v>3.1999999999999993</v>
      </c>
      <c r="AE1106" s="68" t="str">
        <f>+IF(AB1106&lt;&gt;"-",IF(R1106&lt;&gt;"-",IF(Z1106&lt;&gt;"OUI","OLD","FAUX"),IF(Z1106&lt;&gt;"OUI","NEW","FAUX")),"")</f>
        <v>OLD</v>
      </c>
      <c r="AF1106" s="68"/>
      <c r="AG1106" s="68"/>
      <c r="AH1106" s="53" t="str">
        <f t="shared" si="17"/>
        <v/>
      </c>
    </row>
    <row r="1107" spans="1:34" ht="17">
      <c r="A1107" s="53" t="s">
        <v>1955</v>
      </c>
      <c r="B1107" s="53" t="s">
        <v>1956</v>
      </c>
      <c r="C1107" s="54">
        <v>2</v>
      </c>
      <c r="D1107" s="55" t="s">
        <v>448</v>
      </c>
      <c r="E1107" s="55"/>
      <c r="F1107" s="56" t="s">
        <v>49</v>
      </c>
      <c r="G1107" s="56" t="s">
        <v>49</v>
      </c>
      <c r="H1107" s="56"/>
      <c r="I1107" s="56"/>
      <c r="J1107" s="56"/>
      <c r="K1107" s="57">
        <v>8</v>
      </c>
      <c r="L1107" s="58">
        <v>44865</v>
      </c>
      <c r="M1107" s="58">
        <v>45712</v>
      </c>
      <c r="N1107" s="59"/>
      <c r="O1107" s="56">
        <v>2</v>
      </c>
      <c r="P1107" s="56"/>
      <c r="Q1107" s="56">
        <v>4</v>
      </c>
      <c r="R1107" s="60">
        <v>7.2</v>
      </c>
      <c r="S1107" s="61">
        <f>O1107+P1107</f>
        <v>2</v>
      </c>
      <c r="T1107" s="62">
        <f>+IF(L1107&lt;&gt;"",IF(DAYS360(L1107,$A$2)&lt;0,0,IF(AND(MONTH(L1107)=MONTH($A$2),YEAR(L1107)&lt;YEAR($A$2)),(DAYS360(L1107,$A$2)/30)-1,DAYS360(L1107,$A$2)/30)),0)</f>
        <v>28.866666666666667</v>
      </c>
      <c r="U1107" s="62">
        <f>+IF(M1107&lt;&gt;"",IF(DAYS360(M1107,$A$2)&lt;0,0,IF(AND(MONTH(M1107)=MONTH($A$2),YEAR(M1107)&lt;YEAR($A$2)),(DAYS360(M1107,$A$2)/30)-1,DAYS360(M1107,$A$2)/30)),0)</f>
        <v>1.0666666666666667</v>
      </c>
      <c r="V1107" s="63">
        <f>S1107/((C1107+Q1107)/2)</f>
        <v>0.66666666666666663</v>
      </c>
      <c r="W1107" s="64">
        <f>+IF(V1107&gt;0,1/V1107,999)</f>
        <v>1.5</v>
      </c>
      <c r="X1107" s="65" t="str">
        <f>+IF(N1107&lt;&gt;"",IF(INT(N1107)&lt;&gt;INT(K1107),"OUI",""),"")</f>
        <v/>
      </c>
      <c r="Y1107" s="66">
        <f>+IF(F1107="OUI",0,C1107*K1107)</f>
        <v>16</v>
      </c>
      <c r="Z1107" s="67" t="str">
        <f>+IF(R1107="-",IF(OR(F1107="OUI",AND(G1107="OUI",T1107&lt;=$V$1),H1107="OUI",I1107="OUI",J1107="OUI",T1107&lt;=$V$1),"OUI",""),"")</f>
        <v/>
      </c>
      <c r="AA1107" s="68" t="str">
        <f>+IF(OR(Z1107&lt;&gt;"OUI",X1107="OUI",R1107&lt;&gt;"-"),"OUI","")</f>
        <v>OUI</v>
      </c>
      <c r="AB1107" s="69">
        <f>+IF(AA1107&lt;&gt;"OUI","-",IF(R1107="-",IF(W1107&lt;=3,"-",MAX(N1107,K1107*(1-$T$1))),IF(W1107&lt;=3,R1107,IF(T1107&gt;$V$6,MAX(N1107,K1107*$T$6),IF(T1107&gt;$V$5,MAX(R1107,N1107,K1107*(1-$T$2),K1107*(1-$T$5)),IF(T1107&gt;$V$4,MAX(R1107,N1107,K1107*(1-$T$2),K1107*(1-$T$4)),IF(T1107&gt;$V$3,MAX(R1107,N1107,K1107*(1-$T$2),K1107*(1-$T$3)),IF(T1107&gt;$V$1,MAX(N1107,K1107*(1-$T$2)),MAX(N1107,R1107)))))))))</f>
        <v>7.2</v>
      </c>
      <c r="AC1107" s="70">
        <f>+IF(AB1107="-","-",IF(ABS(K1107-AB1107)&lt;0.1,1,-1*(AB1107-K1107)/K1107))</f>
        <v>9.9999999999999978E-2</v>
      </c>
      <c r="AD1107" s="66">
        <f>+IF(AB1107&lt;&gt;"-",IF(AB1107&lt;K1107,(K1107-AB1107)*C1107,AB1107*C1107),"")</f>
        <v>1.5999999999999996</v>
      </c>
      <c r="AE1107" s="68" t="str">
        <f>+IF(AB1107&lt;&gt;"-",IF(R1107&lt;&gt;"-",IF(Z1107&lt;&gt;"OUI","OLD","FAUX"),IF(Z1107&lt;&gt;"OUI","NEW","FAUX")),"")</f>
        <v>OLD</v>
      </c>
      <c r="AF1107" s="68"/>
      <c r="AG1107" s="68"/>
      <c r="AH1107" s="53" t="str">
        <f t="shared" si="17"/>
        <v/>
      </c>
    </row>
    <row r="1108" spans="1:34" ht="17">
      <c r="A1108" s="53" t="s">
        <v>464</v>
      </c>
      <c r="B1108" s="53" t="s">
        <v>465</v>
      </c>
      <c r="C1108" s="54">
        <v>3</v>
      </c>
      <c r="D1108" s="55" t="s">
        <v>448</v>
      </c>
      <c r="E1108" s="55"/>
      <c r="F1108" s="56" t="s">
        <v>49</v>
      </c>
      <c r="G1108" s="56" t="s">
        <v>49</v>
      </c>
      <c r="H1108" s="56"/>
      <c r="I1108" s="56"/>
      <c r="J1108" s="56"/>
      <c r="K1108" s="57">
        <v>8</v>
      </c>
      <c r="L1108" s="58">
        <v>44509</v>
      </c>
      <c r="M1108" s="58">
        <v>45608</v>
      </c>
      <c r="N1108" s="59"/>
      <c r="O1108" s="56"/>
      <c r="P1108" s="56"/>
      <c r="Q1108" s="56">
        <v>4</v>
      </c>
      <c r="R1108" s="60">
        <v>7.7555555555555555</v>
      </c>
      <c r="S1108" s="61">
        <f>O1108+P1108</f>
        <v>0</v>
      </c>
      <c r="T1108" s="62">
        <f>+IF(L1108&lt;&gt;"",IF(DAYS360(L1108,$A$2)&lt;0,0,IF(AND(MONTH(L1108)=MONTH($A$2),YEAR(L1108)&lt;YEAR($A$2)),(DAYS360(L1108,$A$2)/30)-1,DAYS360(L1108,$A$2)/30)),0)</f>
        <v>40.56666666666667</v>
      </c>
      <c r="U1108" s="62">
        <f>+IF(M1108&lt;&gt;"",IF(DAYS360(M1108,$A$2)&lt;0,0,IF(AND(MONTH(M1108)=MONTH($A$2),YEAR(M1108)&lt;YEAR($A$2)),(DAYS360(M1108,$A$2)/30)-1,DAYS360(M1108,$A$2)/30)),0)</f>
        <v>4.4666666666666668</v>
      </c>
      <c r="V1108" s="63">
        <f>S1108/((C1108+Q1108)/2)</f>
        <v>0</v>
      </c>
      <c r="W1108" s="64">
        <f>+IF(V1108&gt;0,1/V1108,999)</f>
        <v>999</v>
      </c>
      <c r="X1108" s="65" t="str">
        <f>+IF(N1108&lt;&gt;"",IF(INT(N1108)&lt;&gt;INT(K1108),"OUI",""),"")</f>
        <v/>
      </c>
      <c r="Y1108" s="66">
        <f>+IF(F1108="OUI",0,C1108*K1108)</f>
        <v>24</v>
      </c>
      <c r="Z1108" s="67" t="str">
        <f>+IF(R1108="-",IF(OR(F1108="OUI",AND(G1108="OUI",T1108&lt;=$V$1),H1108="OUI",I1108="OUI",J1108="OUI",T1108&lt;=$V$1),"OUI",""),"")</f>
        <v/>
      </c>
      <c r="AA1108" s="68" t="str">
        <f>+IF(OR(Z1108&lt;&gt;"OUI",X1108="OUI",R1108&lt;&gt;"-"),"OUI","")</f>
        <v>OUI</v>
      </c>
      <c r="AB1108" s="69">
        <f>+IF(AA1108&lt;&gt;"OUI","-",IF(R1108="-",IF(W1108&lt;=3,"-",MAX(N1108,K1108*(1-$T$1))),IF(W1108&lt;=3,R1108,IF(T1108&gt;$V$6,MAX(N1108,K1108*$T$6),IF(T1108&gt;$V$5,MAX(R1108,N1108,K1108*(1-$T$2),K1108*(1-$T$5)),IF(T1108&gt;$V$4,MAX(R1108,N1108,K1108*(1-$T$2),K1108*(1-$T$4)),IF(T1108&gt;$V$3,MAX(R1108,N1108,K1108*(1-$T$2),K1108*(1-$T$3)),IF(T1108&gt;$V$1,MAX(N1108,K1108*(1-$T$2)),MAX(N1108,R1108)))))))))</f>
        <v>7.7555555555555555</v>
      </c>
      <c r="AC1108" s="70">
        <f>+IF(AB1108="-","-",IF(ABS(K1108-AB1108)&lt;0.1,1,-1*(AB1108-K1108)/K1108))</f>
        <v>3.0555555555555558E-2</v>
      </c>
      <c r="AD1108" s="66">
        <f>+IF(AB1108&lt;&gt;"-",IF(AB1108&lt;K1108,(K1108-AB1108)*C1108,AB1108*C1108),"")</f>
        <v>0.73333333333333339</v>
      </c>
      <c r="AE1108" s="68" t="str">
        <f>+IF(AB1108&lt;&gt;"-",IF(R1108&lt;&gt;"-",IF(Z1108&lt;&gt;"OUI","OLD","FAUX"),IF(Z1108&lt;&gt;"OUI","NEW","FAUX")),"")</f>
        <v>OLD</v>
      </c>
      <c r="AF1108" s="68"/>
      <c r="AG1108" s="68"/>
      <c r="AH1108" s="53" t="str">
        <f t="shared" si="17"/>
        <v/>
      </c>
    </row>
    <row r="1109" spans="1:34" ht="17">
      <c r="A1109" s="53" t="s">
        <v>457</v>
      </c>
      <c r="B1109" s="53" t="s">
        <v>458</v>
      </c>
      <c r="C1109" s="54">
        <v>2</v>
      </c>
      <c r="D1109" s="55" t="s">
        <v>448</v>
      </c>
      <c r="E1109" s="55"/>
      <c r="F1109" s="56" t="s">
        <v>49</v>
      </c>
      <c r="G1109" s="56" t="s">
        <v>49</v>
      </c>
      <c r="H1109" s="56"/>
      <c r="I1109" s="56"/>
      <c r="J1109" s="56"/>
      <c r="K1109" s="57">
        <v>8</v>
      </c>
      <c r="L1109" s="58">
        <v>44518</v>
      </c>
      <c r="M1109" s="58">
        <v>44960</v>
      </c>
      <c r="N1109" s="59"/>
      <c r="O1109" s="56"/>
      <c r="P1109" s="56"/>
      <c r="Q1109" s="56">
        <v>2</v>
      </c>
      <c r="R1109" s="60">
        <v>7.8555555555555552</v>
      </c>
      <c r="S1109" s="61">
        <f>O1109+P1109</f>
        <v>0</v>
      </c>
      <c r="T1109" s="62">
        <f>+IF(L1109&lt;&gt;"",IF(DAYS360(L1109,$A$2)&lt;0,0,IF(AND(MONTH(L1109)=MONTH($A$2),YEAR(L1109)&lt;YEAR($A$2)),(DAYS360(L1109,$A$2)/30)-1,DAYS360(L1109,$A$2)/30)),0)</f>
        <v>40.266666666666666</v>
      </c>
      <c r="U1109" s="62">
        <f>+IF(M1109&lt;&gt;"",IF(DAYS360(M1109,$A$2)&lt;0,0,IF(AND(MONTH(M1109)=MONTH($A$2),YEAR(M1109)&lt;YEAR($A$2)),(DAYS360(M1109,$A$2)/30)-1,DAYS360(M1109,$A$2)/30)),0)</f>
        <v>25.766666666666666</v>
      </c>
      <c r="V1109" s="63">
        <f>S1109/((C1109+Q1109)/2)</f>
        <v>0</v>
      </c>
      <c r="W1109" s="64">
        <f>+IF(V1109&gt;0,1/V1109,999)</f>
        <v>999</v>
      </c>
      <c r="X1109" s="65" t="str">
        <f>+IF(N1109&lt;&gt;"",IF(INT(N1109)&lt;&gt;INT(K1109),"OUI",""),"")</f>
        <v/>
      </c>
      <c r="Y1109" s="66">
        <f>+IF(F1109="OUI",0,C1109*K1109)</f>
        <v>16</v>
      </c>
      <c r="Z1109" s="67" t="str">
        <f>+IF(R1109="-",IF(OR(F1109="OUI",AND(G1109="OUI",T1109&lt;=$V$1),H1109="OUI",I1109="OUI",J1109="OUI",T1109&lt;=$V$1),"OUI",""),"")</f>
        <v/>
      </c>
      <c r="AA1109" s="68" t="str">
        <f>+IF(OR(Z1109&lt;&gt;"OUI",X1109="OUI",R1109&lt;&gt;"-"),"OUI","")</f>
        <v>OUI</v>
      </c>
      <c r="AB1109" s="69">
        <f>+IF(AA1109&lt;&gt;"OUI","-",IF(R1109="-",IF(W1109&lt;=3,"-",MAX(N1109,K1109*(1-$T$1))),IF(W1109&lt;=3,R1109,IF(T1109&gt;$V$6,MAX(N1109,K1109*$T$6),IF(T1109&gt;$V$5,MAX(R1109,N1109,K1109*(1-$T$2),K1109*(1-$T$5)),IF(T1109&gt;$V$4,MAX(R1109,N1109,K1109*(1-$T$2),K1109*(1-$T$4)),IF(T1109&gt;$V$3,MAX(R1109,N1109,K1109*(1-$T$2),K1109*(1-$T$3)),IF(T1109&gt;$V$1,MAX(N1109,K1109*(1-$T$2)),MAX(N1109,R1109)))))))))</f>
        <v>7.8555555555555552</v>
      </c>
      <c r="AC1109" s="70">
        <f>+IF(AB1109="-","-",IF(ABS(K1109-AB1109)&lt;0.1,1,-1*(AB1109-K1109)/K1109))</f>
        <v>1.8055555555555602E-2</v>
      </c>
      <c r="AD1109" s="66">
        <f>+IF(AB1109&lt;&gt;"-",IF(AB1109&lt;K1109,(K1109-AB1109)*C1109,AB1109*C1109),"")</f>
        <v>0.28888888888888964</v>
      </c>
      <c r="AE1109" s="68" t="str">
        <f>+IF(AB1109&lt;&gt;"-",IF(R1109&lt;&gt;"-",IF(Z1109&lt;&gt;"OUI","OLD","FAUX"),IF(Z1109&lt;&gt;"OUI","NEW","FAUX")),"")</f>
        <v>OLD</v>
      </c>
      <c r="AF1109" s="68"/>
      <c r="AG1109" s="68"/>
      <c r="AH1109" s="53" t="str">
        <f t="shared" si="17"/>
        <v/>
      </c>
    </row>
    <row r="1110" spans="1:34" ht="17">
      <c r="A1110" s="53" t="s">
        <v>2566</v>
      </c>
      <c r="B1110" s="53" t="s">
        <v>2567</v>
      </c>
      <c r="C1110" s="54">
        <v>1</v>
      </c>
      <c r="D1110" s="55" t="s">
        <v>791</v>
      </c>
      <c r="E1110" s="55"/>
      <c r="F1110" s="56" t="s">
        <v>49</v>
      </c>
      <c r="G1110" s="56" t="s">
        <v>49</v>
      </c>
      <c r="H1110" s="56"/>
      <c r="I1110" s="56"/>
      <c r="J1110" s="56"/>
      <c r="K1110" s="57">
        <v>7.99</v>
      </c>
      <c r="L1110" s="58">
        <v>45657</v>
      </c>
      <c r="M1110" s="58">
        <v>45657</v>
      </c>
      <c r="N1110" s="59"/>
      <c r="O1110" s="56"/>
      <c r="P1110" s="56"/>
      <c r="Q1110" s="56">
        <v>1</v>
      </c>
      <c r="R1110" s="60" t="s">
        <v>1139</v>
      </c>
      <c r="S1110" s="61">
        <f>O1110+P1110</f>
        <v>0</v>
      </c>
      <c r="T1110" s="62">
        <f>+IF(L1110&lt;&gt;"",IF(DAYS360(L1110,$A$2)&lt;0,0,IF(AND(MONTH(L1110)=MONTH($A$2),YEAR(L1110)&lt;YEAR($A$2)),(DAYS360(L1110,$A$2)/30)-1,DAYS360(L1110,$A$2)/30)),0)</f>
        <v>2.8666666666666667</v>
      </c>
      <c r="U1110" s="62">
        <f>+IF(M1110&lt;&gt;"",IF(DAYS360(M1110,$A$2)&lt;0,0,IF(AND(MONTH(M1110)=MONTH($A$2),YEAR(M1110)&lt;YEAR($A$2)),(DAYS360(M1110,$A$2)/30)-1,DAYS360(M1110,$A$2)/30)),0)</f>
        <v>2.8666666666666667</v>
      </c>
      <c r="V1110" s="63">
        <f>S1110/((C1110+Q1110)/2)</f>
        <v>0</v>
      </c>
      <c r="W1110" s="64">
        <f>+IF(V1110&gt;0,1/V1110,999)</f>
        <v>999</v>
      </c>
      <c r="X1110" s="65" t="str">
        <f>+IF(N1110&lt;&gt;"",IF(INT(N1110)&lt;&gt;INT(K1110),"OUI",""),"")</f>
        <v/>
      </c>
      <c r="Y1110" s="66">
        <f>+IF(F1110="OUI",0,C1110*K1110)</f>
        <v>7.99</v>
      </c>
      <c r="Z1110" s="67" t="str">
        <f>+IF(R1110="-",IF(OR(F1110="OUI",AND(G1110="OUI",T1110&lt;=$V$1),H1110="OUI",I1110="OUI",J1110="OUI",T1110&lt;=$V$1),"OUI",""),"")</f>
        <v>OUI</v>
      </c>
      <c r="AA1110" s="68" t="str">
        <f>+IF(OR(Z1110&lt;&gt;"OUI",X1110="OUI",R1110&lt;&gt;"-"),"OUI","")</f>
        <v/>
      </c>
      <c r="AB1110" s="69" t="str">
        <f>+IF(AA1110&lt;&gt;"OUI","-",IF(R1110="-",IF(W1110&lt;=3,"-",MAX(N1110,K1110*(1-$T$1))),IF(W1110&lt;=3,R1110,IF(T1110&gt;$V$6,MAX(N1110,K1110*$T$6),IF(T1110&gt;$V$5,MAX(R1110,N1110,K1110*(1-$T$2),K1110*(1-$T$5)),IF(T1110&gt;$V$4,MAX(R1110,N1110,K1110*(1-$T$2),K1110*(1-$T$4)),IF(T1110&gt;$V$3,MAX(R1110,N1110,K1110*(1-$T$2),K1110*(1-$T$3)),IF(T1110&gt;$V$1,MAX(N1110,K1110*(1-$T$2)),MAX(N1110,R1110)))))))))</f>
        <v>-</v>
      </c>
      <c r="AC1110" s="70" t="str">
        <f>+IF(AB1110="-","-",IF(ABS(K1110-AB1110)&lt;0.1,1,-1*(AB1110-K1110)/K1110))</f>
        <v>-</v>
      </c>
      <c r="AD1110" s="66" t="str">
        <f>+IF(AB1110&lt;&gt;"-",IF(AB1110&lt;K1110,(K1110-AB1110)*C1110,AB1110*C1110),"")</f>
        <v/>
      </c>
      <c r="AE1110" s="68" t="str">
        <f>+IF(AB1110&lt;&gt;"-",IF(R1110&lt;&gt;"-",IF(Z1110&lt;&gt;"OUI","OLD","FAUX"),IF(Z1110&lt;&gt;"OUI","NEW","FAUX")),"")</f>
        <v/>
      </c>
      <c r="AF1110" s="68"/>
      <c r="AG1110" s="68"/>
      <c r="AH1110" s="53" t="str">
        <f t="shared" si="17"/>
        <v/>
      </c>
    </row>
    <row r="1111" spans="1:34" ht="17">
      <c r="A1111" s="53" t="s">
        <v>2855</v>
      </c>
      <c r="B1111" s="53" t="s">
        <v>2856</v>
      </c>
      <c r="C1111" s="54">
        <v>6</v>
      </c>
      <c r="D1111" s="55" t="s">
        <v>1185</v>
      </c>
      <c r="E1111" s="55" t="s">
        <v>1002</v>
      </c>
      <c r="F1111" s="56"/>
      <c r="G1111" s="56"/>
      <c r="H1111" s="56"/>
      <c r="I1111" s="56"/>
      <c r="J1111" s="56" t="s">
        <v>49</v>
      </c>
      <c r="K1111" s="57">
        <v>7.92</v>
      </c>
      <c r="L1111" s="58">
        <v>45708</v>
      </c>
      <c r="M1111" s="58">
        <v>45714</v>
      </c>
      <c r="N1111" s="59"/>
      <c r="O1111" s="56">
        <v>10</v>
      </c>
      <c r="P1111" s="56"/>
      <c r="Q1111" s="56"/>
      <c r="R1111" s="60" t="s">
        <v>1139</v>
      </c>
      <c r="S1111" s="61">
        <f>O1111+P1111</f>
        <v>10</v>
      </c>
      <c r="T1111" s="62">
        <f>+IF(L1111&lt;&gt;"",IF(DAYS360(L1111,$A$2)&lt;0,0,IF(AND(MONTH(L1111)=MONTH($A$2),YEAR(L1111)&lt;YEAR($A$2)),(DAYS360(L1111,$A$2)/30)-1,DAYS360(L1111,$A$2)/30)),0)</f>
        <v>1.2</v>
      </c>
      <c r="U1111" s="62">
        <f>+IF(M1111&lt;&gt;"",IF(DAYS360(M1111,$A$2)&lt;0,0,IF(AND(MONTH(M1111)=MONTH($A$2),YEAR(M1111)&lt;YEAR($A$2)),(DAYS360(M1111,$A$2)/30)-1,DAYS360(M1111,$A$2)/30)),0)</f>
        <v>1</v>
      </c>
      <c r="V1111" s="63">
        <f>S1111/((C1111+Q1111)/2)</f>
        <v>3.3333333333333335</v>
      </c>
      <c r="W1111" s="64">
        <f>+IF(V1111&gt;0,1/V1111,999)</f>
        <v>0.3</v>
      </c>
      <c r="X1111" s="65" t="str">
        <f>+IF(N1111&lt;&gt;"",IF(INT(N1111)&lt;&gt;INT(K1111),"OUI",""),"")</f>
        <v/>
      </c>
      <c r="Y1111" s="66">
        <f>+IF(F1111="OUI",0,C1111*K1111)</f>
        <v>47.519999999999996</v>
      </c>
      <c r="Z1111" s="67" t="str">
        <f>+IF(R1111="-",IF(OR(F1111="OUI",AND(G1111="OUI",T1111&lt;=$V$1),H1111="OUI",I1111="OUI",J1111="OUI",T1111&lt;=$V$1),"OUI",""),"")</f>
        <v>OUI</v>
      </c>
      <c r="AA1111" s="68" t="str">
        <f>+IF(OR(Z1111&lt;&gt;"OUI",X1111="OUI",R1111&lt;&gt;"-"),"OUI","")</f>
        <v/>
      </c>
      <c r="AB1111" s="69" t="str">
        <f>+IF(AA1111&lt;&gt;"OUI","-",IF(R1111="-",IF(W1111&lt;=3,"-",MAX(N1111,K1111*(1-$T$1))),IF(W1111&lt;=3,R1111,IF(T1111&gt;$V$6,MAX(N1111,K1111*$T$6),IF(T1111&gt;$V$5,MAX(R1111,N1111,K1111*(1-$T$2),K1111*(1-$T$5)),IF(T1111&gt;$V$4,MAX(R1111,N1111,K1111*(1-$T$2),K1111*(1-$T$4)),IF(T1111&gt;$V$3,MAX(R1111,N1111,K1111*(1-$T$2),K1111*(1-$T$3)),IF(T1111&gt;$V$1,MAX(N1111,K1111*(1-$T$2)),MAX(N1111,R1111)))))))))</f>
        <v>-</v>
      </c>
      <c r="AC1111" s="70" t="str">
        <f>+IF(AB1111="-","-",IF(ABS(K1111-AB1111)&lt;0.1,1,-1*(AB1111-K1111)/K1111))</f>
        <v>-</v>
      </c>
      <c r="AD1111" s="66" t="str">
        <f>+IF(AB1111&lt;&gt;"-",IF(AB1111&lt;K1111,(K1111-AB1111)*C1111,AB1111*C1111),"")</f>
        <v/>
      </c>
      <c r="AE1111" s="68" t="str">
        <f>+IF(AB1111&lt;&gt;"-",IF(R1111&lt;&gt;"-",IF(Z1111&lt;&gt;"OUI","OLD","FAUX"),IF(Z1111&lt;&gt;"OUI","NEW","FAUX")),"")</f>
        <v/>
      </c>
      <c r="AF1111" s="68"/>
      <c r="AG1111" s="68"/>
      <c r="AH1111" s="53" t="str">
        <f t="shared" si="17"/>
        <v/>
      </c>
    </row>
    <row r="1112" spans="1:34" ht="17">
      <c r="A1112" s="53" t="s">
        <v>3354</v>
      </c>
      <c r="B1112" s="53" t="s">
        <v>3355</v>
      </c>
      <c r="C1112" s="54">
        <v>3</v>
      </c>
      <c r="D1112" s="55" t="s">
        <v>80</v>
      </c>
      <c r="E1112" s="55"/>
      <c r="F1112" s="56" t="s">
        <v>49</v>
      </c>
      <c r="G1112" s="56" t="s">
        <v>49</v>
      </c>
      <c r="H1112" s="56"/>
      <c r="I1112" s="56"/>
      <c r="J1112" s="56"/>
      <c r="K1112" s="57">
        <v>7.9</v>
      </c>
      <c r="L1112" s="58">
        <v>45644</v>
      </c>
      <c r="M1112" s="58">
        <v>45237</v>
      </c>
      <c r="N1112" s="59"/>
      <c r="O1112" s="56"/>
      <c r="P1112" s="56"/>
      <c r="Q1112" s="56">
        <v>5</v>
      </c>
      <c r="R1112" s="60" t="s">
        <v>1139</v>
      </c>
      <c r="S1112" s="61">
        <f>O1112+P1112</f>
        <v>0</v>
      </c>
      <c r="T1112" s="62">
        <f>+IF(L1112&lt;&gt;"",IF(DAYS360(L1112,$A$2)&lt;0,0,IF(AND(MONTH(L1112)=MONTH($A$2),YEAR(L1112)&lt;YEAR($A$2)),(DAYS360(L1112,$A$2)/30)-1,DAYS360(L1112,$A$2)/30)),0)</f>
        <v>3.2666666666666666</v>
      </c>
      <c r="U1112" s="62">
        <f>+IF(M1112&lt;&gt;"",IF(DAYS360(M1112,$A$2)&lt;0,0,IF(AND(MONTH(M1112)=MONTH($A$2),YEAR(M1112)&lt;YEAR($A$2)),(DAYS360(M1112,$A$2)/30)-1,DAYS360(M1112,$A$2)/30)),0)</f>
        <v>16.633333333333333</v>
      </c>
      <c r="V1112" s="63">
        <f>S1112/((C1112+Q1112)/2)</f>
        <v>0</v>
      </c>
      <c r="W1112" s="64">
        <f>+IF(V1112&gt;0,1/V1112,999)</f>
        <v>999</v>
      </c>
      <c r="X1112" s="65" t="str">
        <f>+IF(N1112&lt;&gt;"",IF(INT(N1112)&lt;&gt;INT(K1112),"OUI",""),"")</f>
        <v/>
      </c>
      <c r="Y1112" s="66">
        <f>+IF(F1112="OUI",0,C1112*K1112)</f>
        <v>23.700000000000003</v>
      </c>
      <c r="Z1112" s="67" t="str">
        <f>+IF(R1112="-",IF(OR(F1112="OUI",AND(G1112="OUI",T1112&lt;=$V$1),H1112="OUI",I1112="OUI",J1112="OUI",T1112&lt;=$V$1),"OUI",""),"")</f>
        <v>OUI</v>
      </c>
      <c r="AA1112" s="68" t="str">
        <f>+IF(OR(Z1112&lt;&gt;"OUI",X1112="OUI",R1112&lt;&gt;"-"),"OUI","")</f>
        <v/>
      </c>
      <c r="AB1112" s="69" t="str">
        <f>+IF(AA1112&lt;&gt;"OUI","-",IF(R1112="-",IF(W1112&lt;=3,"-",MAX(N1112,K1112*(1-$T$1))),IF(W1112&lt;=3,R1112,IF(T1112&gt;$V$6,MAX(N1112,K1112*$T$6),IF(T1112&gt;$V$5,MAX(R1112,N1112,K1112*(1-$T$2),K1112*(1-$T$5)),IF(T1112&gt;$V$4,MAX(R1112,N1112,K1112*(1-$T$2),K1112*(1-$T$4)),IF(T1112&gt;$V$3,MAX(R1112,N1112,K1112*(1-$T$2),K1112*(1-$T$3)),IF(T1112&gt;$V$1,MAX(N1112,K1112*(1-$T$2)),MAX(N1112,R1112)))))))))</f>
        <v>-</v>
      </c>
      <c r="AC1112" s="70" t="str">
        <f>+IF(AB1112="-","-",IF(ABS(K1112-AB1112)&lt;0.1,1,-1*(AB1112-K1112)/K1112))</f>
        <v>-</v>
      </c>
      <c r="AD1112" s="66" t="str">
        <f>+IF(AB1112&lt;&gt;"-",IF(AB1112&lt;K1112,(K1112-AB1112)*C1112,AB1112*C1112),"")</f>
        <v/>
      </c>
      <c r="AE1112" s="68" t="str">
        <f>+IF(AB1112&lt;&gt;"-",IF(R1112&lt;&gt;"-",IF(Z1112&lt;&gt;"OUI","OLD","FAUX"),IF(Z1112&lt;&gt;"OUI","NEW","FAUX")),"")</f>
        <v/>
      </c>
      <c r="AF1112" s="68"/>
      <c r="AG1112" s="68"/>
      <c r="AH1112" s="53" t="str">
        <f t="shared" si="17"/>
        <v/>
      </c>
    </row>
    <row r="1113" spans="1:34" ht="17">
      <c r="A1113" s="53" t="s">
        <v>171</v>
      </c>
      <c r="B1113" s="53" t="s">
        <v>172</v>
      </c>
      <c r="C1113" s="54">
        <v>10</v>
      </c>
      <c r="D1113" s="55" t="s">
        <v>159</v>
      </c>
      <c r="E1113" s="55" t="s">
        <v>137</v>
      </c>
      <c r="F1113" s="56" t="s">
        <v>49</v>
      </c>
      <c r="G1113" s="56" t="s">
        <v>49</v>
      </c>
      <c r="H1113" s="56"/>
      <c r="I1113" s="56"/>
      <c r="J1113" s="56" t="s">
        <v>49</v>
      </c>
      <c r="K1113" s="57">
        <v>7.9</v>
      </c>
      <c r="L1113" s="58">
        <v>43721</v>
      </c>
      <c r="M1113" s="58">
        <v>45728</v>
      </c>
      <c r="N1113" s="59"/>
      <c r="O1113" s="56">
        <v>1</v>
      </c>
      <c r="P1113" s="56"/>
      <c r="Q1113" s="56">
        <v>11</v>
      </c>
      <c r="R1113" s="60">
        <v>7.9</v>
      </c>
      <c r="S1113" s="61">
        <f>O1113+P1113</f>
        <v>1</v>
      </c>
      <c r="T1113" s="62">
        <f>+IF(L1113&lt;&gt;"",IF(DAYS360(L1113,$A$2)&lt;0,0,IF(AND(MONTH(L1113)=MONTH($A$2),YEAR(L1113)&lt;YEAR($A$2)),(DAYS360(L1113,$A$2)/30)-1,DAYS360(L1113,$A$2)/30)),0)</f>
        <v>66.433333333333337</v>
      </c>
      <c r="U1113" s="62">
        <f>+IF(M1113&lt;&gt;"",IF(DAYS360(M1113,$A$2)&lt;0,0,IF(AND(MONTH(M1113)=MONTH($A$2),YEAR(M1113)&lt;YEAR($A$2)),(DAYS360(M1113,$A$2)/30)-1,DAYS360(M1113,$A$2)/30)),0)</f>
        <v>0.46666666666666667</v>
      </c>
      <c r="V1113" s="63">
        <f>S1113/((C1113+Q1113)/2)</f>
        <v>9.5238095238095233E-2</v>
      </c>
      <c r="W1113" s="64">
        <f>+IF(V1113&gt;0,1/V1113,999)</f>
        <v>10.5</v>
      </c>
      <c r="X1113" s="65" t="str">
        <f>+IF(N1113&lt;&gt;"",IF(INT(N1113)&lt;&gt;INT(K1113),"OUI",""),"")</f>
        <v/>
      </c>
      <c r="Y1113" s="66">
        <f>+IF(F1113="OUI",0,C1113*K1113)</f>
        <v>79</v>
      </c>
      <c r="Z1113" s="67" t="str">
        <f>+IF(R1113="-",IF(OR(F1113="OUI",AND(G1113="OUI",T1113&lt;=$V$1),H1113="OUI",I1113="OUI",J1113="OUI",T1113&lt;=$V$1),"OUI",""),"")</f>
        <v/>
      </c>
      <c r="AA1113" s="68" t="str">
        <f>+IF(OR(Z1113&lt;&gt;"OUI",X1113="OUI",R1113&lt;&gt;"-"),"OUI","")</f>
        <v>OUI</v>
      </c>
      <c r="AB1113" s="69">
        <f>+IF(AA1113&lt;&gt;"OUI","-",IF(R1113="-",IF(W1113&lt;=3,"-",MAX(N1113,K1113*(1-$T$1))),IF(W1113&lt;=3,R1113,IF(T1113&gt;$V$6,MAX(N1113,K1113*$T$6),IF(T1113&gt;$V$5,MAX(R1113,N1113,K1113*(1-$T$2),K1113*(1-$T$5)),IF(T1113&gt;$V$4,MAX(R1113,N1113,K1113*(1-$T$2),K1113*(1-$T$4)),IF(T1113&gt;$V$3,MAX(R1113,N1113,K1113*(1-$T$2),K1113*(1-$T$3)),IF(T1113&gt;$V$1,MAX(N1113,K1113*(1-$T$2)),MAX(N1113,R1113)))))))))</f>
        <v>7.9</v>
      </c>
      <c r="AC1113" s="70">
        <f>+IF(AB1113="-","-",IF(ABS(K1113-AB1113)&lt;0.1,1,-1*(AB1113-K1113)/K1113))</f>
        <v>1</v>
      </c>
      <c r="AD1113" s="66">
        <f>+IF(AB1113&lt;&gt;"-",IF(AB1113&lt;K1113,(K1113-AB1113)*C1113,AB1113*C1113),"")</f>
        <v>79</v>
      </c>
      <c r="AE1113" s="68" t="str">
        <f>+IF(AB1113&lt;&gt;"-",IF(R1113&lt;&gt;"-",IF(Z1113&lt;&gt;"OUI","OLD","FAUX"),IF(Z1113&lt;&gt;"OUI","NEW","FAUX")),"")</f>
        <v>OLD</v>
      </c>
      <c r="AF1113" s="68"/>
      <c r="AG1113" s="68"/>
      <c r="AH1113" s="53" t="str">
        <f t="shared" si="17"/>
        <v/>
      </c>
    </row>
    <row r="1114" spans="1:34" ht="17">
      <c r="A1114" s="53" t="s">
        <v>1836</v>
      </c>
      <c r="B1114" s="53" t="s">
        <v>1837</v>
      </c>
      <c r="C1114" s="54">
        <v>5</v>
      </c>
      <c r="D1114" s="55" t="s">
        <v>80</v>
      </c>
      <c r="E1114" s="55" t="s">
        <v>97</v>
      </c>
      <c r="F1114" s="56" t="s">
        <v>49</v>
      </c>
      <c r="G1114" s="56" t="s">
        <v>49</v>
      </c>
      <c r="H1114" s="56"/>
      <c r="I1114" s="56"/>
      <c r="J1114" s="56" t="s">
        <v>98</v>
      </c>
      <c r="K1114" s="57">
        <v>7.8754</v>
      </c>
      <c r="L1114" s="58">
        <v>44046</v>
      </c>
      <c r="M1114" s="58">
        <v>45245</v>
      </c>
      <c r="N1114" s="59"/>
      <c r="O1114" s="56"/>
      <c r="P1114" s="56"/>
      <c r="Q1114" s="56">
        <v>5</v>
      </c>
      <c r="R1114" s="60">
        <v>7.08786</v>
      </c>
      <c r="S1114" s="61">
        <f>O1114+P1114</f>
        <v>0</v>
      </c>
      <c r="T1114" s="62">
        <f>+IF(L1114&lt;&gt;"",IF(DAYS360(L1114,$A$2)&lt;0,0,IF(AND(MONTH(L1114)=MONTH($A$2),YEAR(L1114)&lt;YEAR($A$2)),(DAYS360(L1114,$A$2)/30)-1,DAYS360(L1114,$A$2)/30)),0)</f>
        <v>55.766666666666666</v>
      </c>
      <c r="U1114" s="62">
        <f>+IF(M1114&lt;&gt;"",IF(DAYS360(M1114,$A$2)&lt;0,0,IF(AND(MONTH(M1114)=MONTH($A$2),YEAR(M1114)&lt;YEAR($A$2)),(DAYS360(M1114,$A$2)/30)-1,DAYS360(M1114,$A$2)/30)),0)</f>
        <v>16.366666666666667</v>
      </c>
      <c r="V1114" s="63">
        <f>S1114/((C1114+Q1114)/2)</f>
        <v>0</v>
      </c>
      <c r="W1114" s="64">
        <f>+IF(V1114&gt;0,1/V1114,999)</f>
        <v>999</v>
      </c>
      <c r="X1114" s="65" t="str">
        <f>+IF(N1114&lt;&gt;"",IF(INT(N1114)&lt;&gt;INT(K1114),"OUI",""),"")</f>
        <v/>
      </c>
      <c r="Y1114" s="66">
        <f>+IF(F1114="OUI",0,C1114*K1114)</f>
        <v>39.377000000000002</v>
      </c>
      <c r="Z1114" s="67" t="str">
        <f>+IF(R1114="-",IF(OR(F1114="OUI",AND(G1114="OUI",T1114&lt;=$V$1),H1114="OUI",I1114="OUI",J1114="OUI",T1114&lt;=$V$1),"OUI",""),"")</f>
        <v/>
      </c>
      <c r="AA1114" s="68" t="str">
        <f>+IF(OR(Z1114&lt;&gt;"OUI",X1114="OUI",R1114&lt;&gt;"-"),"OUI","")</f>
        <v>OUI</v>
      </c>
      <c r="AB1114" s="69">
        <f>+IF(AA1114&lt;&gt;"OUI","-",IF(R1114="-",IF(W1114&lt;=3,"-",MAX(N1114,K1114*(1-$T$1))),IF(W1114&lt;=3,R1114,IF(T1114&gt;$V$6,MAX(N1114,K1114*$T$6),IF(T1114&gt;$V$5,MAX(R1114,N1114,K1114*(1-$T$2),K1114*(1-$T$5)),IF(T1114&gt;$V$4,MAX(R1114,N1114,K1114*(1-$T$2),K1114*(1-$T$4)),IF(T1114&gt;$V$3,MAX(R1114,N1114,K1114*(1-$T$2),K1114*(1-$T$3)),IF(T1114&gt;$V$1,MAX(N1114,K1114*(1-$T$2)),MAX(N1114,R1114)))))))))</f>
        <v>7.08786</v>
      </c>
      <c r="AC1114" s="70">
        <f>+IF(AB1114="-","-",IF(ABS(K1114-AB1114)&lt;0.1,1,-1*(AB1114-K1114)/K1114))</f>
        <v>9.9999999999999992E-2</v>
      </c>
      <c r="AD1114" s="66">
        <f>+IF(AB1114&lt;&gt;"-",IF(AB1114&lt;K1114,(K1114-AB1114)*C1114,AB1114*C1114),"")</f>
        <v>3.9376999999999995</v>
      </c>
      <c r="AE1114" s="68" t="str">
        <f>+IF(AB1114&lt;&gt;"-",IF(R1114&lt;&gt;"-",IF(Z1114&lt;&gt;"OUI","OLD","FAUX"),IF(Z1114&lt;&gt;"OUI","NEW","FAUX")),"")</f>
        <v>OLD</v>
      </c>
      <c r="AF1114" s="68"/>
      <c r="AG1114" s="68"/>
      <c r="AH1114" s="53" t="str">
        <f t="shared" si="17"/>
        <v/>
      </c>
    </row>
    <row r="1115" spans="1:34" ht="17">
      <c r="A1115" s="53" t="s">
        <v>1346</v>
      </c>
      <c r="B1115" s="53" t="s">
        <v>1347</v>
      </c>
      <c r="C1115" s="54">
        <v>2</v>
      </c>
      <c r="D1115" s="55" t="s">
        <v>468</v>
      </c>
      <c r="E1115" s="55" t="s">
        <v>275</v>
      </c>
      <c r="F1115" s="56" t="s">
        <v>49</v>
      </c>
      <c r="G1115" s="56" t="s">
        <v>49</v>
      </c>
      <c r="H1115" s="56"/>
      <c r="I1115" s="56"/>
      <c r="J1115" s="56" t="s">
        <v>49</v>
      </c>
      <c r="K1115" s="57">
        <v>7.8459000000000003</v>
      </c>
      <c r="L1115" s="58">
        <v>44656</v>
      </c>
      <c r="M1115" s="58">
        <v>45569</v>
      </c>
      <c r="N1115" s="59"/>
      <c r="O1115" s="56"/>
      <c r="P1115" s="56"/>
      <c r="Q1115" s="56">
        <v>2</v>
      </c>
      <c r="R1115" s="60" t="s">
        <v>1139</v>
      </c>
      <c r="S1115" s="61">
        <f>O1115+P1115</f>
        <v>0</v>
      </c>
      <c r="T1115" s="62">
        <f>+IF(L1115&lt;&gt;"",IF(DAYS360(L1115,$A$2)&lt;0,0,IF(AND(MONTH(L1115)=MONTH($A$2),YEAR(L1115)&lt;YEAR($A$2)),(DAYS360(L1115,$A$2)/30)-1,DAYS360(L1115,$A$2)/30)),0)</f>
        <v>35.700000000000003</v>
      </c>
      <c r="U1115" s="62">
        <f>+IF(M1115&lt;&gt;"",IF(DAYS360(M1115,$A$2)&lt;0,0,IF(AND(MONTH(M1115)=MONTH($A$2),YEAR(M1115)&lt;YEAR($A$2)),(DAYS360(M1115,$A$2)/30)-1,DAYS360(M1115,$A$2)/30)),0)</f>
        <v>5.7333333333333334</v>
      </c>
      <c r="V1115" s="63">
        <f>S1115/((C1115+Q1115)/2)</f>
        <v>0</v>
      </c>
      <c r="W1115" s="64">
        <f>+IF(V1115&gt;0,1/V1115,999)</f>
        <v>999</v>
      </c>
      <c r="X1115" s="65" t="str">
        <f>+IF(N1115&lt;&gt;"",IF(INT(N1115)&lt;&gt;INT(K1115),"OUI",""),"")</f>
        <v/>
      </c>
      <c r="Y1115" s="66">
        <f>+IF(F1115="OUI",0,C1115*K1115)</f>
        <v>15.691800000000001</v>
      </c>
      <c r="Z1115" s="67" t="str">
        <f>+IF(R1115="-",IF(OR(F1115="OUI",AND(G1115="OUI",T1115&lt;=$V$1),H1115="OUI",I1115="OUI",J1115="OUI",T1115&lt;=$V$1),"OUI",""),"")</f>
        <v/>
      </c>
      <c r="AA1115" s="68" t="str">
        <f>+IF(OR(Z1115&lt;&gt;"OUI",X1115="OUI",R1115&lt;&gt;"-"),"OUI","")</f>
        <v>OUI</v>
      </c>
      <c r="AB1115" s="69">
        <f>+IF(AA1115&lt;&gt;"OUI","-",IF(R1115="-",IF(W1115&lt;=3,"-",MAX(N1115,K1115*(1-$T$1))),IF(W1115&lt;=3,R1115,IF(T1115&gt;$V$6,MAX(N1115,K1115*$T$6),IF(T1115&gt;$V$5,MAX(R1115,N1115,K1115*(1-$T$2),K1115*(1-$T$5)),IF(T1115&gt;$V$4,MAX(R1115,N1115,K1115*(1-$T$2),K1115*(1-$T$4)),IF(T1115&gt;$V$3,MAX(R1115,N1115,K1115*(1-$T$2),K1115*(1-$T$3)),IF(T1115&gt;$V$1,MAX(N1115,K1115*(1-$T$2)),MAX(N1115,R1115)))))))))</f>
        <v>7.0613100000000006</v>
      </c>
      <c r="AC1115" s="70">
        <f>+IF(AB1115="-","-",IF(ABS(K1115-AB1115)&lt;0.1,1,-1*(AB1115-K1115)/K1115))</f>
        <v>9.999999999999995E-2</v>
      </c>
      <c r="AD1115" s="66">
        <f>+IF(AB1115&lt;&gt;"-",IF(AB1115&lt;K1115,(K1115-AB1115)*C1115,AB1115*C1115),"")</f>
        <v>1.5691799999999994</v>
      </c>
      <c r="AE1115" s="68" t="str">
        <f>+IF(AB1115&lt;&gt;"-",IF(R1115&lt;&gt;"-",IF(Z1115&lt;&gt;"OUI","OLD","FAUX"),IF(Z1115&lt;&gt;"OUI","NEW","FAUX")),"")</f>
        <v>NEW</v>
      </c>
      <c r="AF1115" s="68"/>
      <c r="AG1115" s="68"/>
      <c r="AH1115" s="53" t="str">
        <f t="shared" si="17"/>
        <v/>
      </c>
    </row>
    <row r="1116" spans="1:34" ht="17">
      <c r="A1116" s="53" t="s">
        <v>1556</v>
      </c>
      <c r="B1116" s="53" t="s">
        <v>1557</v>
      </c>
      <c r="C1116" s="54">
        <v>26</v>
      </c>
      <c r="D1116" s="55" t="s">
        <v>80</v>
      </c>
      <c r="E1116" s="55" t="s">
        <v>97</v>
      </c>
      <c r="F1116" s="56" t="s">
        <v>49</v>
      </c>
      <c r="G1116" s="56" t="s">
        <v>49</v>
      </c>
      <c r="H1116" s="56"/>
      <c r="I1116" s="56"/>
      <c r="J1116" s="56" t="s">
        <v>98</v>
      </c>
      <c r="K1116" s="57">
        <v>7.7808000000000002</v>
      </c>
      <c r="L1116" s="58">
        <v>44098</v>
      </c>
      <c r="M1116" s="58">
        <v>44776</v>
      </c>
      <c r="N1116" s="59"/>
      <c r="O1116" s="56"/>
      <c r="P1116" s="56"/>
      <c r="Q1116" s="56">
        <v>26</v>
      </c>
      <c r="R1116" s="60">
        <v>7.0027200000000001</v>
      </c>
      <c r="S1116" s="61">
        <f>O1116+P1116</f>
        <v>0</v>
      </c>
      <c r="T1116" s="62">
        <f>+IF(L1116&lt;&gt;"",IF(DAYS360(L1116,$A$2)&lt;0,0,IF(AND(MONTH(L1116)=MONTH($A$2),YEAR(L1116)&lt;YEAR($A$2)),(DAYS360(L1116,$A$2)/30)-1,DAYS360(L1116,$A$2)/30)),0)</f>
        <v>54.06666666666667</v>
      </c>
      <c r="U1116" s="62">
        <f>+IF(M1116&lt;&gt;"",IF(DAYS360(M1116,$A$2)&lt;0,0,IF(AND(MONTH(M1116)=MONTH($A$2),YEAR(M1116)&lt;YEAR($A$2)),(DAYS360(M1116,$A$2)/30)-1,DAYS360(M1116,$A$2)/30)),0)</f>
        <v>31.766666666666666</v>
      </c>
      <c r="V1116" s="63">
        <f>S1116/((C1116+Q1116)/2)</f>
        <v>0</v>
      </c>
      <c r="W1116" s="64">
        <f>+IF(V1116&gt;0,1/V1116,999)</f>
        <v>999</v>
      </c>
      <c r="X1116" s="65" t="str">
        <f>+IF(N1116&lt;&gt;"",IF(INT(N1116)&lt;&gt;INT(K1116),"OUI",""),"")</f>
        <v/>
      </c>
      <c r="Y1116" s="66">
        <f>+IF(F1116="OUI",0,C1116*K1116)</f>
        <v>202.30080000000001</v>
      </c>
      <c r="Z1116" s="67" t="str">
        <f>+IF(R1116="-",IF(OR(F1116="OUI",AND(G1116="OUI",T1116&lt;=$V$1),H1116="OUI",I1116="OUI",J1116="OUI",T1116&lt;=$V$1),"OUI",""),"")</f>
        <v/>
      </c>
      <c r="AA1116" s="68" t="str">
        <f>+IF(OR(Z1116&lt;&gt;"OUI",X1116="OUI",R1116&lt;&gt;"-"),"OUI","")</f>
        <v>OUI</v>
      </c>
      <c r="AB1116" s="69">
        <f>+IF(AA1116&lt;&gt;"OUI","-",IF(R1116="-",IF(W1116&lt;=3,"-",MAX(N1116,K1116*(1-$T$1))),IF(W1116&lt;=3,R1116,IF(T1116&gt;$V$6,MAX(N1116,K1116*$T$6),IF(T1116&gt;$V$5,MAX(R1116,N1116,K1116*(1-$T$2),K1116*(1-$T$5)),IF(T1116&gt;$V$4,MAX(R1116,N1116,K1116*(1-$T$2),K1116*(1-$T$4)),IF(T1116&gt;$V$3,MAX(R1116,N1116,K1116*(1-$T$2),K1116*(1-$T$3)),IF(T1116&gt;$V$1,MAX(N1116,K1116*(1-$T$2)),MAX(N1116,R1116)))))))))</f>
        <v>7.0027200000000001</v>
      </c>
      <c r="AC1116" s="70">
        <f>+IF(AB1116="-","-",IF(ABS(K1116-AB1116)&lt;0.1,1,-1*(AB1116-K1116)/K1116))</f>
        <v>0.1</v>
      </c>
      <c r="AD1116" s="66">
        <f>+IF(AB1116&lt;&gt;"-",IF(AB1116&lt;K1116,(K1116-AB1116)*C1116,AB1116*C1116),"")</f>
        <v>20.230080000000001</v>
      </c>
      <c r="AE1116" s="68" t="str">
        <f>+IF(AB1116&lt;&gt;"-",IF(R1116&lt;&gt;"-",IF(Z1116&lt;&gt;"OUI","OLD","FAUX"),IF(Z1116&lt;&gt;"OUI","NEW","FAUX")),"")</f>
        <v>OLD</v>
      </c>
      <c r="AF1116" s="68"/>
      <c r="AG1116" s="68"/>
      <c r="AH1116" s="53" t="str">
        <f t="shared" si="17"/>
        <v/>
      </c>
    </row>
    <row r="1117" spans="1:34" ht="17">
      <c r="A1117" s="53" t="s">
        <v>3519</v>
      </c>
      <c r="B1117" s="53" t="s">
        <v>3520</v>
      </c>
      <c r="C1117" s="54">
        <v>1</v>
      </c>
      <c r="D1117" s="55" t="s">
        <v>80</v>
      </c>
      <c r="E1117" s="55"/>
      <c r="F1117" s="56" t="s">
        <v>49</v>
      </c>
      <c r="G1117" s="56" t="s">
        <v>49</v>
      </c>
      <c r="H1117" s="56"/>
      <c r="I1117" s="56"/>
      <c r="J1117" s="56"/>
      <c r="K1117" s="57">
        <v>7.7803000000000004</v>
      </c>
      <c r="L1117" s="58">
        <v>45384</v>
      </c>
      <c r="M1117" s="58">
        <v>45713</v>
      </c>
      <c r="N1117" s="59"/>
      <c r="O1117" s="56">
        <v>5</v>
      </c>
      <c r="P1117" s="56"/>
      <c r="Q1117" s="56">
        <v>8</v>
      </c>
      <c r="R1117" s="60" t="s">
        <v>1139</v>
      </c>
      <c r="S1117" s="61">
        <f>O1117+P1117</f>
        <v>5</v>
      </c>
      <c r="T1117" s="62">
        <f>+IF(L1117&lt;&gt;"",IF(DAYS360(L1117,$A$2)&lt;0,0,IF(AND(MONTH(L1117)=MONTH($A$2),YEAR(L1117)&lt;YEAR($A$2)),(DAYS360(L1117,$A$2)/30)-1,DAYS360(L1117,$A$2)/30)),0)</f>
        <v>11.8</v>
      </c>
      <c r="U1117" s="62">
        <f>+IF(M1117&lt;&gt;"",IF(DAYS360(M1117,$A$2)&lt;0,0,IF(AND(MONTH(M1117)=MONTH($A$2),YEAR(M1117)&lt;YEAR($A$2)),(DAYS360(M1117,$A$2)/30)-1,DAYS360(M1117,$A$2)/30)),0)</f>
        <v>1.0333333333333334</v>
      </c>
      <c r="V1117" s="63">
        <f>S1117/((C1117+Q1117)/2)</f>
        <v>1.1111111111111112</v>
      </c>
      <c r="W1117" s="64">
        <f>+IF(V1117&gt;0,1/V1117,999)</f>
        <v>0.89999999999999991</v>
      </c>
      <c r="X1117" s="65" t="str">
        <f>+IF(N1117&lt;&gt;"",IF(INT(N1117)&lt;&gt;INT(K1117),"OUI",""),"")</f>
        <v/>
      </c>
      <c r="Y1117" s="66">
        <f>+IF(F1117="OUI",0,C1117*K1117)</f>
        <v>7.7803000000000004</v>
      </c>
      <c r="Z1117" s="67" t="str">
        <f>+IF(R1117="-",IF(OR(F1117="OUI",AND(G1117="OUI",T1117&lt;=$V$1),H1117="OUI",I1117="OUI",J1117="OUI",T1117&lt;=$V$1),"OUI",""),"")</f>
        <v>OUI</v>
      </c>
      <c r="AA1117" s="68" t="str">
        <f>+IF(OR(Z1117&lt;&gt;"OUI",X1117="OUI",R1117&lt;&gt;"-"),"OUI","")</f>
        <v/>
      </c>
      <c r="AB1117" s="69" t="str">
        <f>+IF(AA1117&lt;&gt;"OUI","-",IF(R1117="-",IF(W1117&lt;=3,"-",MAX(N1117,K1117*(1-$T$1))),IF(W1117&lt;=3,R1117,IF(T1117&gt;$V$6,MAX(N1117,K1117*$T$6),IF(T1117&gt;$V$5,MAX(R1117,N1117,K1117*(1-$T$2),K1117*(1-$T$5)),IF(T1117&gt;$V$4,MAX(R1117,N1117,K1117*(1-$T$2),K1117*(1-$T$4)),IF(T1117&gt;$V$3,MAX(R1117,N1117,K1117*(1-$T$2),K1117*(1-$T$3)),IF(T1117&gt;$V$1,MAX(N1117,K1117*(1-$T$2)),MAX(N1117,R1117)))))))))</f>
        <v>-</v>
      </c>
      <c r="AC1117" s="70" t="str">
        <f>+IF(AB1117="-","-",IF(ABS(K1117-AB1117)&lt;0.1,1,-1*(AB1117-K1117)/K1117))</f>
        <v>-</v>
      </c>
      <c r="AD1117" s="66" t="str">
        <f>+IF(AB1117&lt;&gt;"-",IF(AB1117&lt;K1117,(K1117-AB1117)*C1117,AB1117*C1117),"")</f>
        <v/>
      </c>
      <c r="AE1117" s="68" t="str">
        <f>+IF(AB1117&lt;&gt;"-",IF(R1117&lt;&gt;"-",IF(Z1117&lt;&gt;"OUI","OLD","FAUX"),IF(Z1117&lt;&gt;"OUI","NEW","FAUX")),"")</f>
        <v/>
      </c>
      <c r="AF1117" s="68"/>
      <c r="AG1117" s="68"/>
      <c r="AH1117" s="53" t="str">
        <f t="shared" si="17"/>
        <v/>
      </c>
    </row>
    <row r="1118" spans="1:34" ht="17">
      <c r="A1118" s="53" t="s">
        <v>344</v>
      </c>
      <c r="B1118" s="53" t="s">
        <v>345</v>
      </c>
      <c r="C1118" s="54">
        <v>1</v>
      </c>
      <c r="D1118" s="55" t="s">
        <v>346</v>
      </c>
      <c r="E1118" s="55" t="s">
        <v>137</v>
      </c>
      <c r="F1118" s="56" t="s">
        <v>49</v>
      </c>
      <c r="G1118" s="56" t="s">
        <v>49</v>
      </c>
      <c r="H1118" s="56"/>
      <c r="I1118" s="56"/>
      <c r="J1118" s="56" t="s">
        <v>49</v>
      </c>
      <c r="K1118" s="57">
        <v>7.74</v>
      </c>
      <c r="L1118" s="58">
        <v>43767</v>
      </c>
      <c r="M1118" s="58">
        <v>45391</v>
      </c>
      <c r="N1118" s="59"/>
      <c r="O1118" s="56"/>
      <c r="P1118" s="56"/>
      <c r="Q1118" s="56">
        <v>1</v>
      </c>
      <c r="R1118" s="60">
        <v>5.4179999999999993</v>
      </c>
      <c r="S1118" s="61">
        <f>O1118+P1118</f>
        <v>0</v>
      </c>
      <c r="T1118" s="62">
        <f>+IF(L1118&lt;&gt;"",IF(DAYS360(L1118,$A$2)&lt;0,0,IF(AND(MONTH(L1118)=MONTH($A$2),YEAR(L1118)&lt;YEAR($A$2)),(DAYS360(L1118,$A$2)/30)-1,DAYS360(L1118,$A$2)/30)),0)</f>
        <v>64.900000000000006</v>
      </c>
      <c r="U1118" s="62">
        <f>+IF(M1118&lt;&gt;"",IF(DAYS360(M1118,$A$2)&lt;0,0,IF(AND(MONTH(M1118)=MONTH($A$2),YEAR(M1118)&lt;YEAR($A$2)),(DAYS360(M1118,$A$2)/30)-1,DAYS360(M1118,$A$2)/30)),0)</f>
        <v>11.566666666666666</v>
      </c>
      <c r="V1118" s="63">
        <f>S1118/((C1118+Q1118)/2)</f>
        <v>0</v>
      </c>
      <c r="W1118" s="64">
        <f>+IF(V1118&gt;0,1/V1118,999)</f>
        <v>999</v>
      </c>
      <c r="X1118" s="65" t="str">
        <f>+IF(N1118&lt;&gt;"",IF(INT(N1118)&lt;&gt;INT(K1118),"OUI",""),"")</f>
        <v/>
      </c>
      <c r="Y1118" s="66">
        <f>+IF(F1118="OUI",0,C1118*K1118)</f>
        <v>7.74</v>
      </c>
      <c r="Z1118" s="67" t="str">
        <f>+IF(R1118="-",IF(OR(F1118="OUI",AND(G1118="OUI",T1118&lt;=$V$1),H1118="OUI",I1118="OUI",J1118="OUI",T1118&lt;=$V$1),"OUI",""),"")</f>
        <v/>
      </c>
      <c r="AA1118" s="68" t="str">
        <f>+IF(OR(Z1118&lt;&gt;"OUI",X1118="OUI",R1118&lt;&gt;"-"),"OUI","")</f>
        <v>OUI</v>
      </c>
      <c r="AB1118" s="69">
        <f>+IF(AA1118&lt;&gt;"OUI","-",IF(R1118="-",IF(W1118&lt;=3,"-",MAX(N1118,K1118*(1-$T$1))),IF(W1118&lt;=3,R1118,IF(T1118&gt;$V$6,MAX(N1118,K1118*$T$6),IF(T1118&gt;$V$5,MAX(R1118,N1118,K1118*(1-$T$2),K1118*(1-$T$5)),IF(T1118&gt;$V$4,MAX(R1118,N1118,K1118*(1-$T$2),K1118*(1-$T$4)),IF(T1118&gt;$V$3,MAX(R1118,N1118,K1118*(1-$T$2),K1118*(1-$T$3)),IF(T1118&gt;$V$1,MAX(N1118,K1118*(1-$T$2)),MAX(N1118,R1118)))))))))</f>
        <v>7.74</v>
      </c>
      <c r="AC1118" s="70">
        <f>+IF(AB1118="-","-",IF(ABS(K1118-AB1118)&lt;0.1,1,-1*(AB1118-K1118)/K1118))</f>
        <v>1</v>
      </c>
      <c r="AD1118" s="66">
        <f>+IF(AB1118&lt;&gt;"-",IF(AB1118&lt;K1118,(K1118-AB1118)*C1118,AB1118*C1118),"")</f>
        <v>7.74</v>
      </c>
      <c r="AE1118" s="68" t="str">
        <f>+IF(AB1118&lt;&gt;"-",IF(R1118&lt;&gt;"-",IF(Z1118&lt;&gt;"OUI","OLD","FAUX"),IF(Z1118&lt;&gt;"OUI","NEW","FAUX")),"")</f>
        <v>OLD</v>
      </c>
      <c r="AF1118" s="68"/>
      <c r="AG1118" s="68"/>
      <c r="AH1118" s="53" t="str">
        <f t="shared" si="17"/>
        <v/>
      </c>
    </row>
    <row r="1119" spans="1:34" ht="17">
      <c r="A1119" s="53" t="s">
        <v>3126</v>
      </c>
      <c r="B1119" s="53" t="s">
        <v>3127</v>
      </c>
      <c r="C1119" s="54">
        <v>3</v>
      </c>
      <c r="D1119" s="55" t="s">
        <v>448</v>
      </c>
      <c r="E1119" s="55"/>
      <c r="F1119" s="56" t="s">
        <v>49</v>
      </c>
      <c r="G1119" s="56" t="s">
        <v>49</v>
      </c>
      <c r="H1119" s="56"/>
      <c r="I1119" s="56"/>
      <c r="J1119" s="56"/>
      <c r="K1119" s="57">
        <v>7.7055999999999996</v>
      </c>
      <c r="L1119" s="58">
        <v>45560</v>
      </c>
      <c r="M1119" s="58">
        <v>45568</v>
      </c>
      <c r="N1119" s="59"/>
      <c r="O1119" s="56"/>
      <c r="P1119" s="56"/>
      <c r="Q1119" s="56">
        <v>5</v>
      </c>
      <c r="R1119" s="60" t="s">
        <v>1139</v>
      </c>
      <c r="S1119" s="61">
        <f>O1119+P1119</f>
        <v>0</v>
      </c>
      <c r="T1119" s="62">
        <f>+IF(L1119&lt;&gt;"",IF(DAYS360(L1119,$A$2)&lt;0,0,IF(AND(MONTH(L1119)=MONTH($A$2),YEAR(L1119)&lt;YEAR($A$2)),(DAYS360(L1119,$A$2)/30)-1,DAYS360(L1119,$A$2)/30)),0)</f>
        <v>6.0333333333333332</v>
      </c>
      <c r="U1119" s="62">
        <f>+IF(M1119&lt;&gt;"",IF(DAYS360(M1119,$A$2)&lt;0,0,IF(AND(MONTH(M1119)=MONTH($A$2),YEAR(M1119)&lt;YEAR($A$2)),(DAYS360(M1119,$A$2)/30)-1,DAYS360(M1119,$A$2)/30)),0)</f>
        <v>5.7666666666666666</v>
      </c>
      <c r="V1119" s="63">
        <f>S1119/((C1119+Q1119)/2)</f>
        <v>0</v>
      </c>
      <c r="W1119" s="64">
        <f>+IF(V1119&gt;0,1/V1119,999)</f>
        <v>999</v>
      </c>
      <c r="X1119" s="65" t="str">
        <f>+IF(N1119&lt;&gt;"",IF(INT(N1119)&lt;&gt;INT(K1119),"OUI",""),"")</f>
        <v/>
      </c>
      <c r="Y1119" s="66">
        <f>+IF(F1119="OUI",0,C1119*K1119)</f>
        <v>23.116799999999998</v>
      </c>
      <c r="Z1119" s="67" t="str">
        <f>+IF(R1119="-",IF(OR(F1119="OUI",AND(G1119="OUI",T1119&lt;=$V$1),H1119="OUI",I1119="OUI",J1119="OUI",T1119&lt;=$V$1),"OUI",""),"")</f>
        <v>OUI</v>
      </c>
      <c r="AA1119" s="68" t="str">
        <f>+IF(OR(Z1119&lt;&gt;"OUI",X1119="OUI",R1119&lt;&gt;"-"),"OUI","")</f>
        <v/>
      </c>
      <c r="AB1119" s="69" t="str">
        <f>+IF(AA1119&lt;&gt;"OUI","-",IF(R1119="-",IF(W1119&lt;=3,"-",MAX(N1119,K1119*(1-$T$1))),IF(W1119&lt;=3,R1119,IF(T1119&gt;$V$6,MAX(N1119,K1119*$T$6),IF(T1119&gt;$V$5,MAX(R1119,N1119,K1119*(1-$T$2),K1119*(1-$T$5)),IF(T1119&gt;$V$4,MAX(R1119,N1119,K1119*(1-$T$2),K1119*(1-$T$4)),IF(T1119&gt;$V$3,MAX(R1119,N1119,K1119*(1-$T$2),K1119*(1-$T$3)),IF(T1119&gt;$V$1,MAX(N1119,K1119*(1-$T$2)),MAX(N1119,R1119)))))))))</f>
        <v>-</v>
      </c>
      <c r="AC1119" s="70" t="str">
        <f>+IF(AB1119="-","-",IF(ABS(K1119-AB1119)&lt;0.1,1,-1*(AB1119-K1119)/K1119))</f>
        <v>-</v>
      </c>
      <c r="AD1119" s="66" t="str">
        <f>+IF(AB1119&lt;&gt;"-",IF(AB1119&lt;K1119,(K1119-AB1119)*C1119,AB1119*C1119),"")</f>
        <v/>
      </c>
      <c r="AE1119" s="68" t="str">
        <f>+IF(AB1119&lt;&gt;"-",IF(R1119&lt;&gt;"-",IF(Z1119&lt;&gt;"OUI","OLD","FAUX"),IF(Z1119&lt;&gt;"OUI","NEW","FAUX")),"")</f>
        <v/>
      </c>
      <c r="AF1119" s="68"/>
      <c r="AG1119" s="68"/>
      <c r="AH1119" s="53" t="str">
        <f t="shared" si="17"/>
        <v/>
      </c>
    </row>
    <row r="1120" spans="1:34" ht="17">
      <c r="A1120" s="53" t="s">
        <v>3122</v>
      </c>
      <c r="B1120" s="53" t="s">
        <v>3123</v>
      </c>
      <c r="C1120" s="54">
        <v>6</v>
      </c>
      <c r="D1120" s="55" t="s">
        <v>448</v>
      </c>
      <c r="E1120" s="55"/>
      <c r="F1120" s="56" t="s">
        <v>49</v>
      </c>
      <c r="G1120" s="56" t="s">
        <v>49</v>
      </c>
      <c r="H1120" s="56"/>
      <c r="I1120" s="56"/>
      <c r="J1120" s="56"/>
      <c r="K1120" s="57">
        <v>7.7055999999999996</v>
      </c>
      <c r="L1120" s="58">
        <v>45560</v>
      </c>
      <c r="M1120" s="58"/>
      <c r="N1120" s="59"/>
      <c r="O1120" s="56"/>
      <c r="P1120" s="56"/>
      <c r="Q1120" s="56">
        <v>6</v>
      </c>
      <c r="R1120" s="60" t="s">
        <v>1139</v>
      </c>
      <c r="S1120" s="61">
        <f>O1120+P1120</f>
        <v>0</v>
      </c>
      <c r="T1120" s="62">
        <f>+IF(L1120&lt;&gt;"",IF(DAYS360(L1120,$A$2)&lt;0,0,IF(AND(MONTH(L1120)=MONTH($A$2),YEAR(L1120)&lt;YEAR($A$2)),(DAYS360(L1120,$A$2)/30)-1,DAYS360(L1120,$A$2)/30)),0)</f>
        <v>6.0333333333333332</v>
      </c>
      <c r="U1120" s="62">
        <f>+IF(M1120&lt;&gt;"",IF(DAYS360(M1120,$A$2)&lt;0,0,IF(AND(MONTH(M1120)=MONTH($A$2),YEAR(M1120)&lt;YEAR($A$2)),(DAYS360(M1120,$A$2)/30)-1,DAYS360(M1120,$A$2)/30)),0)</f>
        <v>0</v>
      </c>
      <c r="V1120" s="63">
        <f>S1120/((C1120+Q1120)/2)</f>
        <v>0</v>
      </c>
      <c r="W1120" s="64">
        <f>+IF(V1120&gt;0,1/V1120,999)</f>
        <v>999</v>
      </c>
      <c r="X1120" s="65" t="str">
        <f>+IF(N1120&lt;&gt;"",IF(INT(N1120)&lt;&gt;INT(K1120),"OUI",""),"")</f>
        <v/>
      </c>
      <c r="Y1120" s="66">
        <f>+IF(F1120="OUI",0,C1120*K1120)</f>
        <v>46.233599999999996</v>
      </c>
      <c r="Z1120" s="67" t="str">
        <f>+IF(R1120="-",IF(OR(F1120="OUI",AND(G1120="OUI",T1120&lt;=$V$1),H1120="OUI",I1120="OUI",J1120="OUI",T1120&lt;=$V$1),"OUI",""),"")</f>
        <v>OUI</v>
      </c>
      <c r="AA1120" s="68" t="str">
        <f>+IF(OR(Z1120&lt;&gt;"OUI",X1120="OUI",R1120&lt;&gt;"-"),"OUI","")</f>
        <v/>
      </c>
      <c r="AB1120" s="69" t="str">
        <f>+IF(AA1120&lt;&gt;"OUI","-",IF(R1120="-",IF(W1120&lt;=3,"-",MAX(N1120,K1120*(1-$T$1))),IF(W1120&lt;=3,R1120,IF(T1120&gt;$V$6,MAX(N1120,K1120*$T$6),IF(T1120&gt;$V$5,MAX(R1120,N1120,K1120*(1-$T$2),K1120*(1-$T$5)),IF(T1120&gt;$V$4,MAX(R1120,N1120,K1120*(1-$T$2),K1120*(1-$T$4)),IF(T1120&gt;$V$3,MAX(R1120,N1120,K1120*(1-$T$2),K1120*(1-$T$3)),IF(T1120&gt;$V$1,MAX(N1120,K1120*(1-$T$2)),MAX(N1120,R1120)))))))))</f>
        <v>-</v>
      </c>
      <c r="AC1120" s="70" t="str">
        <f>+IF(AB1120="-","-",IF(ABS(K1120-AB1120)&lt;0.1,1,-1*(AB1120-K1120)/K1120))</f>
        <v>-</v>
      </c>
      <c r="AD1120" s="66" t="str">
        <f>+IF(AB1120&lt;&gt;"-",IF(AB1120&lt;K1120,(K1120-AB1120)*C1120,AB1120*C1120),"")</f>
        <v/>
      </c>
      <c r="AE1120" s="68" t="str">
        <f>+IF(AB1120&lt;&gt;"-",IF(R1120&lt;&gt;"-",IF(Z1120&lt;&gt;"OUI","OLD","FAUX"),IF(Z1120&lt;&gt;"OUI","NEW","FAUX")),"")</f>
        <v/>
      </c>
      <c r="AF1120" s="68"/>
      <c r="AG1120" s="68"/>
      <c r="AH1120" s="53" t="str">
        <f t="shared" si="17"/>
        <v/>
      </c>
    </row>
    <row r="1121" spans="1:34" ht="17">
      <c r="A1121" s="53" t="s">
        <v>3124</v>
      </c>
      <c r="B1121" s="53" t="s">
        <v>3125</v>
      </c>
      <c r="C1121" s="54">
        <v>10</v>
      </c>
      <c r="D1121" s="55" t="s">
        <v>448</v>
      </c>
      <c r="E1121" s="55"/>
      <c r="F1121" s="56" t="s">
        <v>49</v>
      </c>
      <c r="G1121" s="56" t="s">
        <v>49</v>
      </c>
      <c r="H1121" s="56"/>
      <c r="I1121" s="56"/>
      <c r="J1121" s="56"/>
      <c r="K1121" s="57">
        <v>7.7055999999999996</v>
      </c>
      <c r="L1121" s="58">
        <v>45560</v>
      </c>
      <c r="M1121" s="58">
        <v>45621</v>
      </c>
      <c r="N1121" s="59"/>
      <c r="O1121" s="56"/>
      <c r="P1121" s="56"/>
      <c r="Q1121" s="56">
        <v>10</v>
      </c>
      <c r="R1121" s="60" t="s">
        <v>1139</v>
      </c>
      <c r="S1121" s="61">
        <f>O1121+P1121</f>
        <v>0</v>
      </c>
      <c r="T1121" s="62">
        <f>+IF(L1121&lt;&gt;"",IF(DAYS360(L1121,$A$2)&lt;0,0,IF(AND(MONTH(L1121)=MONTH($A$2),YEAR(L1121)&lt;YEAR($A$2)),(DAYS360(L1121,$A$2)/30)-1,DAYS360(L1121,$A$2)/30)),0)</f>
        <v>6.0333333333333332</v>
      </c>
      <c r="U1121" s="62">
        <f>+IF(M1121&lt;&gt;"",IF(DAYS360(M1121,$A$2)&lt;0,0,IF(AND(MONTH(M1121)=MONTH($A$2),YEAR(M1121)&lt;YEAR($A$2)),(DAYS360(M1121,$A$2)/30)-1,DAYS360(M1121,$A$2)/30)),0)</f>
        <v>4.0333333333333332</v>
      </c>
      <c r="V1121" s="63">
        <f>S1121/((C1121+Q1121)/2)</f>
        <v>0</v>
      </c>
      <c r="W1121" s="64">
        <f>+IF(V1121&gt;0,1/V1121,999)</f>
        <v>999</v>
      </c>
      <c r="X1121" s="65" t="str">
        <f>+IF(N1121&lt;&gt;"",IF(INT(N1121)&lt;&gt;INT(K1121),"OUI",""),"")</f>
        <v/>
      </c>
      <c r="Y1121" s="66">
        <f>+IF(F1121="OUI",0,C1121*K1121)</f>
        <v>77.055999999999997</v>
      </c>
      <c r="Z1121" s="67" t="str">
        <f>+IF(R1121="-",IF(OR(F1121="OUI",AND(G1121="OUI",T1121&lt;=$V$1),H1121="OUI",I1121="OUI",J1121="OUI",T1121&lt;=$V$1),"OUI",""),"")</f>
        <v>OUI</v>
      </c>
      <c r="AA1121" s="68" t="str">
        <f>+IF(OR(Z1121&lt;&gt;"OUI",X1121="OUI",R1121&lt;&gt;"-"),"OUI","")</f>
        <v/>
      </c>
      <c r="AB1121" s="69" t="str">
        <f>+IF(AA1121&lt;&gt;"OUI","-",IF(R1121="-",IF(W1121&lt;=3,"-",MAX(N1121,K1121*(1-$T$1))),IF(W1121&lt;=3,R1121,IF(T1121&gt;$V$6,MAX(N1121,K1121*$T$6),IF(T1121&gt;$V$5,MAX(R1121,N1121,K1121*(1-$T$2),K1121*(1-$T$5)),IF(T1121&gt;$V$4,MAX(R1121,N1121,K1121*(1-$T$2),K1121*(1-$T$4)),IF(T1121&gt;$V$3,MAX(R1121,N1121,K1121*(1-$T$2),K1121*(1-$T$3)),IF(T1121&gt;$V$1,MAX(N1121,K1121*(1-$T$2)),MAX(N1121,R1121)))))))))</f>
        <v>-</v>
      </c>
      <c r="AC1121" s="70" t="str">
        <f>+IF(AB1121="-","-",IF(ABS(K1121-AB1121)&lt;0.1,1,-1*(AB1121-K1121)/K1121))</f>
        <v>-</v>
      </c>
      <c r="AD1121" s="66" t="str">
        <f>+IF(AB1121&lt;&gt;"-",IF(AB1121&lt;K1121,(K1121-AB1121)*C1121,AB1121*C1121),"")</f>
        <v/>
      </c>
      <c r="AE1121" s="68" t="str">
        <f>+IF(AB1121&lt;&gt;"-",IF(R1121&lt;&gt;"-",IF(Z1121&lt;&gt;"OUI","OLD","FAUX"),IF(Z1121&lt;&gt;"OUI","NEW","FAUX")),"")</f>
        <v/>
      </c>
      <c r="AF1121" s="68"/>
      <c r="AG1121" s="68"/>
      <c r="AH1121" s="53" t="str">
        <f t="shared" si="17"/>
        <v/>
      </c>
    </row>
    <row r="1122" spans="1:34" ht="17">
      <c r="A1122" s="53" t="s">
        <v>3120</v>
      </c>
      <c r="B1122" s="53" t="s">
        <v>3121</v>
      </c>
      <c r="C1122" s="54">
        <v>11</v>
      </c>
      <c r="D1122" s="55" t="s">
        <v>448</v>
      </c>
      <c r="E1122" s="55"/>
      <c r="F1122" s="56" t="s">
        <v>49</v>
      </c>
      <c r="G1122" s="56" t="s">
        <v>49</v>
      </c>
      <c r="H1122" s="56"/>
      <c r="I1122" s="56"/>
      <c r="J1122" s="56"/>
      <c r="K1122" s="57">
        <v>7.7055999999999996</v>
      </c>
      <c r="L1122" s="58">
        <v>45560</v>
      </c>
      <c r="M1122" s="58"/>
      <c r="N1122" s="59"/>
      <c r="O1122" s="56"/>
      <c r="P1122" s="56"/>
      <c r="Q1122" s="56">
        <v>12</v>
      </c>
      <c r="R1122" s="60" t="s">
        <v>1139</v>
      </c>
      <c r="S1122" s="61">
        <f>O1122+P1122</f>
        <v>0</v>
      </c>
      <c r="T1122" s="62">
        <f>+IF(L1122&lt;&gt;"",IF(DAYS360(L1122,$A$2)&lt;0,0,IF(AND(MONTH(L1122)=MONTH($A$2),YEAR(L1122)&lt;YEAR($A$2)),(DAYS360(L1122,$A$2)/30)-1,DAYS360(L1122,$A$2)/30)),0)</f>
        <v>6.0333333333333332</v>
      </c>
      <c r="U1122" s="62">
        <f>+IF(M1122&lt;&gt;"",IF(DAYS360(M1122,$A$2)&lt;0,0,IF(AND(MONTH(M1122)=MONTH($A$2),YEAR(M1122)&lt;YEAR($A$2)),(DAYS360(M1122,$A$2)/30)-1,DAYS360(M1122,$A$2)/30)),0)</f>
        <v>0</v>
      </c>
      <c r="V1122" s="63">
        <f>S1122/((C1122+Q1122)/2)</f>
        <v>0</v>
      </c>
      <c r="W1122" s="64">
        <f>+IF(V1122&gt;0,1/V1122,999)</f>
        <v>999</v>
      </c>
      <c r="X1122" s="65" t="str">
        <f>+IF(N1122&lt;&gt;"",IF(INT(N1122)&lt;&gt;INT(K1122),"OUI",""),"")</f>
        <v/>
      </c>
      <c r="Y1122" s="66">
        <f>+IF(F1122="OUI",0,C1122*K1122)</f>
        <v>84.761600000000001</v>
      </c>
      <c r="Z1122" s="67" t="str">
        <f>+IF(R1122="-",IF(OR(F1122="OUI",AND(G1122="OUI",T1122&lt;=$V$1),H1122="OUI",I1122="OUI",J1122="OUI",T1122&lt;=$V$1),"OUI",""),"")</f>
        <v>OUI</v>
      </c>
      <c r="AA1122" s="68" t="str">
        <f>+IF(OR(Z1122&lt;&gt;"OUI",X1122="OUI",R1122&lt;&gt;"-"),"OUI","")</f>
        <v/>
      </c>
      <c r="AB1122" s="69" t="str">
        <f>+IF(AA1122&lt;&gt;"OUI","-",IF(R1122="-",IF(W1122&lt;=3,"-",MAX(N1122,K1122*(1-$T$1))),IF(W1122&lt;=3,R1122,IF(T1122&gt;$V$6,MAX(N1122,K1122*$T$6),IF(T1122&gt;$V$5,MAX(R1122,N1122,K1122*(1-$T$2),K1122*(1-$T$5)),IF(T1122&gt;$V$4,MAX(R1122,N1122,K1122*(1-$T$2),K1122*(1-$T$4)),IF(T1122&gt;$V$3,MAX(R1122,N1122,K1122*(1-$T$2),K1122*(1-$T$3)),IF(T1122&gt;$V$1,MAX(N1122,K1122*(1-$T$2)),MAX(N1122,R1122)))))))))</f>
        <v>-</v>
      </c>
      <c r="AC1122" s="70" t="str">
        <f>+IF(AB1122="-","-",IF(ABS(K1122-AB1122)&lt;0.1,1,-1*(AB1122-K1122)/K1122))</f>
        <v>-</v>
      </c>
      <c r="AD1122" s="66" t="str">
        <f>+IF(AB1122&lt;&gt;"-",IF(AB1122&lt;K1122,(K1122-AB1122)*C1122,AB1122*C1122),"")</f>
        <v/>
      </c>
      <c r="AE1122" s="68" t="str">
        <f>+IF(AB1122&lt;&gt;"-",IF(R1122&lt;&gt;"-",IF(Z1122&lt;&gt;"OUI","OLD","FAUX"),IF(Z1122&lt;&gt;"OUI","NEW","FAUX")),"")</f>
        <v/>
      </c>
      <c r="AF1122" s="68"/>
      <c r="AG1122" s="68"/>
      <c r="AH1122" s="53" t="str">
        <f t="shared" si="17"/>
        <v/>
      </c>
    </row>
    <row r="1123" spans="1:34" ht="17">
      <c r="A1123" s="53" t="s">
        <v>3348</v>
      </c>
      <c r="B1123" s="53" t="s">
        <v>3349</v>
      </c>
      <c r="C1123" s="54">
        <v>3</v>
      </c>
      <c r="D1123" s="55" t="s">
        <v>80</v>
      </c>
      <c r="E1123" s="55"/>
      <c r="F1123" s="56" t="s">
        <v>49</v>
      </c>
      <c r="G1123" s="56" t="s">
        <v>49</v>
      </c>
      <c r="H1123" s="56"/>
      <c r="I1123" s="56"/>
      <c r="J1123" s="56"/>
      <c r="K1123" s="57">
        <v>7.7</v>
      </c>
      <c r="L1123" s="58">
        <v>45644</v>
      </c>
      <c r="M1123" s="58"/>
      <c r="N1123" s="59"/>
      <c r="O1123" s="56"/>
      <c r="P1123" s="56"/>
      <c r="Q1123" s="56">
        <v>3</v>
      </c>
      <c r="R1123" s="60" t="s">
        <v>1139</v>
      </c>
      <c r="S1123" s="61">
        <f>O1123+P1123</f>
        <v>0</v>
      </c>
      <c r="T1123" s="62">
        <f>+IF(L1123&lt;&gt;"",IF(DAYS360(L1123,$A$2)&lt;0,0,IF(AND(MONTH(L1123)=MONTH($A$2),YEAR(L1123)&lt;YEAR($A$2)),(DAYS360(L1123,$A$2)/30)-1,DAYS360(L1123,$A$2)/30)),0)</f>
        <v>3.2666666666666666</v>
      </c>
      <c r="U1123" s="62">
        <f>+IF(M1123&lt;&gt;"",IF(DAYS360(M1123,$A$2)&lt;0,0,IF(AND(MONTH(M1123)=MONTH($A$2),YEAR(M1123)&lt;YEAR($A$2)),(DAYS360(M1123,$A$2)/30)-1,DAYS360(M1123,$A$2)/30)),0)</f>
        <v>0</v>
      </c>
      <c r="V1123" s="63">
        <f>S1123/((C1123+Q1123)/2)</f>
        <v>0</v>
      </c>
      <c r="W1123" s="64">
        <f>+IF(V1123&gt;0,1/V1123,999)</f>
        <v>999</v>
      </c>
      <c r="X1123" s="65" t="str">
        <f>+IF(N1123&lt;&gt;"",IF(INT(N1123)&lt;&gt;INT(K1123),"OUI",""),"")</f>
        <v/>
      </c>
      <c r="Y1123" s="66">
        <f>+IF(F1123="OUI",0,C1123*K1123)</f>
        <v>23.1</v>
      </c>
      <c r="Z1123" s="67" t="str">
        <f>+IF(R1123="-",IF(OR(F1123="OUI",AND(G1123="OUI",T1123&lt;=$V$1),H1123="OUI",I1123="OUI",J1123="OUI",T1123&lt;=$V$1),"OUI",""),"")</f>
        <v>OUI</v>
      </c>
      <c r="AA1123" s="68" t="str">
        <f>+IF(OR(Z1123&lt;&gt;"OUI",X1123="OUI",R1123&lt;&gt;"-"),"OUI","")</f>
        <v/>
      </c>
      <c r="AB1123" s="69" t="str">
        <f>+IF(AA1123&lt;&gt;"OUI","-",IF(R1123="-",IF(W1123&lt;=3,"-",MAX(N1123,K1123*(1-$T$1))),IF(W1123&lt;=3,R1123,IF(T1123&gt;$V$6,MAX(N1123,K1123*$T$6),IF(T1123&gt;$V$5,MAX(R1123,N1123,K1123*(1-$T$2),K1123*(1-$T$5)),IF(T1123&gt;$V$4,MAX(R1123,N1123,K1123*(1-$T$2),K1123*(1-$T$4)),IF(T1123&gt;$V$3,MAX(R1123,N1123,K1123*(1-$T$2),K1123*(1-$T$3)),IF(T1123&gt;$V$1,MAX(N1123,K1123*(1-$T$2)),MAX(N1123,R1123)))))))))</f>
        <v>-</v>
      </c>
      <c r="AC1123" s="70" t="str">
        <f>+IF(AB1123="-","-",IF(ABS(K1123-AB1123)&lt;0.1,1,-1*(AB1123-K1123)/K1123))</f>
        <v>-</v>
      </c>
      <c r="AD1123" s="66" t="str">
        <f>+IF(AB1123&lt;&gt;"-",IF(AB1123&lt;K1123,(K1123-AB1123)*C1123,AB1123*C1123),"")</f>
        <v/>
      </c>
      <c r="AE1123" s="68" t="str">
        <f>+IF(AB1123&lt;&gt;"-",IF(R1123&lt;&gt;"-",IF(Z1123&lt;&gt;"OUI","OLD","FAUX"),IF(Z1123&lt;&gt;"OUI","NEW","FAUX")),"")</f>
        <v/>
      </c>
      <c r="AF1123" s="68"/>
      <c r="AG1123" s="68"/>
      <c r="AH1123" s="53" t="str">
        <f t="shared" si="17"/>
        <v/>
      </c>
    </row>
    <row r="1124" spans="1:34" ht="17">
      <c r="A1124" s="53" t="s">
        <v>459</v>
      </c>
      <c r="B1124" s="53" t="s">
        <v>460</v>
      </c>
      <c r="C1124" s="54">
        <v>13</v>
      </c>
      <c r="D1124" s="55" t="s">
        <v>133</v>
      </c>
      <c r="E1124" s="55"/>
      <c r="F1124" s="56" t="s">
        <v>49</v>
      </c>
      <c r="G1124" s="56" t="s">
        <v>49</v>
      </c>
      <c r="H1124" s="56"/>
      <c r="I1124" s="56"/>
      <c r="J1124" s="56"/>
      <c r="K1124" s="57">
        <v>7.6459000000000001</v>
      </c>
      <c r="L1124" s="58">
        <v>44516</v>
      </c>
      <c r="M1124" s="58">
        <v>45328</v>
      </c>
      <c r="N1124" s="59"/>
      <c r="O1124" s="56"/>
      <c r="P1124" s="56"/>
      <c r="Q1124" s="56">
        <v>13</v>
      </c>
      <c r="R1124" s="60">
        <v>7.4866104166666672</v>
      </c>
      <c r="S1124" s="61">
        <f>O1124+P1124</f>
        <v>0</v>
      </c>
      <c r="T1124" s="62">
        <f>+IF(L1124&lt;&gt;"",IF(DAYS360(L1124,$A$2)&lt;0,0,IF(AND(MONTH(L1124)=MONTH($A$2),YEAR(L1124)&lt;YEAR($A$2)),(DAYS360(L1124,$A$2)/30)-1,DAYS360(L1124,$A$2)/30)),0)</f>
        <v>40.333333333333336</v>
      </c>
      <c r="U1124" s="62">
        <f>+IF(M1124&lt;&gt;"",IF(DAYS360(M1124,$A$2)&lt;0,0,IF(AND(MONTH(M1124)=MONTH($A$2),YEAR(M1124)&lt;YEAR($A$2)),(DAYS360(M1124,$A$2)/30)-1,DAYS360(M1124,$A$2)/30)),0)</f>
        <v>13.666666666666666</v>
      </c>
      <c r="V1124" s="63">
        <f>S1124/((C1124+Q1124)/2)</f>
        <v>0</v>
      </c>
      <c r="W1124" s="64">
        <f>+IF(V1124&gt;0,1/V1124,999)</f>
        <v>999</v>
      </c>
      <c r="X1124" s="65" t="str">
        <f>+IF(N1124&lt;&gt;"",IF(INT(N1124)&lt;&gt;INT(K1124),"OUI",""),"")</f>
        <v/>
      </c>
      <c r="Y1124" s="66">
        <f>+IF(F1124="OUI",0,C1124*K1124)</f>
        <v>99.396699999999996</v>
      </c>
      <c r="Z1124" s="67" t="str">
        <f>+IF(R1124="-",IF(OR(F1124="OUI",AND(G1124="OUI",T1124&lt;=$V$1),H1124="OUI",I1124="OUI",J1124="OUI",T1124&lt;=$V$1),"OUI",""),"")</f>
        <v/>
      </c>
      <c r="AA1124" s="68" t="str">
        <f>+IF(OR(Z1124&lt;&gt;"OUI",X1124="OUI",R1124&lt;&gt;"-"),"OUI","")</f>
        <v>OUI</v>
      </c>
      <c r="AB1124" s="69">
        <f>+IF(AA1124&lt;&gt;"OUI","-",IF(R1124="-",IF(W1124&lt;=3,"-",MAX(N1124,K1124*(1-$T$1))),IF(W1124&lt;=3,R1124,IF(T1124&gt;$V$6,MAX(N1124,K1124*$T$6),IF(T1124&gt;$V$5,MAX(R1124,N1124,K1124*(1-$T$2),K1124*(1-$T$5)),IF(T1124&gt;$V$4,MAX(R1124,N1124,K1124*(1-$T$2),K1124*(1-$T$4)),IF(T1124&gt;$V$3,MAX(R1124,N1124,K1124*(1-$T$2),K1124*(1-$T$3)),IF(T1124&gt;$V$1,MAX(N1124,K1124*(1-$T$2)),MAX(N1124,R1124)))))))))</f>
        <v>7.4866104166666672</v>
      </c>
      <c r="AC1124" s="70">
        <f>+IF(AB1124="-","-",IF(ABS(K1124-AB1124)&lt;0.1,1,-1*(AB1124-K1124)/K1124))</f>
        <v>2.0833333333333287E-2</v>
      </c>
      <c r="AD1124" s="66">
        <f>+IF(AB1124&lt;&gt;"-",IF(AB1124&lt;K1124,(K1124-AB1124)*C1124,AB1124*C1124),"")</f>
        <v>2.0707645833333288</v>
      </c>
      <c r="AE1124" s="68" t="str">
        <f>+IF(AB1124&lt;&gt;"-",IF(R1124&lt;&gt;"-",IF(Z1124&lt;&gt;"OUI","OLD","FAUX"),IF(Z1124&lt;&gt;"OUI","NEW","FAUX")),"")</f>
        <v>OLD</v>
      </c>
      <c r="AF1124" s="68"/>
      <c r="AG1124" s="68"/>
      <c r="AH1124" s="53" t="str">
        <f t="shared" si="17"/>
        <v/>
      </c>
    </row>
    <row r="1125" spans="1:34" ht="17">
      <c r="A1125" s="53" t="s">
        <v>471</v>
      </c>
      <c r="B1125" s="53" t="s">
        <v>472</v>
      </c>
      <c r="C1125" s="54">
        <v>14</v>
      </c>
      <c r="D1125" s="55" t="s">
        <v>133</v>
      </c>
      <c r="E1125" s="55"/>
      <c r="F1125" s="56" t="s">
        <v>49</v>
      </c>
      <c r="G1125" s="56" t="s">
        <v>49</v>
      </c>
      <c r="H1125" s="56"/>
      <c r="I1125" s="56"/>
      <c r="J1125" s="56"/>
      <c r="K1125" s="57">
        <v>7.5411999999999999</v>
      </c>
      <c r="L1125" s="58">
        <v>44502</v>
      </c>
      <c r="M1125" s="58">
        <v>45447</v>
      </c>
      <c r="N1125" s="59"/>
      <c r="O1125" s="56"/>
      <c r="P1125" s="56"/>
      <c r="Q1125" s="56">
        <v>14</v>
      </c>
      <c r="R1125" s="60">
        <v>7.2374572222222229</v>
      </c>
      <c r="S1125" s="61">
        <f>O1125+P1125</f>
        <v>0</v>
      </c>
      <c r="T1125" s="62">
        <f>+IF(L1125&lt;&gt;"",IF(DAYS360(L1125,$A$2)&lt;0,0,IF(AND(MONTH(L1125)=MONTH($A$2),YEAR(L1125)&lt;YEAR($A$2)),(DAYS360(L1125,$A$2)/30)-1,DAYS360(L1125,$A$2)/30)),0)</f>
        <v>40.799999999999997</v>
      </c>
      <c r="U1125" s="62">
        <f>+IF(M1125&lt;&gt;"",IF(DAYS360(M1125,$A$2)&lt;0,0,IF(AND(MONTH(M1125)=MONTH($A$2),YEAR(M1125)&lt;YEAR($A$2)),(DAYS360(M1125,$A$2)/30)-1,DAYS360(M1125,$A$2)/30)),0)</f>
        <v>9.7333333333333325</v>
      </c>
      <c r="V1125" s="63">
        <f>S1125/((C1125+Q1125)/2)</f>
        <v>0</v>
      </c>
      <c r="W1125" s="64">
        <f>+IF(V1125&gt;0,1/V1125,999)</f>
        <v>999</v>
      </c>
      <c r="X1125" s="65" t="str">
        <f>+IF(N1125&lt;&gt;"",IF(INT(N1125)&lt;&gt;INT(K1125),"OUI",""),"")</f>
        <v/>
      </c>
      <c r="Y1125" s="66">
        <f>+IF(F1125="OUI",0,C1125*K1125)</f>
        <v>105.57679999999999</v>
      </c>
      <c r="Z1125" s="67" t="str">
        <f>+IF(R1125="-",IF(OR(F1125="OUI",AND(G1125="OUI",T1125&lt;=$V$1),H1125="OUI",I1125="OUI",J1125="OUI",T1125&lt;=$V$1),"OUI",""),"")</f>
        <v/>
      </c>
      <c r="AA1125" s="68" t="str">
        <f>+IF(OR(Z1125&lt;&gt;"OUI",X1125="OUI",R1125&lt;&gt;"-"),"OUI","")</f>
        <v>OUI</v>
      </c>
      <c r="AB1125" s="69">
        <f>+IF(AA1125&lt;&gt;"OUI","-",IF(R1125="-",IF(W1125&lt;=3,"-",MAX(N1125,K1125*(1-$T$1))),IF(W1125&lt;=3,R1125,IF(T1125&gt;$V$6,MAX(N1125,K1125*$T$6),IF(T1125&gt;$V$5,MAX(R1125,N1125,K1125*(1-$T$2),K1125*(1-$T$5)),IF(T1125&gt;$V$4,MAX(R1125,N1125,K1125*(1-$T$2),K1125*(1-$T$4)),IF(T1125&gt;$V$3,MAX(R1125,N1125,K1125*(1-$T$2),K1125*(1-$T$3)),IF(T1125&gt;$V$1,MAX(N1125,K1125*(1-$T$2)),MAX(N1125,R1125)))))))))</f>
        <v>7.2374572222222229</v>
      </c>
      <c r="AC1125" s="70">
        <f>+IF(AB1125="-","-",IF(ABS(K1125-AB1125)&lt;0.1,1,-1*(AB1125-K1125)/K1125))</f>
        <v>4.0277777777777676E-2</v>
      </c>
      <c r="AD1125" s="66">
        <f>+IF(AB1125&lt;&gt;"-",IF(AB1125&lt;K1125,(K1125-AB1125)*C1125,AB1125*C1125),"")</f>
        <v>4.2523988888888784</v>
      </c>
      <c r="AE1125" s="68" t="str">
        <f>+IF(AB1125&lt;&gt;"-",IF(R1125&lt;&gt;"-",IF(Z1125&lt;&gt;"OUI","OLD","FAUX"),IF(Z1125&lt;&gt;"OUI","NEW","FAUX")),"")</f>
        <v>OLD</v>
      </c>
      <c r="AF1125" s="68"/>
      <c r="AG1125" s="68"/>
      <c r="AH1125" s="53" t="str">
        <f t="shared" si="17"/>
        <v/>
      </c>
    </row>
    <row r="1126" spans="1:34" ht="17">
      <c r="A1126" s="53" t="s">
        <v>473</v>
      </c>
      <c r="B1126" s="53" t="s">
        <v>474</v>
      </c>
      <c r="C1126" s="54">
        <v>11</v>
      </c>
      <c r="D1126" s="55" t="s">
        <v>133</v>
      </c>
      <c r="E1126" s="55"/>
      <c r="F1126" s="56" t="s">
        <v>49</v>
      </c>
      <c r="G1126" s="56" t="s">
        <v>49</v>
      </c>
      <c r="H1126" s="56"/>
      <c r="I1126" s="56"/>
      <c r="J1126" s="56"/>
      <c r="K1126" s="57">
        <v>7.5411999999999999</v>
      </c>
      <c r="L1126" s="58">
        <v>44502</v>
      </c>
      <c r="M1126" s="58">
        <v>45649</v>
      </c>
      <c r="N1126" s="59"/>
      <c r="O1126" s="56"/>
      <c r="P1126" s="56"/>
      <c r="Q1126" s="56">
        <v>11</v>
      </c>
      <c r="R1126" s="60">
        <v>7.2374572222222229</v>
      </c>
      <c r="S1126" s="61">
        <f>O1126+P1126</f>
        <v>0</v>
      </c>
      <c r="T1126" s="62">
        <f>+IF(L1126&lt;&gt;"",IF(DAYS360(L1126,$A$2)&lt;0,0,IF(AND(MONTH(L1126)=MONTH($A$2),YEAR(L1126)&lt;YEAR($A$2)),(DAYS360(L1126,$A$2)/30)-1,DAYS360(L1126,$A$2)/30)),0)</f>
        <v>40.799999999999997</v>
      </c>
      <c r="U1126" s="62">
        <f>+IF(M1126&lt;&gt;"",IF(DAYS360(M1126,$A$2)&lt;0,0,IF(AND(MONTH(M1126)=MONTH($A$2),YEAR(M1126)&lt;YEAR($A$2)),(DAYS360(M1126,$A$2)/30)-1,DAYS360(M1126,$A$2)/30)),0)</f>
        <v>3.1</v>
      </c>
      <c r="V1126" s="63">
        <f>S1126/((C1126+Q1126)/2)</f>
        <v>0</v>
      </c>
      <c r="W1126" s="64">
        <f>+IF(V1126&gt;0,1/V1126,999)</f>
        <v>999</v>
      </c>
      <c r="X1126" s="65" t="str">
        <f>+IF(N1126&lt;&gt;"",IF(INT(N1126)&lt;&gt;INT(K1126),"OUI",""),"")</f>
        <v/>
      </c>
      <c r="Y1126" s="66">
        <f>+IF(F1126="OUI",0,C1126*K1126)</f>
        <v>82.953199999999995</v>
      </c>
      <c r="Z1126" s="67" t="str">
        <f>+IF(R1126="-",IF(OR(F1126="OUI",AND(G1126="OUI",T1126&lt;=$V$1),H1126="OUI",I1126="OUI",J1126="OUI",T1126&lt;=$V$1),"OUI",""),"")</f>
        <v/>
      </c>
      <c r="AA1126" s="68" t="str">
        <f>+IF(OR(Z1126&lt;&gt;"OUI",X1126="OUI",R1126&lt;&gt;"-"),"OUI","")</f>
        <v>OUI</v>
      </c>
      <c r="AB1126" s="69">
        <f>+IF(AA1126&lt;&gt;"OUI","-",IF(R1126="-",IF(W1126&lt;=3,"-",MAX(N1126,K1126*(1-$T$1))),IF(W1126&lt;=3,R1126,IF(T1126&gt;$V$6,MAX(N1126,K1126*$T$6),IF(T1126&gt;$V$5,MAX(R1126,N1126,K1126*(1-$T$2),K1126*(1-$T$5)),IF(T1126&gt;$V$4,MAX(R1126,N1126,K1126*(1-$T$2),K1126*(1-$T$4)),IF(T1126&gt;$V$3,MAX(R1126,N1126,K1126*(1-$T$2),K1126*(1-$T$3)),IF(T1126&gt;$V$1,MAX(N1126,K1126*(1-$T$2)),MAX(N1126,R1126)))))))))</f>
        <v>7.2374572222222229</v>
      </c>
      <c r="AC1126" s="70">
        <f>+IF(AB1126="-","-",IF(ABS(K1126-AB1126)&lt;0.1,1,-1*(AB1126-K1126)/K1126))</f>
        <v>4.0277777777777676E-2</v>
      </c>
      <c r="AD1126" s="66">
        <f>+IF(AB1126&lt;&gt;"-",IF(AB1126&lt;K1126,(K1126-AB1126)*C1126,AB1126*C1126),"")</f>
        <v>3.3411705555555473</v>
      </c>
      <c r="AE1126" s="68" t="str">
        <f>+IF(AB1126&lt;&gt;"-",IF(R1126&lt;&gt;"-",IF(Z1126&lt;&gt;"OUI","OLD","FAUX"),IF(Z1126&lt;&gt;"OUI","NEW","FAUX")),"")</f>
        <v>OLD</v>
      </c>
      <c r="AF1126" s="68"/>
      <c r="AG1126" s="68"/>
      <c r="AH1126" s="53" t="str">
        <f t="shared" si="17"/>
        <v/>
      </c>
    </row>
    <row r="1127" spans="1:34" ht="17">
      <c r="A1127" s="53" t="s">
        <v>2421</v>
      </c>
      <c r="B1127" s="53" t="s">
        <v>2422</v>
      </c>
      <c r="C1127" s="54">
        <v>3</v>
      </c>
      <c r="D1127" s="55" t="s">
        <v>1473</v>
      </c>
      <c r="E1127" s="55"/>
      <c r="F1127" s="56" t="s">
        <v>49</v>
      </c>
      <c r="G1127" s="56" t="s">
        <v>49</v>
      </c>
      <c r="H1127" s="56"/>
      <c r="I1127" s="56"/>
      <c r="J1127" s="56"/>
      <c r="K1127" s="57">
        <v>7.5278</v>
      </c>
      <c r="L1127" s="58">
        <v>45631</v>
      </c>
      <c r="M1127" s="58">
        <v>45688</v>
      </c>
      <c r="N1127" s="59"/>
      <c r="O1127" s="56">
        <v>5</v>
      </c>
      <c r="P1127" s="56"/>
      <c r="Q1127" s="56">
        <v>11</v>
      </c>
      <c r="R1127" s="60" t="s">
        <v>1139</v>
      </c>
      <c r="S1127" s="61">
        <f>O1127+P1127</f>
        <v>5</v>
      </c>
      <c r="T1127" s="62">
        <f>+IF(L1127&lt;&gt;"",IF(DAYS360(L1127,$A$2)&lt;0,0,IF(AND(MONTH(L1127)=MONTH($A$2),YEAR(L1127)&lt;YEAR($A$2)),(DAYS360(L1127,$A$2)/30)-1,DAYS360(L1127,$A$2)/30)),0)</f>
        <v>3.7</v>
      </c>
      <c r="U1127" s="62">
        <f>+IF(M1127&lt;&gt;"",IF(DAYS360(M1127,$A$2)&lt;0,0,IF(AND(MONTH(M1127)=MONTH($A$2),YEAR(M1127)&lt;YEAR($A$2)),(DAYS360(M1127,$A$2)/30)-1,DAYS360(M1127,$A$2)/30)),0)</f>
        <v>1.8666666666666667</v>
      </c>
      <c r="V1127" s="63">
        <f>S1127/((C1127+Q1127)/2)</f>
        <v>0.7142857142857143</v>
      </c>
      <c r="W1127" s="64">
        <f>+IF(V1127&gt;0,1/V1127,999)</f>
        <v>1.4</v>
      </c>
      <c r="X1127" s="65" t="str">
        <f>+IF(N1127&lt;&gt;"",IF(INT(N1127)&lt;&gt;INT(K1127),"OUI",""),"")</f>
        <v/>
      </c>
      <c r="Y1127" s="66">
        <f>+IF(F1127="OUI",0,C1127*K1127)</f>
        <v>22.583400000000001</v>
      </c>
      <c r="Z1127" s="67" t="str">
        <f>+IF(R1127="-",IF(OR(F1127="OUI",AND(G1127="OUI",T1127&lt;=$V$1),H1127="OUI",I1127="OUI",J1127="OUI",T1127&lt;=$V$1),"OUI",""),"")</f>
        <v>OUI</v>
      </c>
      <c r="AA1127" s="68" t="str">
        <f>+IF(OR(Z1127&lt;&gt;"OUI",X1127="OUI",R1127&lt;&gt;"-"),"OUI","")</f>
        <v/>
      </c>
      <c r="AB1127" s="69" t="str">
        <f>+IF(AA1127&lt;&gt;"OUI","-",IF(R1127="-",IF(W1127&lt;=3,"-",MAX(N1127,K1127*(1-$T$1))),IF(W1127&lt;=3,R1127,IF(T1127&gt;$V$6,MAX(N1127,K1127*$T$6),IF(T1127&gt;$V$5,MAX(R1127,N1127,K1127*(1-$T$2),K1127*(1-$T$5)),IF(T1127&gt;$V$4,MAX(R1127,N1127,K1127*(1-$T$2),K1127*(1-$T$4)),IF(T1127&gt;$V$3,MAX(R1127,N1127,K1127*(1-$T$2),K1127*(1-$T$3)),IF(T1127&gt;$V$1,MAX(N1127,K1127*(1-$T$2)),MAX(N1127,R1127)))))))))</f>
        <v>-</v>
      </c>
      <c r="AC1127" s="70" t="str">
        <f>+IF(AB1127="-","-",IF(ABS(K1127-AB1127)&lt;0.1,1,-1*(AB1127-K1127)/K1127))</f>
        <v>-</v>
      </c>
      <c r="AD1127" s="66" t="str">
        <f>+IF(AB1127&lt;&gt;"-",IF(AB1127&lt;K1127,(K1127-AB1127)*C1127,AB1127*C1127),"")</f>
        <v/>
      </c>
      <c r="AE1127" s="68" t="str">
        <f>+IF(AB1127&lt;&gt;"-",IF(R1127&lt;&gt;"-",IF(Z1127&lt;&gt;"OUI","OLD","FAUX"),IF(Z1127&lt;&gt;"OUI","NEW","FAUX")),"")</f>
        <v/>
      </c>
      <c r="AF1127" s="68"/>
      <c r="AG1127" s="68"/>
      <c r="AH1127" s="53" t="str">
        <f t="shared" si="17"/>
        <v/>
      </c>
    </row>
    <row r="1128" spans="1:34" ht="17">
      <c r="A1128" s="53" t="s">
        <v>3579</v>
      </c>
      <c r="B1128" s="53" t="s">
        <v>3580</v>
      </c>
      <c r="C1128" s="54">
        <v>2</v>
      </c>
      <c r="D1128" s="55"/>
      <c r="E1128" s="55" t="s">
        <v>3581</v>
      </c>
      <c r="F1128" s="56" t="s">
        <v>49</v>
      </c>
      <c r="G1128" s="56" t="s">
        <v>49</v>
      </c>
      <c r="H1128" s="56"/>
      <c r="I1128" s="56"/>
      <c r="J1128" s="56" t="s">
        <v>49</v>
      </c>
      <c r="K1128" s="57">
        <v>7.5</v>
      </c>
      <c r="L1128" s="58">
        <v>45602</v>
      </c>
      <c r="M1128" s="58">
        <v>45614</v>
      </c>
      <c r="N1128" s="59"/>
      <c r="O1128" s="56"/>
      <c r="P1128" s="56"/>
      <c r="Q1128" s="56">
        <v>2</v>
      </c>
      <c r="R1128" s="60" t="s">
        <v>1139</v>
      </c>
      <c r="S1128" s="61">
        <f>O1128+P1128</f>
        <v>0</v>
      </c>
      <c r="T1128" s="62">
        <f>+IF(L1128&lt;&gt;"",IF(DAYS360(L1128,$A$2)&lt;0,0,IF(AND(MONTH(L1128)=MONTH($A$2),YEAR(L1128)&lt;YEAR($A$2)),(DAYS360(L1128,$A$2)/30)-1,DAYS360(L1128,$A$2)/30)),0)</f>
        <v>4.666666666666667</v>
      </c>
      <c r="U1128" s="62">
        <f>+IF(M1128&lt;&gt;"",IF(DAYS360(M1128,$A$2)&lt;0,0,IF(AND(MONTH(M1128)=MONTH($A$2),YEAR(M1128)&lt;YEAR($A$2)),(DAYS360(M1128,$A$2)/30)-1,DAYS360(M1128,$A$2)/30)),0)</f>
        <v>4.2666666666666666</v>
      </c>
      <c r="V1128" s="63">
        <f>S1128/((C1128+Q1128)/2)</f>
        <v>0</v>
      </c>
      <c r="W1128" s="64">
        <f>+IF(V1128&gt;0,1/V1128,999)</f>
        <v>999</v>
      </c>
      <c r="X1128" s="65" t="str">
        <f>+IF(N1128&lt;&gt;"",IF(INT(N1128)&lt;&gt;INT(K1128),"OUI",""),"")</f>
        <v/>
      </c>
      <c r="Y1128" s="66">
        <f>+IF(F1128="OUI",0,C1128*K1128)</f>
        <v>15</v>
      </c>
      <c r="Z1128" s="67" t="str">
        <f>+IF(R1128="-",IF(OR(F1128="OUI",AND(G1128="OUI",T1128&lt;=$V$1),H1128="OUI",I1128="OUI",J1128="OUI",T1128&lt;=$V$1),"OUI",""),"")</f>
        <v>OUI</v>
      </c>
      <c r="AA1128" s="68" t="str">
        <f>+IF(OR(Z1128&lt;&gt;"OUI",X1128="OUI",R1128&lt;&gt;"-"),"OUI","")</f>
        <v/>
      </c>
      <c r="AB1128" s="69" t="str">
        <f>+IF(AA1128&lt;&gt;"OUI","-",IF(R1128="-",IF(W1128&lt;=3,"-",MAX(N1128,K1128*(1-$T$1))),IF(W1128&lt;=3,R1128,IF(T1128&gt;$V$6,MAX(N1128,K1128*$T$6),IF(T1128&gt;$V$5,MAX(R1128,N1128,K1128*(1-$T$2),K1128*(1-$T$5)),IF(T1128&gt;$V$4,MAX(R1128,N1128,K1128*(1-$T$2),K1128*(1-$T$4)),IF(T1128&gt;$V$3,MAX(R1128,N1128,K1128*(1-$T$2),K1128*(1-$T$3)),IF(T1128&gt;$V$1,MAX(N1128,K1128*(1-$T$2)),MAX(N1128,R1128)))))))))</f>
        <v>-</v>
      </c>
      <c r="AC1128" s="70" t="str">
        <f>+IF(AB1128="-","-",IF(ABS(K1128-AB1128)&lt;0.1,1,-1*(AB1128-K1128)/K1128))</f>
        <v>-</v>
      </c>
      <c r="AD1128" s="66" t="str">
        <f>+IF(AB1128&lt;&gt;"-",IF(AB1128&lt;K1128,(K1128-AB1128)*C1128,AB1128*C1128),"")</f>
        <v/>
      </c>
      <c r="AE1128" s="68" t="str">
        <f>+IF(AB1128&lt;&gt;"-",IF(R1128&lt;&gt;"-",IF(Z1128&lt;&gt;"OUI","OLD","FAUX"),IF(Z1128&lt;&gt;"OUI","NEW","FAUX")),"")</f>
        <v/>
      </c>
      <c r="AF1128" s="68"/>
      <c r="AG1128" s="68"/>
      <c r="AH1128" s="53" t="str">
        <f t="shared" si="17"/>
        <v/>
      </c>
    </row>
    <row r="1129" spans="1:34" ht="17">
      <c r="A1129" s="53" t="s">
        <v>906</v>
      </c>
      <c r="B1129" s="53" t="s">
        <v>907</v>
      </c>
      <c r="C1129" s="54">
        <v>12</v>
      </c>
      <c r="D1129" s="55" t="s">
        <v>116</v>
      </c>
      <c r="E1129" s="55" t="s">
        <v>666</v>
      </c>
      <c r="F1129" s="56" t="s">
        <v>49</v>
      </c>
      <c r="G1129" s="56" t="s">
        <v>49</v>
      </c>
      <c r="H1129" s="56"/>
      <c r="I1129" s="56"/>
      <c r="J1129" s="56" t="s">
        <v>49</v>
      </c>
      <c r="K1129" s="57">
        <v>7.41</v>
      </c>
      <c r="L1129" s="58">
        <v>44235</v>
      </c>
      <c r="M1129" s="58">
        <v>45380</v>
      </c>
      <c r="N1129" s="59"/>
      <c r="O1129" s="56"/>
      <c r="P1129" s="56"/>
      <c r="Q1129" s="56">
        <v>12</v>
      </c>
      <c r="R1129" s="60">
        <v>6.6690000000000005</v>
      </c>
      <c r="S1129" s="61">
        <f>O1129+P1129</f>
        <v>0</v>
      </c>
      <c r="T1129" s="62">
        <f>+IF(L1129&lt;&gt;"",IF(DAYS360(L1129,$A$2)&lt;0,0,IF(AND(MONTH(L1129)=MONTH($A$2),YEAR(L1129)&lt;YEAR($A$2)),(DAYS360(L1129,$A$2)/30)-1,DAYS360(L1129,$A$2)/30)),0)</f>
        <v>49.6</v>
      </c>
      <c r="U1129" s="62">
        <f>+IF(M1129&lt;&gt;"",IF(DAYS360(M1129,$A$2)&lt;0,0,IF(AND(MONTH(M1129)=MONTH($A$2),YEAR(M1129)&lt;YEAR($A$2)),(DAYS360(M1129,$A$2)/30)-1,DAYS360(M1129,$A$2)/30)),0)</f>
        <v>10.9</v>
      </c>
      <c r="V1129" s="63">
        <f>S1129/((C1129+Q1129)/2)</f>
        <v>0</v>
      </c>
      <c r="W1129" s="64">
        <f>+IF(V1129&gt;0,1/V1129,999)</f>
        <v>999</v>
      </c>
      <c r="X1129" s="65" t="str">
        <f>+IF(N1129&lt;&gt;"",IF(INT(N1129)&lt;&gt;INT(K1129),"OUI",""),"")</f>
        <v/>
      </c>
      <c r="Y1129" s="66">
        <f>+IF(F1129="OUI",0,C1129*K1129)</f>
        <v>88.92</v>
      </c>
      <c r="Z1129" s="67" t="str">
        <f>+IF(R1129="-",IF(OR(F1129="OUI",AND(G1129="OUI",T1129&lt;=$V$1),H1129="OUI",I1129="OUI",J1129="OUI",T1129&lt;=$V$1),"OUI",""),"")</f>
        <v/>
      </c>
      <c r="AA1129" s="68" t="str">
        <f>+IF(OR(Z1129&lt;&gt;"OUI",X1129="OUI",R1129&lt;&gt;"-"),"OUI","")</f>
        <v>OUI</v>
      </c>
      <c r="AB1129" s="69">
        <f>+IF(AA1129&lt;&gt;"OUI","-",IF(R1129="-",IF(W1129&lt;=3,"-",MAX(N1129,K1129*(1-$T$1))),IF(W1129&lt;=3,R1129,IF(T1129&gt;$V$6,MAX(N1129,K1129*$T$6),IF(T1129&gt;$V$5,MAX(R1129,N1129,K1129*(1-$T$2),K1129*(1-$T$5)),IF(T1129&gt;$V$4,MAX(R1129,N1129,K1129*(1-$T$2),K1129*(1-$T$4)),IF(T1129&gt;$V$3,MAX(R1129,N1129,K1129*(1-$T$2),K1129*(1-$T$3)),IF(T1129&gt;$V$1,MAX(N1129,K1129*(1-$T$2)),MAX(N1129,R1129)))))))))</f>
        <v>6.6690000000000005</v>
      </c>
      <c r="AC1129" s="70">
        <f>+IF(AB1129="-","-",IF(ABS(K1129-AB1129)&lt;0.1,1,-1*(AB1129-K1129)/K1129))</f>
        <v>9.999999999999995E-2</v>
      </c>
      <c r="AD1129" s="66">
        <f>+IF(AB1129&lt;&gt;"-",IF(AB1129&lt;K1129,(K1129-AB1129)*C1129,AB1129*C1129),"")</f>
        <v>8.8919999999999959</v>
      </c>
      <c r="AE1129" s="68" t="str">
        <f>+IF(AB1129&lt;&gt;"-",IF(R1129&lt;&gt;"-",IF(Z1129&lt;&gt;"OUI","OLD","FAUX"),IF(Z1129&lt;&gt;"OUI","NEW","FAUX")),"")</f>
        <v>OLD</v>
      </c>
      <c r="AF1129" s="68"/>
      <c r="AG1129" s="68"/>
      <c r="AH1129" s="53" t="str">
        <f t="shared" si="17"/>
        <v/>
      </c>
    </row>
    <row r="1130" spans="1:34" ht="17">
      <c r="A1130" s="53" t="s">
        <v>2441</v>
      </c>
      <c r="B1130" s="53" t="s">
        <v>2442</v>
      </c>
      <c r="C1130" s="54">
        <v>5</v>
      </c>
      <c r="D1130" s="55" t="s">
        <v>1473</v>
      </c>
      <c r="E1130" s="55"/>
      <c r="F1130" s="56" t="s">
        <v>49</v>
      </c>
      <c r="G1130" s="56" t="s">
        <v>49</v>
      </c>
      <c r="H1130" s="56"/>
      <c r="I1130" s="56"/>
      <c r="J1130" s="56"/>
      <c r="K1130" s="57">
        <v>7.3532000000000002</v>
      </c>
      <c r="L1130" s="58">
        <v>45589</v>
      </c>
      <c r="M1130" s="58">
        <v>45728</v>
      </c>
      <c r="N1130" s="59"/>
      <c r="O1130" s="56">
        <v>5</v>
      </c>
      <c r="P1130" s="56"/>
      <c r="Q1130" s="56">
        <v>10</v>
      </c>
      <c r="R1130" s="60" t="s">
        <v>1139</v>
      </c>
      <c r="S1130" s="61">
        <f>O1130+P1130</f>
        <v>5</v>
      </c>
      <c r="T1130" s="62">
        <f>+IF(L1130&lt;&gt;"",IF(DAYS360(L1130,$A$2)&lt;0,0,IF(AND(MONTH(L1130)=MONTH($A$2),YEAR(L1130)&lt;YEAR($A$2)),(DAYS360(L1130,$A$2)/30)-1,DAYS360(L1130,$A$2)/30)),0)</f>
        <v>5.0666666666666664</v>
      </c>
      <c r="U1130" s="62">
        <f>+IF(M1130&lt;&gt;"",IF(DAYS360(M1130,$A$2)&lt;0,0,IF(AND(MONTH(M1130)=MONTH($A$2),YEAR(M1130)&lt;YEAR($A$2)),(DAYS360(M1130,$A$2)/30)-1,DAYS360(M1130,$A$2)/30)),0)</f>
        <v>0.46666666666666667</v>
      </c>
      <c r="V1130" s="63">
        <f>S1130/((C1130+Q1130)/2)</f>
        <v>0.66666666666666663</v>
      </c>
      <c r="W1130" s="64">
        <f>+IF(V1130&gt;0,1/V1130,999)</f>
        <v>1.5</v>
      </c>
      <c r="X1130" s="65" t="str">
        <f>+IF(N1130&lt;&gt;"",IF(INT(N1130)&lt;&gt;INT(K1130),"OUI",""),"")</f>
        <v/>
      </c>
      <c r="Y1130" s="66">
        <f>+IF(F1130="OUI",0,C1130*K1130)</f>
        <v>36.765999999999998</v>
      </c>
      <c r="Z1130" s="67" t="str">
        <f>+IF(R1130="-",IF(OR(F1130="OUI",AND(G1130="OUI",T1130&lt;=$V$1),H1130="OUI",I1130="OUI",J1130="OUI",T1130&lt;=$V$1),"OUI",""),"")</f>
        <v>OUI</v>
      </c>
      <c r="AA1130" s="68" t="str">
        <f>+IF(OR(Z1130&lt;&gt;"OUI",X1130="OUI",R1130&lt;&gt;"-"),"OUI","")</f>
        <v/>
      </c>
      <c r="AB1130" s="69" t="str">
        <f>+IF(AA1130&lt;&gt;"OUI","-",IF(R1130="-",IF(W1130&lt;=3,"-",MAX(N1130,K1130*(1-$T$1))),IF(W1130&lt;=3,R1130,IF(T1130&gt;$V$6,MAX(N1130,K1130*$T$6),IF(T1130&gt;$V$5,MAX(R1130,N1130,K1130*(1-$T$2),K1130*(1-$T$5)),IF(T1130&gt;$V$4,MAX(R1130,N1130,K1130*(1-$T$2),K1130*(1-$T$4)),IF(T1130&gt;$V$3,MAX(R1130,N1130,K1130*(1-$T$2),K1130*(1-$T$3)),IF(T1130&gt;$V$1,MAX(N1130,K1130*(1-$T$2)),MAX(N1130,R1130)))))))))</f>
        <v>-</v>
      </c>
      <c r="AC1130" s="70" t="str">
        <f>+IF(AB1130="-","-",IF(ABS(K1130-AB1130)&lt;0.1,1,-1*(AB1130-K1130)/K1130))</f>
        <v>-</v>
      </c>
      <c r="AD1130" s="66" t="str">
        <f>+IF(AB1130&lt;&gt;"-",IF(AB1130&lt;K1130,(K1130-AB1130)*C1130,AB1130*C1130),"")</f>
        <v/>
      </c>
      <c r="AE1130" s="68" t="str">
        <f>+IF(AB1130&lt;&gt;"-",IF(R1130&lt;&gt;"-",IF(Z1130&lt;&gt;"OUI","OLD","FAUX"),IF(Z1130&lt;&gt;"OUI","NEW","FAUX")),"")</f>
        <v/>
      </c>
      <c r="AF1130" s="68"/>
      <c r="AG1130" s="68"/>
      <c r="AH1130" s="53" t="str">
        <f t="shared" si="17"/>
        <v/>
      </c>
    </row>
    <row r="1131" spans="1:34" ht="17">
      <c r="A1131" s="53" t="s">
        <v>2207</v>
      </c>
      <c r="B1131" s="53" t="s">
        <v>2208</v>
      </c>
      <c r="C1131" s="54">
        <v>6</v>
      </c>
      <c r="D1131" s="55" t="s">
        <v>133</v>
      </c>
      <c r="E1131" s="55" t="s">
        <v>976</v>
      </c>
      <c r="F1131" s="56" t="s">
        <v>49</v>
      </c>
      <c r="G1131" s="56" t="s">
        <v>49</v>
      </c>
      <c r="H1131" s="56"/>
      <c r="I1131" s="56"/>
      <c r="J1131" s="56" t="s">
        <v>49</v>
      </c>
      <c r="K1131" s="57">
        <v>7.31</v>
      </c>
      <c r="L1131" s="58">
        <v>45194</v>
      </c>
      <c r="M1131" s="58">
        <v>45663</v>
      </c>
      <c r="N1131" s="59"/>
      <c r="O1131" s="56">
        <v>1</v>
      </c>
      <c r="P1131" s="56"/>
      <c r="Q1131" s="56">
        <v>8</v>
      </c>
      <c r="R1131" s="60" t="s">
        <v>1139</v>
      </c>
      <c r="S1131" s="61">
        <f>O1131+P1131</f>
        <v>1</v>
      </c>
      <c r="T1131" s="62">
        <f>+IF(L1131&lt;&gt;"",IF(DAYS360(L1131,$A$2)&lt;0,0,IF(AND(MONTH(L1131)=MONTH($A$2),YEAR(L1131)&lt;YEAR($A$2)),(DAYS360(L1131,$A$2)/30)-1,DAYS360(L1131,$A$2)/30)),0)</f>
        <v>18.033333333333335</v>
      </c>
      <c r="U1131" s="62">
        <f>+IF(M1131&lt;&gt;"",IF(DAYS360(M1131,$A$2)&lt;0,0,IF(AND(MONTH(M1131)=MONTH($A$2),YEAR(M1131)&lt;YEAR($A$2)),(DAYS360(M1131,$A$2)/30)-1,DAYS360(M1131,$A$2)/30)),0)</f>
        <v>2.6666666666666665</v>
      </c>
      <c r="V1131" s="63">
        <f>S1131/((C1131+Q1131)/2)</f>
        <v>0.14285714285714285</v>
      </c>
      <c r="W1131" s="64">
        <f>+IF(V1131&gt;0,1/V1131,999)</f>
        <v>7</v>
      </c>
      <c r="X1131" s="65" t="str">
        <f>+IF(N1131&lt;&gt;"",IF(INT(N1131)&lt;&gt;INT(K1131),"OUI",""),"")</f>
        <v/>
      </c>
      <c r="Y1131" s="66">
        <f>+IF(F1131="OUI",0,C1131*K1131)</f>
        <v>43.86</v>
      </c>
      <c r="Z1131" s="67" t="str">
        <f>+IF(R1131="-",IF(OR(F1131="OUI",AND(G1131="OUI",T1131&lt;=$V$1),H1131="OUI",I1131="OUI",J1131="OUI",T1131&lt;=$V$1),"OUI",""),"")</f>
        <v/>
      </c>
      <c r="AA1131" s="68" t="str">
        <f>+IF(OR(Z1131&lt;&gt;"OUI",X1131="OUI",R1131&lt;&gt;"-"),"OUI","")</f>
        <v>OUI</v>
      </c>
      <c r="AB1131" s="69">
        <f>+IF(AA1131&lt;&gt;"OUI","-",IF(R1131="-",IF(W1131&lt;=3,"-",MAX(N1131,K1131*(1-$T$1))),IF(W1131&lt;=3,R1131,IF(T1131&gt;$V$6,MAX(N1131,K1131*$T$6),IF(T1131&gt;$V$5,MAX(R1131,N1131,K1131*(1-$T$2),K1131*(1-$T$5)),IF(T1131&gt;$V$4,MAX(R1131,N1131,K1131*(1-$T$2),K1131*(1-$T$4)),IF(T1131&gt;$V$3,MAX(R1131,N1131,K1131*(1-$T$2),K1131*(1-$T$3)),IF(T1131&gt;$V$1,MAX(N1131,K1131*(1-$T$2)),MAX(N1131,R1131)))))))))</f>
        <v>6.5789999999999997</v>
      </c>
      <c r="AC1131" s="70">
        <f>+IF(AB1131="-","-",IF(ABS(K1131-AB1131)&lt;0.1,1,-1*(AB1131-K1131)/K1131))</f>
        <v>9.9999999999999992E-2</v>
      </c>
      <c r="AD1131" s="66">
        <f>+IF(AB1131&lt;&gt;"-",IF(AB1131&lt;K1131,(K1131-AB1131)*C1131,AB1131*C1131),"")</f>
        <v>4.3859999999999992</v>
      </c>
      <c r="AE1131" s="68" t="str">
        <f>+IF(AB1131&lt;&gt;"-",IF(R1131&lt;&gt;"-",IF(Z1131&lt;&gt;"OUI","OLD","FAUX"),IF(Z1131&lt;&gt;"OUI","NEW","FAUX")),"")</f>
        <v>NEW</v>
      </c>
      <c r="AF1131" s="68"/>
      <c r="AG1131" s="68"/>
      <c r="AH1131" s="53" t="str">
        <f t="shared" si="17"/>
        <v/>
      </c>
    </row>
    <row r="1132" spans="1:34" ht="17">
      <c r="A1132" s="53" t="s">
        <v>131</v>
      </c>
      <c r="B1132" s="53" t="s">
        <v>132</v>
      </c>
      <c r="C1132" s="54">
        <v>26</v>
      </c>
      <c r="D1132" s="55" t="s">
        <v>133</v>
      </c>
      <c r="E1132" s="55" t="s">
        <v>65</v>
      </c>
      <c r="F1132" s="56" t="s">
        <v>49</v>
      </c>
      <c r="G1132" s="56" t="s">
        <v>49</v>
      </c>
      <c r="H1132" s="56"/>
      <c r="I1132" s="56"/>
      <c r="J1132" s="56" t="s">
        <v>49</v>
      </c>
      <c r="K1132" s="57">
        <v>7.2972999999999999</v>
      </c>
      <c r="L1132" s="58">
        <v>43748</v>
      </c>
      <c r="M1132" s="58">
        <v>45519</v>
      </c>
      <c r="N1132" s="59"/>
      <c r="O1132" s="56"/>
      <c r="P1132" s="56"/>
      <c r="Q1132" s="56">
        <v>29</v>
      </c>
      <c r="R1132" s="60">
        <v>7.2972999999999999</v>
      </c>
      <c r="S1132" s="61">
        <f>O1132+P1132</f>
        <v>0</v>
      </c>
      <c r="T1132" s="62">
        <f>+IF(L1132&lt;&gt;"",IF(DAYS360(L1132,$A$2)&lt;0,0,IF(AND(MONTH(L1132)=MONTH($A$2),YEAR(L1132)&lt;YEAR($A$2)),(DAYS360(L1132,$A$2)/30)-1,DAYS360(L1132,$A$2)/30)),0)</f>
        <v>65.533333333333331</v>
      </c>
      <c r="U1132" s="62">
        <f>+IF(M1132&lt;&gt;"",IF(DAYS360(M1132,$A$2)&lt;0,0,IF(AND(MONTH(M1132)=MONTH($A$2),YEAR(M1132)&lt;YEAR($A$2)),(DAYS360(M1132,$A$2)/30)-1,DAYS360(M1132,$A$2)/30)),0)</f>
        <v>7.3666666666666663</v>
      </c>
      <c r="V1132" s="63">
        <f>S1132/((C1132+Q1132)/2)</f>
        <v>0</v>
      </c>
      <c r="W1132" s="64">
        <f>+IF(V1132&gt;0,1/V1132,999)</f>
        <v>999</v>
      </c>
      <c r="X1132" s="65" t="str">
        <f>+IF(N1132&lt;&gt;"",IF(INT(N1132)&lt;&gt;INT(K1132),"OUI",""),"")</f>
        <v/>
      </c>
      <c r="Y1132" s="66">
        <f>+IF(F1132="OUI",0,C1132*K1132)</f>
        <v>189.72980000000001</v>
      </c>
      <c r="Z1132" s="67" t="str">
        <f>+IF(R1132="-",IF(OR(F1132="OUI",AND(G1132="OUI",T1132&lt;=$V$1),H1132="OUI",I1132="OUI",J1132="OUI",T1132&lt;=$V$1),"OUI",""),"")</f>
        <v/>
      </c>
      <c r="AA1132" s="68" t="str">
        <f>+IF(OR(Z1132&lt;&gt;"OUI",X1132="OUI",R1132&lt;&gt;"-"),"OUI","")</f>
        <v>OUI</v>
      </c>
      <c r="AB1132" s="69">
        <f>+IF(AA1132&lt;&gt;"OUI","-",IF(R1132="-",IF(W1132&lt;=3,"-",MAX(N1132,K1132*(1-$T$1))),IF(W1132&lt;=3,R1132,IF(T1132&gt;$V$6,MAX(N1132,K1132*$T$6),IF(T1132&gt;$V$5,MAX(R1132,N1132,K1132*(1-$T$2),K1132*(1-$T$5)),IF(T1132&gt;$V$4,MAX(R1132,N1132,K1132*(1-$T$2),K1132*(1-$T$4)),IF(T1132&gt;$V$3,MAX(R1132,N1132,K1132*(1-$T$2),K1132*(1-$T$3)),IF(T1132&gt;$V$1,MAX(N1132,K1132*(1-$T$2)),MAX(N1132,R1132)))))))))</f>
        <v>7.2972999999999999</v>
      </c>
      <c r="AC1132" s="70">
        <f>+IF(AB1132="-","-",IF(ABS(K1132-AB1132)&lt;0.1,1,-1*(AB1132-K1132)/K1132))</f>
        <v>1</v>
      </c>
      <c r="AD1132" s="66">
        <f>+IF(AB1132&lt;&gt;"-",IF(AB1132&lt;K1132,(K1132-AB1132)*C1132,AB1132*C1132),"")</f>
        <v>189.72980000000001</v>
      </c>
      <c r="AE1132" s="68" t="str">
        <f>+IF(AB1132&lt;&gt;"-",IF(R1132&lt;&gt;"-",IF(Z1132&lt;&gt;"OUI","OLD","FAUX"),IF(Z1132&lt;&gt;"OUI","NEW","FAUX")),"")</f>
        <v>OLD</v>
      </c>
      <c r="AF1132" s="68"/>
      <c r="AG1132" s="68"/>
      <c r="AH1132" s="53" t="str">
        <f t="shared" si="17"/>
        <v/>
      </c>
    </row>
    <row r="1133" spans="1:34" ht="17">
      <c r="A1133" s="53" t="s">
        <v>223</v>
      </c>
      <c r="B1133" s="53" t="s">
        <v>224</v>
      </c>
      <c r="C1133" s="54">
        <v>2</v>
      </c>
      <c r="D1133" s="55" t="s">
        <v>133</v>
      </c>
      <c r="E1133" s="55" t="s">
        <v>65</v>
      </c>
      <c r="F1133" s="56" t="s">
        <v>49</v>
      </c>
      <c r="G1133" s="56" t="s">
        <v>49</v>
      </c>
      <c r="H1133" s="56"/>
      <c r="I1133" s="56"/>
      <c r="J1133" s="56" t="s">
        <v>49</v>
      </c>
      <c r="K1133" s="57">
        <v>7.2972999999999999</v>
      </c>
      <c r="L1133" s="58">
        <v>43748</v>
      </c>
      <c r="M1133" s="58">
        <v>44770</v>
      </c>
      <c r="N1133" s="59"/>
      <c r="O1133" s="56"/>
      <c r="P1133" s="56"/>
      <c r="Q1133" s="56">
        <v>6</v>
      </c>
      <c r="R1133" s="60">
        <v>5.1081099999999999</v>
      </c>
      <c r="S1133" s="61">
        <f>O1133+P1133</f>
        <v>0</v>
      </c>
      <c r="T1133" s="62">
        <f>+IF(L1133&lt;&gt;"",IF(DAYS360(L1133,$A$2)&lt;0,0,IF(AND(MONTH(L1133)=MONTH($A$2),YEAR(L1133)&lt;YEAR($A$2)),(DAYS360(L1133,$A$2)/30)-1,DAYS360(L1133,$A$2)/30)),0)</f>
        <v>65.533333333333331</v>
      </c>
      <c r="U1133" s="62">
        <f>+IF(M1133&lt;&gt;"",IF(DAYS360(M1133,$A$2)&lt;0,0,IF(AND(MONTH(M1133)=MONTH($A$2),YEAR(M1133)&lt;YEAR($A$2)),(DAYS360(M1133,$A$2)/30)-1,DAYS360(M1133,$A$2)/30)),0)</f>
        <v>31.933333333333334</v>
      </c>
      <c r="V1133" s="63">
        <f>S1133/((C1133+Q1133)/2)</f>
        <v>0</v>
      </c>
      <c r="W1133" s="64">
        <f>+IF(V1133&gt;0,1/V1133,999)</f>
        <v>999</v>
      </c>
      <c r="X1133" s="65" t="str">
        <f>+IF(N1133&lt;&gt;"",IF(INT(N1133)&lt;&gt;INT(K1133),"OUI",""),"")</f>
        <v/>
      </c>
      <c r="Y1133" s="66">
        <f>+IF(F1133="OUI",0,C1133*K1133)</f>
        <v>14.5946</v>
      </c>
      <c r="Z1133" s="67" t="str">
        <f>+IF(R1133="-",IF(OR(F1133="OUI",AND(G1133="OUI",T1133&lt;=$V$1),H1133="OUI",I1133="OUI",J1133="OUI",T1133&lt;=$V$1),"OUI",""),"")</f>
        <v/>
      </c>
      <c r="AA1133" s="68" t="str">
        <f>+IF(OR(Z1133&lt;&gt;"OUI",X1133="OUI",R1133&lt;&gt;"-"),"OUI","")</f>
        <v>OUI</v>
      </c>
      <c r="AB1133" s="69">
        <f>+IF(AA1133&lt;&gt;"OUI","-",IF(R1133="-",IF(W1133&lt;=3,"-",MAX(N1133,K1133*(1-$T$1))),IF(W1133&lt;=3,R1133,IF(T1133&gt;$V$6,MAX(N1133,K1133*$T$6),IF(T1133&gt;$V$5,MAX(R1133,N1133,K1133*(1-$T$2),K1133*(1-$T$5)),IF(T1133&gt;$V$4,MAX(R1133,N1133,K1133*(1-$T$2),K1133*(1-$T$4)),IF(T1133&gt;$V$3,MAX(R1133,N1133,K1133*(1-$T$2),K1133*(1-$T$3)),IF(T1133&gt;$V$1,MAX(N1133,K1133*(1-$T$2)),MAX(N1133,R1133)))))))))</f>
        <v>7.2972999999999999</v>
      </c>
      <c r="AC1133" s="70">
        <f>+IF(AB1133="-","-",IF(ABS(K1133-AB1133)&lt;0.1,1,-1*(AB1133-K1133)/K1133))</f>
        <v>1</v>
      </c>
      <c r="AD1133" s="66">
        <f>+IF(AB1133&lt;&gt;"-",IF(AB1133&lt;K1133,(K1133-AB1133)*C1133,AB1133*C1133),"")</f>
        <v>14.5946</v>
      </c>
      <c r="AE1133" s="68" t="str">
        <f>+IF(AB1133&lt;&gt;"-",IF(R1133&lt;&gt;"-",IF(Z1133&lt;&gt;"OUI","OLD","FAUX"),IF(Z1133&lt;&gt;"OUI","NEW","FAUX")),"")</f>
        <v>OLD</v>
      </c>
      <c r="AF1133" s="68"/>
      <c r="AG1133" s="68"/>
      <c r="AH1133" s="53" t="str">
        <f t="shared" si="17"/>
        <v/>
      </c>
    </row>
    <row r="1134" spans="1:34" ht="17">
      <c r="A1134" s="53" t="s">
        <v>920</v>
      </c>
      <c r="B1134" s="53" t="s">
        <v>921</v>
      </c>
      <c r="C1134" s="54">
        <v>11</v>
      </c>
      <c r="D1134" s="55" t="s">
        <v>448</v>
      </c>
      <c r="E1134" s="55"/>
      <c r="F1134" s="56" t="s">
        <v>49</v>
      </c>
      <c r="G1134" s="56" t="s">
        <v>49</v>
      </c>
      <c r="H1134" s="56"/>
      <c r="I1134" s="56"/>
      <c r="J1134" s="56"/>
      <c r="K1134" s="57">
        <v>7.2</v>
      </c>
      <c r="L1134" s="58">
        <v>44831</v>
      </c>
      <c r="M1134" s="58">
        <v>45063</v>
      </c>
      <c r="N1134" s="59"/>
      <c r="O1134" s="56"/>
      <c r="P1134" s="56"/>
      <c r="Q1134" s="56">
        <v>11</v>
      </c>
      <c r="R1134" s="60">
        <v>6.48</v>
      </c>
      <c r="S1134" s="61">
        <f>O1134+P1134</f>
        <v>0</v>
      </c>
      <c r="T1134" s="62">
        <f>+IF(L1134&lt;&gt;"",IF(DAYS360(L1134,$A$2)&lt;0,0,IF(AND(MONTH(L1134)=MONTH($A$2),YEAR(L1134)&lt;YEAR($A$2)),(DAYS360(L1134,$A$2)/30)-1,DAYS360(L1134,$A$2)/30)),0)</f>
        <v>29.966666666666665</v>
      </c>
      <c r="U1134" s="62">
        <f>+IF(M1134&lt;&gt;"",IF(DAYS360(M1134,$A$2)&lt;0,0,IF(AND(MONTH(M1134)=MONTH($A$2),YEAR(M1134)&lt;YEAR($A$2)),(DAYS360(M1134,$A$2)/30)-1,DAYS360(M1134,$A$2)/30)),0)</f>
        <v>22.3</v>
      </c>
      <c r="V1134" s="63">
        <f>S1134/((C1134+Q1134)/2)</f>
        <v>0</v>
      </c>
      <c r="W1134" s="64">
        <f>+IF(V1134&gt;0,1/V1134,999)</f>
        <v>999</v>
      </c>
      <c r="X1134" s="65" t="str">
        <f>+IF(N1134&lt;&gt;"",IF(INT(N1134)&lt;&gt;INT(K1134),"OUI",""),"")</f>
        <v/>
      </c>
      <c r="Y1134" s="66">
        <f>+IF(F1134="OUI",0,C1134*K1134)</f>
        <v>79.2</v>
      </c>
      <c r="Z1134" s="67" t="str">
        <f>+IF(R1134="-",IF(OR(F1134="OUI",AND(G1134="OUI",T1134&lt;=$V$1),H1134="OUI",I1134="OUI",J1134="OUI",T1134&lt;=$V$1),"OUI",""),"")</f>
        <v/>
      </c>
      <c r="AA1134" s="68" t="str">
        <f>+IF(OR(Z1134&lt;&gt;"OUI",X1134="OUI",R1134&lt;&gt;"-"),"OUI","")</f>
        <v>OUI</v>
      </c>
      <c r="AB1134" s="69">
        <f>+IF(AA1134&lt;&gt;"OUI","-",IF(R1134="-",IF(W1134&lt;=3,"-",MAX(N1134,K1134*(1-$T$1))),IF(W1134&lt;=3,R1134,IF(T1134&gt;$V$6,MAX(N1134,K1134*$T$6),IF(T1134&gt;$V$5,MAX(R1134,N1134,K1134*(1-$T$2),K1134*(1-$T$5)),IF(T1134&gt;$V$4,MAX(R1134,N1134,K1134*(1-$T$2),K1134*(1-$T$4)),IF(T1134&gt;$V$3,MAX(R1134,N1134,K1134*(1-$T$2),K1134*(1-$T$3)),IF(T1134&gt;$V$1,MAX(N1134,K1134*(1-$T$2)),MAX(N1134,R1134)))))))))</f>
        <v>6.48</v>
      </c>
      <c r="AC1134" s="70">
        <f>+IF(AB1134="-","-",IF(ABS(K1134-AB1134)&lt;0.1,1,-1*(AB1134-K1134)/K1134))</f>
        <v>9.9999999999999964E-2</v>
      </c>
      <c r="AD1134" s="66">
        <f>+IF(AB1134&lt;&gt;"-",IF(AB1134&lt;K1134,(K1134-AB1134)*C1134,AB1134*C1134),"")</f>
        <v>7.9199999999999973</v>
      </c>
      <c r="AE1134" s="68" t="str">
        <f>+IF(AB1134&lt;&gt;"-",IF(R1134&lt;&gt;"-",IF(Z1134&lt;&gt;"OUI","OLD","FAUX"),IF(Z1134&lt;&gt;"OUI","NEW","FAUX")),"")</f>
        <v>OLD</v>
      </c>
      <c r="AF1134" s="68"/>
      <c r="AG1134" s="68"/>
      <c r="AH1134" s="53" t="str">
        <f t="shared" si="17"/>
        <v/>
      </c>
    </row>
    <row r="1135" spans="1:34" ht="17">
      <c r="A1135" s="53" t="s">
        <v>933</v>
      </c>
      <c r="B1135" s="53" t="s">
        <v>934</v>
      </c>
      <c r="C1135" s="54">
        <v>10</v>
      </c>
      <c r="D1135" s="55" t="s">
        <v>448</v>
      </c>
      <c r="E1135" s="55"/>
      <c r="F1135" s="56" t="s">
        <v>49</v>
      </c>
      <c r="G1135" s="56" t="s">
        <v>49</v>
      </c>
      <c r="H1135" s="56"/>
      <c r="I1135" s="56"/>
      <c r="J1135" s="56"/>
      <c r="K1135" s="57">
        <v>7.2</v>
      </c>
      <c r="L1135" s="58">
        <v>44831</v>
      </c>
      <c r="M1135" s="58">
        <v>45523</v>
      </c>
      <c r="N1135" s="59"/>
      <c r="O1135" s="56"/>
      <c r="P1135" s="56"/>
      <c r="Q1135" s="56">
        <v>10</v>
      </c>
      <c r="R1135" s="60">
        <v>6.48</v>
      </c>
      <c r="S1135" s="61">
        <f>O1135+P1135</f>
        <v>0</v>
      </c>
      <c r="T1135" s="62">
        <f>+IF(L1135&lt;&gt;"",IF(DAYS360(L1135,$A$2)&lt;0,0,IF(AND(MONTH(L1135)=MONTH($A$2),YEAR(L1135)&lt;YEAR($A$2)),(DAYS360(L1135,$A$2)/30)-1,DAYS360(L1135,$A$2)/30)),0)</f>
        <v>29.966666666666665</v>
      </c>
      <c r="U1135" s="62">
        <f>+IF(M1135&lt;&gt;"",IF(DAYS360(M1135,$A$2)&lt;0,0,IF(AND(MONTH(M1135)=MONTH($A$2),YEAR(M1135)&lt;YEAR($A$2)),(DAYS360(M1135,$A$2)/30)-1,DAYS360(M1135,$A$2)/30)),0)</f>
        <v>7.2333333333333334</v>
      </c>
      <c r="V1135" s="63">
        <f>S1135/((C1135+Q1135)/2)</f>
        <v>0</v>
      </c>
      <c r="W1135" s="64">
        <f>+IF(V1135&gt;0,1/V1135,999)</f>
        <v>999</v>
      </c>
      <c r="X1135" s="65" t="str">
        <f>+IF(N1135&lt;&gt;"",IF(INT(N1135)&lt;&gt;INT(K1135),"OUI",""),"")</f>
        <v/>
      </c>
      <c r="Y1135" s="66">
        <f>+IF(F1135="OUI",0,C1135*K1135)</f>
        <v>72</v>
      </c>
      <c r="Z1135" s="67" t="str">
        <f>+IF(R1135="-",IF(OR(F1135="OUI",AND(G1135="OUI",T1135&lt;=$V$1),H1135="OUI",I1135="OUI",J1135="OUI",T1135&lt;=$V$1),"OUI",""),"")</f>
        <v/>
      </c>
      <c r="AA1135" s="68" t="str">
        <f>+IF(OR(Z1135&lt;&gt;"OUI",X1135="OUI",R1135&lt;&gt;"-"),"OUI","")</f>
        <v>OUI</v>
      </c>
      <c r="AB1135" s="69">
        <f>+IF(AA1135&lt;&gt;"OUI","-",IF(R1135="-",IF(W1135&lt;=3,"-",MAX(N1135,K1135*(1-$T$1))),IF(W1135&lt;=3,R1135,IF(T1135&gt;$V$6,MAX(N1135,K1135*$T$6),IF(T1135&gt;$V$5,MAX(R1135,N1135,K1135*(1-$T$2),K1135*(1-$T$5)),IF(T1135&gt;$V$4,MAX(R1135,N1135,K1135*(1-$T$2),K1135*(1-$T$4)),IF(T1135&gt;$V$3,MAX(R1135,N1135,K1135*(1-$T$2),K1135*(1-$T$3)),IF(T1135&gt;$V$1,MAX(N1135,K1135*(1-$T$2)),MAX(N1135,R1135)))))))))</f>
        <v>6.48</v>
      </c>
      <c r="AC1135" s="70">
        <f>+IF(AB1135="-","-",IF(ABS(K1135-AB1135)&lt;0.1,1,-1*(AB1135-K1135)/K1135))</f>
        <v>9.9999999999999964E-2</v>
      </c>
      <c r="AD1135" s="66">
        <f>+IF(AB1135&lt;&gt;"-",IF(AB1135&lt;K1135,(K1135-AB1135)*C1135,AB1135*C1135),"")</f>
        <v>7.1999999999999975</v>
      </c>
      <c r="AE1135" s="68" t="str">
        <f>+IF(AB1135&lt;&gt;"-",IF(R1135&lt;&gt;"-",IF(Z1135&lt;&gt;"OUI","OLD","FAUX"),IF(Z1135&lt;&gt;"OUI","NEW","FAUX")),"")</f>
        <v>OLD</v>
      </c>
      <c r="AF1135" s="68"/>
      <c r="AG1135" s="68"/>
      <c r="AH1135" s="53" t="str">
        <f t="shared" si="17"/>
        <v/>
      </c>
    </row>
    <row r="1136" spans="1:34" ht="17">
      <c r="A1136" s="53" t="s">
        <v>655</v>
      </c>
      <c r="B1136" s="53" t="s">
        <v>656</v>
      </c>
      <c r="C1136" s="54">
        <v>950</v>
      </c>
      <c r="D1136" s="55" t="s">
        <v>68</v>
      </c>
      <c r="E1136" s="55" t="s">
        <v>657</v>
      </c>
      <c r="F1136" s="56" t="s">
        <v>49</v>
      </c>
      <c r="G1136" s="56" t="s">
        <v>49</v>
      </c>
      <c r="H1136" s="56" t="s">
        <v>98</v>
      </c>
      <c r="I1136" s="56"/>
      <c r="J1136" s="56" t="s">
        <v>49</v>
      </c>
      <c r="K1136" s="57">
        <v>7.1958000000000002</v>
      </c>
      <c r="L1136" s="58">
        <v>44392</v>
      </c>
      <c r="M1136" s="58">
        <v>45733</v>
      </c>
      <c r="N1136" s="59"/>
      <c r="O1136" s="56">
        <v>12</v>
      </c>
      <c r="P1136" s="56">
        <v>13</v>
      </c>
      <c r="Q1136" s="56">
        <v>975</v>
      </c>
      <c r="R1136" s="60">
        <v>6.4762200000000005</v>
      </c>
      <c r="S1136" s="61">
        <f>O1136+P1136</f>
        <v>25</v>
      </c>
      <c r="T1136" s="62">
        <f>+IF(L1136&lt;&gt;"",IF(DAYS360(L1136,$A$2)&lt;0,0,IF(AND(MONTH(L1136)=MONTH($A$2),YEAR(L1136)&lt;YEAR($A$2)),(DAYS360(L1136,$A$2)/30)-1,DAYS360(L1136,$A$2)/30)),0)</f>
        <v>44.366666666666667</v>
      </c>
      <c r="U1136" s="62">
        <f>+IF(M1136&lt;&gt;"",IF(DAYS360(M1136,$A$2)&lt;0,0,IF(AND(MONTH(M1136)=MONTH($A$2),YEAR(M1136)&lt;YEAR($A$2)),(DAYS360(M1136,$A$2)/30)-1,DAYS360(M1136,$A$2)/30)),0)</f>
        <v>0.3</v>
      </c>
      <c r="V1136" s="63">
        <f>S1136/((C1136+Q1136)/2)</f>
        <v>2.5974025974025976E-2</v>
      </c>
      <c r="W1136" s="64">
        <f>+IF(V1136&gt;0,1/V1136,999)</f>
        <v>38.5</v>
      </c>
      <c r="X1136" s="65" t="str">
        <f>+IF(N1136&lt;&gt;"",IF(INT(N1136)&lt;&gt;INT(K1136),"OUI",""),"")</f>
        <v/>
      </c>
      <c r="Y1136" s="66">
        <f>+IF(F1136="OUI",0,C1136*K1136)</f>
        <v>6836.01</v>
      </c>
      <c r="Z1136" s="67" t="str">
        <f>+IF(R1136="-",IF(OR(F1136="OUI",AND(G1136="OUI",T1136&lt;=$V$1),H1136="OUI",I1136="OUI",J1136="OUI",T1136&lt;=$V$1),"OUI",""),"")</f>
        <v/>
      </c>
      <c r="AA1136" s="68" t="str">
        <f>+IF(OR(Z1136&lt;&gt;"OUI",X1136="OUI",R1136&lt;&gt;"-"),"OUI","")</f>
        <v>OUI</v>
      </c>
      <c r="AB1136" s="69">
        <f>+IF(AA1136&lt;&gt;"OUI","-",IF(R1136="-",IF(W1136&lt;=3,"-",MAX(N1136,K1136*(1-$T$1))),IF(W1136&lt;=3,R1136,IF(T1136&gt;$V$6,MAX(N1136,K1136*$T$6),IF(T1136&gt;$V$5,MAX(R1136,N1136,K1136*(1-$T$2),K1136*(1-$T$5)),IF(T1136&gt;$V$4,MAX(R1136,N1136,K1136*(1-$T$2),K1136*(1-$T$4)),IF(T1136&gt;$V$3,MAX(R1136,N1136,K1136*(1-$T$2),K1136*(1-$T$3)),IF(T1136&gt;$V$1,MAX(N1136,K1136*(1-$T$2)),MAX(N1136,R1136)))))))))</f>
        <v>6.4762200000000005</v>
      </c>
      <c r="AC1136" s="70">
        <f>+IF(AB1136="-","-",IF(ABS(K1136-AB1136)&lt;0.1,1,-1*(AB1136-K1136)/K1136))</f>
        <v>9.999999999999995E-2</v>
      </c>
      <c r="AD1136" s="66">
        <f>+IF(AB1136&lt;&gt;"-",IF(AB1136&lt;K1136,(K1136-AB1136)*C1136,AB1136*C1136),"")</f>
        <v>683.60099999999966</v>
      </c>
      <c r="AE1136" s="68" t="str">
        <f>+IF(AB1136&lt;&gt;"-",IF(R1136&lt;&gt;"-",IF(Z1136&lt;&gt;"OUI","OLD","FAUX"),IF(Z1136&lt;&gt;"OUI","NEW","FAUX")),"")</f>
        <v>OLD</v>
      </c>
      <c r="AF1136" s="68"/>
      <c r="AG1136" s="68"/>
      <c r="AH1136" s="53" t="str">
        <f t="shared" si="17"/>
        <v/>
      </c>
    </row>
    <row r="1137" spans="1:34" ht="17">
      <c r="A1137" s="53" t="s">
        <v>1810</v>
      </c>
      <c r="B1137" s="53" t="s">
        <v>1811</v>
      </c>
      <c r="C1137" s="54">
        <v>7</v>
      </c>
      <c r="D1137" s="55" t="s">
        <v>80</v>
      </c>
      <c r="E1137" s="55"/>
      <c r="F1137" s="56" t="s">
        <v>49</v>
      </c>
      <c r="G1137" s="56" t="s">
        <v>49</v>
      </c>
      <c r="H1137" s="56"/>
      <c r="I1137" s="56"/>
      <c r="J1137" s="56"/>
      <c r="K1137" s="57">
        <v>7.1933999999999996</v>
      </c>
      <c r="L1137" s="58">
        <v>44858</v>
      </c>
      <c r="M1137" s="58">
        <v>44880</v>
      </c>
      <c r="N1137" s="59"/>
      <c r="O1137" s="56"/>
      <c r="P1137" s="56"/>
      <c r="Q1137" s="56">
        <v>10</v>
      </c>
      <c r="R1137" s="60">
        <v>6.4740599999999997</v>
      </c>
      <c r="S1137" s="61">
        <f>O1137+P1137</f>
        <v>0</v>
      </c>
      <c r="T1137" s="62">
        <f>+IF(L1137&lt;&gt;"",IF(DAYS360(L1137,$A$2)&lt;0,0,IF(AND(MONTH(L1137)=MONTH($A$2),YEAR(L1137)&lt;YEAR($A$2)),(DAYS360(L1137,$A$2)/30)-1,DAYS360(L1137,$A$2)/30)),0)</f>
        <v>29.066666666666666</v>
      </c>
      <c r="U1137" s="62">
        <f>+IF(M1137&lt;&gt;"",IF(DAYS360(M1137,$A$2)&lt;0,0,IF(AND(MONTH(M1137)=MONTH($A$2),YEAR(M1137)&lt;YEAR($A$2)),(DAYS360(M1137,$A$2)/30)-1,DAYS360(M1137,$A$2)/30)),0)</f>
        <v>28.366666666666667</v>
      </c>
      <c r="V1137" s="63">
        <f>S1137/((C1137+Q1137)/2)</f>
        <v>0</v>
      </c>
      <c r="W1137" s="64">
        <f>+IF(V1137&gt;0,1/V1137,999)</f>
        <v>999</v>
      </c>
      <c r="X1137" s="65" t="str">
        <f>+IF(N1137&lt;&gt;"",IF(INT(N1137)&lt;&gt;INT(K1137),"OUI",""),"")</f>
        <v/>
      </c>
      <c r="Y1137" s="66">
        <f>+IF(F1137="OUI",0,C1137*K1137)</f>
        <v>50.3538</v>
      </c>
      <c r="Z1137" s="67" t="str">
        <f>+IF(R1137="-",IF(OR(F1137="OUI",AND(G1137="OUI",T1137&lt;=$V$1),H1137="OUI",I1137="OUI",J1137="OUI",T1137&lt;=$V$1),"OUI",""),"")</f>
        <v/>
      </c>
      <c r="AA1137" s="68" t="str">
        <f>+IF(OR(Z1137&lt;&gt;"OUI",X1137="OUI",R1137&lt;&gt;"-"),"OUI","")</f>
        <v>OUI</v>
      </c>
      <c r="AB1137" s="69">
        <f>+IF(AA1137&lt;&gt;"OUI","-",IF(R1137="-",IF(W1137&lt;=3,"-",MAX(N1137,K1137*(1-$T$1))),IF(W1137&lt;=3,R1137,IF(T1137&gt;$V$6,MAX(N1137,K1137*$T$6),IF(T1137&gt;$V$5,MAX(R1137,N1137,K1137*(1-$T$2),K1137*(1-$T$5)),IF(T1137&gt;$V$4,MAX(R1137,N1137,K1137*(1-$T$2),K1137*(1-$T$4)),IF(T1137&gt;$V$3,MAX(R1137,N1137,K1137*(1-$T$2),K1137*(1-$T$3)),IF(T1137&gt;$V$1,MAX(N1137,K1137*(1-$T$2)),MAX(N1137,R1137)))))))))</f>
        <v>6.4740599999999997</v>
      </c>
      <c r="AC1137" s="70">
        <f>+IF(AB1137="-","-",IF(ABS(K1137-AB1137)&lt;0.1,1,-1*(AB1137-K1137)/K1137))</f>
        <v>9.9999999999999992E-2</v>
      </c>
      <c r="AD1137" s="66">
        <f>+IF(AB1137&lt;&gt;"-",IF(AB1137&lt;K1137,(K1137-AB1137)*C1137,AB1137*C1137),"")</f>
        <v>5.0353799999999991</v>
      </c>
      <c r="AE1137" s="68" t="str">
        <f>+IF(AB1137&lt;&gt;"-",IF(R1137&lt;&gt;"-",IF(Z1137&lt;&gt;"OUI","OLD","FAUX"),IF(Z1137&lt;&gt;"OUI","NEW","FAUX")),"")</f>
        <v>OLD</v>
      </c>
      <c r="AF1137" s="68"/>
      <c r="AG1137" s="68"/>
      <c r="AH1137" s="53" t="str">
        <f t="shared" si="17"/>
        <v/>
      </c>
    </row>
    <row r="1138" spans="1:34" ht="17">
      <c r="A1138" s="53" t="s">
        <v>839</v>
      </c>
      <c r="B1138" s="53" t="s">
        <v>840</v>
      </c>
      <c r="C1138" s="54">
        <v>23</v>
      </c>
      <c r="D1138" s="55" t="s">
        <v>47</v>
      </c>
      <c r="E1138" s="55" t="s">
        <v>774</v>
      </c>
      <c r="F1138" s="56" t="s">
        <v>49</v>
      </c>
      <c r="G1138" s="56" t="s">
        <v>49</v>
      </c>
      <c r="H1138" s="56"/>
      <c r="I1138" s="56"/>
      <c r="J1138" s="56" t="s">
        <v>49</v>
      </c>
      <c r="K1138" s="57">
        <v>7.1456</v>
      </c>
      <c r="L1138" s="58">
        <v>44949</v>
      </c>
      <c r="M1138" s="58">
        <v>45722</v>
      </c>
      <c r="N1138" s="59"/>
      <c r="O1138" s="56">
        <v>5</v>
      </c>
      <c r="P1138" s="56"/>
      <c r="Q1138" s="56">
        <v>29</v>
      </c>
      <c r="R1138" s="60">
        <v>6.4310400000000003</v>
      </c>
      <c r="S1138" s="61">
        <f>O1138+P1138</f>
        <v>5</v>
      </c>
      <c r="T1138" s="62">
        <f>+IF(L1138&lt;&gt;"",IF(DAYS360(L1138,$A$2)&lt;0,0,IF(AND(MONTH(L1138)=MONTH($A$2),YEAR(L1138)&lt;YEAR($A$2)),(DAYS360(L1138,$A$2)/30)-1,DAYS360(L1138,$A$2)/30)),0)</f>
        <v>26.1</v>
      </c>
      <c r="U1138" s="62">
        <f>+IF(M1138&lt;&gt;"",IF(DAYS360(M1138,$A$2)&lt;0,0,IF(AND(MONTH(M1138)=MONTH($A$2),YEAR(M1138)&lt;YEAR($A$2)),(DAYS360(M1138,$A$2)/30)-1,DAYS360(M1138,$A$2)/30)),0)</f>
        <v>0.66666666666666663</v>
      </c>
      <c r="V1138" s="63">
        <f>S1138/((C1138+Q1138)/2)</f>
        <v>0.19230769230769232</v>
      </c>
      <c r="W1138" s="64">
        <f>+IF(V1138&gt;0,1/V1138,999)</f>
        <v>5.1999999999999993</v>
      </c>
      <c r="X1138" s="65" t="str">
        <f>+IF(N1138&lt;&gt;"",IF(INT(N1138)&lt;&gt;INT(K1138),"OUI",""),"")</f>
        <v/>
      </c>
      <c r="Y1138" s="66">
        <f>+IF(F1138="OUI",0,C1138*K1138)</f>
        <v>164.34880000000001</v>
      </c>
      <c r="Z1138" s="67" t="str">
        <f>+IF(R1138="-",IF(OR(F1138="OUI",AND(G1138="OUI",T1138&lt;=$V$1),H1138="OUI",I1138="OUI",J1138="OUI",T1138&lt;=$V$1),"OUI",""),"")</f>
        <v/>
      </c>
      <c r="AA1138" s="68" t="str">
        <f>+IF(OR(Z1138&lt;&gt;"OUI",X1138="OUI",R1138&lt;&gt;"-"),"OUI","")</f>
        <v>OUI</v>
      </c>
      <c r="AB1138" s="69">
        <f>+IF(AA1138&lt;&gt;"OUI","-",IF(R1138="-",IF(W1138&lt;=3,"-",MAX(N1138,K1138*(1-$T$1))),IF(W1138&lt;=3,R1138,IF(T1138&gt;$V$6,MAX(N1138,K1138*$T$6),IF(T1138&gt;$V$5,MAX(R1138,N1138,K1138*(1-$T$2),K1138*(1-$T$5)),IF(T1138&gt;$V$4,MAX(R1138,N1138,K1138*(1-$T$2),K1138*(1-$T$4)),IF(T1138&gt;$V$3,MAX(R1138,N1138,K1138*(1-$T$2),K1138*(1-$T$3)),IF(T1138&gt;$V$1,MAX(N1138,K1138*(1-$T$2)),MAX(N1138,R1138)))))))))</f>
        <v>6.4310400000000003</v>
      </c>
      <c r="AC1138" s="70">
        <f>+IF(AB1138="-","-",IF(ABS(K1138-AB1138)&lt;0.1,1,-1*(AB1138-K1138)/K1138))</f>
        <v>9.999999999999995E-2</v>
      </c>
      <c r="AD1138" s="66">
        <f>+IF(AB1138&lt;&gt;"-",IF(AB1138&lt;K1138,(K1138-AB1138)*C1138,AB1138*C1138),"")</f>
        <v>16.434879999999993</v>
      </c>
      <c r="AE1138" s="68" t="str">
        <f>+IF(AB1138&lt;&gt;"-",IF(R1138&lt;&gt;"-",IF(Z1138&lt;&gt;"OUI","OLD","FAUX"),IF(Z1138&lt;&gt;"OUI","NEW","FAUX")),"")</f>
        <v>OLD</v>
      </c>
      <c r="AF1138" s="68"/>
      <c r="AG1138" s="68"/>
      <c r="AH1138" s="53" t="str">
        <f t="shared" si="17"/>
        <v/>
      </c>
    </row>
    <row r="1139" spans="1:34" ht="17">
      <c r="A1139" s="53" t="s">
        <v>888</v>
      </c>
      <c r="B1139" s="53" t="s">
        <v>889</v>
      </c>
      <c r="C1139" s="54">
        <v>16</v>
      </c>
      <c r="D1139" s="55" t="s">
        <v>80</v>
      </c>
      <c r="E1139" s="55" t="s">
        <v>97</v>
      </c>
      <c r="F1139" s="56" t="s">
        <v>49</v>
      </c>
      <c r="G1139" s="56" t="s">
        <v>49</v>
      </c>
      <c r="H1139" s="56"/>
      <c r="I1139" s="56"/>
      <c r="J1139" s="56" t="s">
        <v>98</v>
      </c>
      <c r="K1139" s="57">
        <v>7.1040999999999999</v>
      </c>
      <c r="L1139" s="58">
        <v>44301</v>
      </c>
      <c r="M1139" s="58">
        <v>44910</v>
      </c>
      <c r="N1139" s="59"/>
      <c r="O1139" s="56"/>
      <c r="P1139" s="56"/>
      <c r="Q1139" s="56">
        <v>16</v>
      </c>
      <c r="R1139" s="60">
        <v>6.3936900000000003</v>
      </c>
      <c r="S1139" s="61">
        <f>O1139+P1139</f>
        <v>0</v>
      </c>
      <c r="T1139" s="62">
        <f>+IF(L1139&lt;&gt;"",IF(DAYS360(L1139,$A$2)&lt;0,0,IF(AND(MONTH(L1139)=MONTH($A$2),YEAR(L1139)&lt;YEAR($A$2)),(DAYS360(L1139,$A$2)/30)-1,DAYS360(L1139,$A$2)/30)),0)</f>
        <v>47.366666666666667</v>
      </c>
      <c r="U1139" s="62">
        <f>+IF(M1139&lt;&gt;"",IF(DAYS360(M1139,$A$2)&lt;0,0,IF(AND(MONTH(M1139)=MONTH($A$2),YEAR(M1139)&lt;YEAR($A$2)),(DAYS360(M1139,$A$2)/30)-1,DAYS360(M1139,$A$2)/30)),0)</f>
        <v>27.366666666666667</v>
      </c>
      <c r="V1139" s="63">
        <f>S1139/((C1139+Q1139)/2)</f>
        <v>0</v>
      </c>
      <c r="W1139" s="64">
        <f>+IF(V1139&gt;0,1/V1139,999)</f>
        <v>999</v>
      </c>
      <c r="X1139" s="65" t="str">
        <f>+IF(N1139&lt;&gt;"",IF(INT(N1139)&lt;&gt;INT(K1139),"OUI",""),"")</f>
        <v/>
      </c>
      <c r="Y1139" s="66">
        <f>+IF(F1139="OUI",0,C1139*K1139)</f>
        <v>113.6656</v>
      </c>
      <c r="Z1139" s="67" t="str">
        <f>+IF(R1139="-",IF(OR(F1139="OUI",AND(G1139="OUI",T1139&lt;=$V$1),H1139="OUI",I1139="OUI",J1139="OUI",T1139&lt;=$V$1),"OUI",""),"")</f>
        <v/>
      </c>
      <c r="AA1139" s="68" t="str">
        <f>+IF(OR(Z1139&lt;&gt;"OUI",X1139="OUI",R1139&lt;&gt;"-"),"OUI","")</f>
        <v>OUI</v>
      </c>
      <c r="AB1139" s="69">
        <f>+IF(AA1139&lt;&gt;"OUI","-",IF(R1139="-",IF(W1139&lt;=3,"-",MAX(N1139,K1139*(1-$T$1))),IF(W1139&lt;=3,R1139,IF(T1139&gt;$V$6,MAX(N1139,K1139*$T$6),IF(T1139&gt;$V$5,MAX(R1139,N1139,K1139*(1-$T$2),K1139*(1-$T$5)),IF(T1139&gt;$V$4,MAX(R1139,N1139,K1139*(1-$T$2),K1139*(1-$T$4)),IF(T1139&gt;$V$3,MAX(R1139,N1139,K1139*(1-$T$2),K1139*(1-$T$3)),IF(T1139&gt;$V$1,MAX(N1139,K1139*(1-$T$2)),MAX(N1139,R1139)))))))))</f>
        <v>6.3936900000000003</v>
      </c>
      <c r="AC1139" s="70">
        <f>+IF(AB1139="-","-",IF(ABS(K1139-AB1139)&lt;0.1,1,-1*(AB1139-K1139)/K1139))</f>
        <v>9.9999999999999936E-2</v>
      </c>
      <c r="AD1139" s="66">
        <f>+IF(AB1139&lt;&gt;"-",IF(AB1139&lt;K1139,(K1139-AB1139)*C1139,AB1139*C1139),"")</f>
        <v>11.366559999999993</v>
      </c>
      <c r="AE1139" s="68" t="str">
        <f>+IF(AB1139&lt;&gt;"-",IF(R1139&lt;&gt;"-",IF(Z1139&lt;&gt;"OUI","OLD","FAUX"),IF(Z1139&lt;&gt;"OUI","NEW","FAUX")),"")</f>
        <v>OLD</v>
      </c>
      <c r="AF1139" s="68"/>
      <c r="AG1139" s="68"/>
      <c r="AH1139" s="53" t="str">
        <f t="shared" si="17"/>
        <v/>
      </c>
    </row>
    <row r="1140" spans="1:34" ht="17">
      <c r="A1140" s="53" t="s">
        <v>3479</v>
      </c>
      <c r="B1140" s="53" t="s">
        <v>3480</v>
      </c>
      <c r="C1140" s="54">
        <v>3</v>
      </c>
      <c r="D1140" s="55" t="s">
        <v>80</v>
      </c>
      <c r="E1140" s="55" t="s">
        <v>81</v>
      </c>
      <c r="F1140" s="56" t="s">
        <v>49</v>
      </c>
      <c r="G1140" s="56" t="s">
        <v>49</v>
      </c>
      <c r="H1140" s="56"/>
      <c r="I1140" s="56"/>
      <c r="J1140" s="56" t="s">
        <v>49</v>
      </c>
      <c r="K1140" s="57">
        <v>7.09</v>
      </c>
      <c r="L1140" s="58">
        <v>45278</v>
      </c>
      <c r="M1140" s="58">
        <v>45726</v>
      </c>
      <c r="N1140" s="59"/>
      <c r="O1140" s="56">
        <v>2</v>
      </c>
      <c r="P1140" s="56"/>
      <c r="Q1140" s="56">
        <v>5</v>
      </c>
      <c r="R1140" s="60" t="s">
        <v>1139</v>
      </c>
      <c r="S1140" s="61">
        <f>O1140+P1140</f>
        <v>2</v>
      </c>
      <c r="T1140" s="62">
        <f>+IF(L1140&lt;&gt;"",IF(DAYS360(L1140,$A$2)&lt;0,0,IF(AND(MONTH(L1140)=MONTH($A$2),YEAR(L1140)&lt;YEAR($A$2)),(DAYS360(L1140,$A$2)/30)-1,DAYS360(L1140,$A$2)/30)),0)</f>
        <v>15.266666666666667</v>
      </c>
      <c r="U1140" s="62">
        <f>+IF(M1140&lt;&gt;"",IF(DAYS360(M1140,$A$2)&lt;0,0,IF(AND(MONTH(M1140)=MONTH($A$2),YEAR(M1140)&lt;YEAR($A$2)),(DAYS360(M1140,$A$2)/30)-1,DAYS360(M1140,$A$2)/30)),0)</f>
        <v>0.53333333333333333</v>
      </c>
      <c r="V1140" s="63">
        <f>S1140/((C1140+Q1140)/2)</f>
        <v>0.5</v>
      </c>
      <c r="W1140" s="64">
        <f>+IF(V1140&gt;0,1/V1140,999)</f>
        <v>2</v>
      </c>
      <c r="X1140" s="65" t="str">
        <f>+IF(N1140&lt;&gt;"",IF(INT(N1140)&lt;&gt;INT(K1140),"OUI",""),"")</f>
        <v/>
      </c>
      <c r="Y1140" s="66">
        <f>+IF(F1140="OUI",0,C1140*K1140)</f>
        <v>21.27</v>
      </c>
      <c r="Z1140" s="67" t="str">
        <f>+IF(R1140="-",IF(OR(F1140="OUI",AND(G1140="OUI",T1140&lt;=$V$1),H1140="OUI",I1140="OUI",J1140="OUI",T1140&lt;=$V$1),"OUI",""),"")</f>
        <v/>
      </c>
      <c r="AA1140" s="68" t="str">
        <f>+IF(OR(Z1140&lt;&gt;"OUI",X1140="OUI",R1140&lt;&gt;"-"),"OUI","")</f>
        <v>OUI</v>
      </c>
      <c r="AB1140" s="69" t="str">
        <f>+IF(AA1140&lt;&gt;"OUI","-",IF(R1140="-",IF(W1140&lt;=3,"-",MAX(N1140,K1140*(1-$T$1))),IF(W1140&lt;=3,R1140,IF(T1140&gt;$V$6,MAX(N1140,K1140*$T$6),IF(T1140&gt;$V$5,MAX(R1140,N1140,K1140*(1-$T$2),K1140*(1-$T$5)),IF(T1140&gt;$V$4,MAX(R1140,N1140,K1140*(1-$T$2),K1140*(1-$T$4)),IF(T1140&gt;$V$3,MAX(R1140,N1140,K1140*(1-$T$2),K1140*(1-$T$3)),IF(T1140&gt;$V$1,MAX(N1140,K1140*(1-$T$2)),MAX(N1140,R1140)))))))))</f>
        <v>-</v>
      </c>
      <c r="AC1140" s="70" t="str">
        <f>+IF(AB1140="-","-",IF(ABS(K1140-AB1140)&lt;0.1,1,-1*(AB1140-K1140)/K1140))</f>
        <v>-</v>
      </c>
      <c r="AD1140" s="66" t="str">
        <f>+IF(AB1140&lt;&gt;"-",IF(AB1140&lt;K1140,(K1140-AB1140)*C1140,AB1140*C1140),"")</f>
        <v/>
      </c>
      <c r="AE1140" s="68" t="str">
        <f>+IF(AB1140&lt;&gt;"-",IF(R1140&lt;&gt;"-",IF(Z1140&lt;&gt;"OUI","OLD","FAUX"),IF(Z1140&lt;&gt;"OUI","NEW","FAUX")),"")</f>
        <v/>
      </c>
      <c r="AF1140" s="68"/>
      <c r="AG1140" s="68"/>
      <c r="AH1140" s="53" t="str">
        <f t="shared" si="17"/>
        <v/>
      </c>
    </row>
    <row r="1141" spans="1:34" ht="17">
      <c r="A1141" s="53" t="s">
        <v>720</v>
      </c>
      <c r="B1141" s="53" t="s">
        <v>721</v>
      </c>
      <c r="C1141" s="54">
        <v>105</v>
      </c>
      <c r="D1141" s="55" t="s">
        <v>133</v>
      </c>
      <c r="E1141" s="55" t="s">
        <v>74</v>
      </c>
      <c r="F1141" s="56" t="s">
        <v>49</v>
      </c>
      <c r="G1141" s="56" t="s">
        <v>49</v>
      </c>
      <c r="H1141" s="56"/>
      <c r="I1141" s="56"/>
      <c r="J1141" s="56" t="s">
        <v>49</v>
      </c>
      <c r="K1141" s="57">
        <v>7.0780000000000003</v>
      </c>
      <c r="L1141" s="58">
        <v>44021</v>
      </c>
      <c r="M1141" s="58">
        <v>45593</v>
      </c>
      <c r="N1141" s="59"/>
      <c r="O1141" s="56"/>
      <c r="P1141" s="56"/>
      <c r="Q1141" s="56">
        <v>105</v>
      </c>
      <c r="R1141" s="60">
        <v>6.3702000000000005</v>
      </c>
      <c r="S1141" s="61">
        <f>O1141+P1141</f>
        <v>0</v>
      </c>
      <c r="T1141" s="62">
        <f>+IF(L1141&lt;&gt;"",IF(DAYS360(L1141,$A$2)&lt;0,0,IF(AND(MONTH(L1141)=MONTH($A$2),YEAR(L1141)&lt;YEAR($A$2)),(DAYS360(L1141,$A$2)/30)-1,DAYS360(L1141,$A$2)/30)),0)</f>
        <v>56.56666666666667</v>
      </c>
      <c r="U1141" s="62">
        <f>+IF(M1141&lt;&gt;"",IF(DAYS360(M1141,$A$2)&lt;0,0,IF(AND(MONTH(M1141)=MONTH($A$2),YEAR(M1141)&lt;YEAR($A$2)),(DAYS360(M1141,$A$2)/30)-1,DAYS360(M1141,$A$2)/30)),0)</f>
        <v>4.9333333333333336</v>
      </c>
      <c r="V1141" s="63">
        <f>S1141/((C1141+Q1141)/2)</f>
        <v>0</v>
      </c>
      <c r="W1141" s="64">
        <f>+IF(V1141&gt;0,1/V1141,999)</f>
        <v>999</v>
      </c>
      <c r="X1141" s="65" t="str">
        <f>+IF(N1141&lt;&gt;"",IF(INT(N1141)&lt;&gt;INT(K1141),"OUI",""),"")</f>
        <v/>
      </c>
      <c r="Y1141" s="66">
        <f>+IF(F1141="OUI",0,C1141*K1141)</f>
        <v>743.19</v>
      </c>
      <c r="Z1141" s="67" t="str">
        <f>+IF(R1141="-",IF(OR(F1141="OUI",AND(G1141="OUI",T1141&lt;=$V$1),H1141="OUI",I1141="OUI",J1141="OUI",T1141&lt;=$V$1),"OUI",""),"")</f>
        <v/>
      </c>
      <c r="AA1141" s="68" t="str">
        <f>+IF(OR(Z1141&lt;&gt;"OUI",X1141="OUI",R1141&lt;&gt;"-"),"OUI","")</f>
        <v>OUI</v>
      </c>
      <c r="AB1141" s="69">
        <f>+IF(AA1141&lt;&gt;"OUI","-",IF(R1141="-",IF(W1141&lt;=3,"-",MAX(N1141,K1141*(1-$T$1))),IF(W1141&lt;=3,R1141,IF(T1141&gt;$V$6,MAX(N1141,K1141*$T$6),IF(T1141&gt;$V$5,MAX(R1141,N1141,K1141*(1-$T$2),K1141*(1-$T$5)),IF(T1141&gt;$V$4,MAX(R1141,N1141,K1141*(1-$T$2),K1141*(1-$T$4)),IF(T1141&gt;$V$3,MAX(R1141,N1141,K1141*(1-$T$2),K1141*(1-$T$3)),IF(T1141&gt;$V$1,MAX(N1141,K1141*(1-$T$2)),MAX(N1141,R1141)))))))))</f>
        <v>6.3702000000000005</v>
      </c>
      <c r="AC1141" s="70">
        <f>+IF(AB1141="-","-",IF(ABS(K1141-AB1141)&lt;0.1,1,-1*(AB1141-K1141)/K1141))</f>
        <v>9.9999999999999964E-2</v>
      </c>
      <c r="AD1141" s="66">
        <f>+IF(AB1141&lt;&gt;"-",IF(AB1141&lt;K1141,(K1141-AB1141)*C1141,AB1141*C1141),"")</f>
        <v>74.318999999999974</v>
      </c>
      <c r="AE1141" s="68" t="str">
        <f>+IF(AB1141&lt;&gt;"-",IF(R1141&lt;&gt;"-",IF(Z1141&lt;&gt;"OUI","OLD","FAUX"),IF(Z1141&lt;&gt;"OUI","NEW","FAUX")),"")</f>
        <v>OLD</v>
      </c>
      <c r="AF1141" s="68"/>
      <c r="AG1141" s="68"/>
      <c r="AH1141" s="53" t="str">
        <f t="shared" si="17"/>
        <v/>
      </c>
    </row>
    <row r="1142" spans="1:34" ht="17">
      <c r="A1142" s="53" t="s">
        <v>828</v>
      </c>
      <c r="B1142" s="53" t="s">
        <v>829</v>
      </c>
      <c r="C1142" s="54">
        <v>25</v>
      </c>
      <c r="D1142" s="55" t="s">
        <v>47</v>
      </c>
      <c r="E1142" s="55"/>
      <c r="F1142" s="56" t="s">
        <v>49</v>
      </c>
      <c r="G1142" s="56" t="s">
        <v>49</v>
      </c>
      <c r="H1142" s="56"/>
      <c r="I1142" s="56"/>
      <c r="J1142" s="56"/>
      <c r="K1142" s="57">
        <v>7.0564999999999998</v>
      </c>
      <c r="L1142" s="58">
        <v>44837</v>
      </c>
      <c r="M1142" s="58">
        <v>45561</v>
      </c>
      <c r="N1142" s="59"/>
      <c r="O1142" s="56"/>
      <c r="P1142" s="56"/>
      <c r="Q1142" s="56">
        <v>25</v>
      </c>
      <c r="R1142" s="60">
        <v>6.3508500000000003</v>
      </c>
      <c r="S1142" s="61">
        <f>O1142+P1142</f>
        <v>0</v>
      </c>
      <c r="T1142" s="62">
        <f>+IF(L1142&lt;&gt;"",IF(DAYS360(L1142,$A$2)&lt;0,0,IF(AND(MONTH(L1142)=MONTH($A$2),YEAR(L1142)&lt;YEAR($A$2)),(DAYS360(L1142,$A$2)/30)-1,DAYS360(L1142,$A$2)/30)),0)</f>
        <v>29.766666666666666</v>
      </c>
      <c r="U1142" s="62">
        <f>+IF(M1142&lt;&gt;"",IF(DAYS360(M1142,$A$2)&lt;0,0,IF(AND(MONTH(M1142)=MONTH($A$2),YEAR(M1142)&lt;YEAR($A$2)),(DAYS360(M1142,$A$2)/30)-1,DAYS360(M1142,$A$2)/30)),0)</f>
        <v>6</v>
      </c>
      <c r="V1142" s="63">
        <f>S1142/((C1142+Q1142)/2)</f>
        <v>0</v>
      </c>
      <c r="W1142" s="64">
        <f>+IF(V1142&gt;0,1/V1142,999)</f>
        <v>999</v>
      </c>
      <c r="X1142" s="65" t="str">
        <f>+IF(N1142&lt;&gt;"",IF(INT(N1142)&lt;&gt;INT(K1142),"OUI",""),"")</f>
        <v/>
      </c>
      <c r="Y1142" s="66">
        <f>+IF(F1142="OUI",0,C1142*K1142)</f>
        <v>176.41249999999999</v>
      </c>
      <c r="Z1142" s="67" t="str">
        <f>+IF(R1142="-",IF(OR(F1142="OUI",AND(G1142="OUI",T1142&lt;=$V$1),H1142="OUI",I1142="OUI",J1142="OUI",T1142&lt;=$V$1),"OUI",""),"")</f>
        <v/>
      </c>
      <c r="AA1142" s="68" t="str">
        <f>+IF(OR(Z1142&lt;&gt;"OUI",X1142="OUI",R1142&lt;&gt;"-"),"OUI","")</f>
        <v>OUI</v>
      </c>
      <c r="AB1142" s="69">
        <f>+IF(AA1142&lt;&gt;"OUI","-",IF(R1142="-",IF(W1142&lt;=3,"-",MAX(N1142,K1142*(1-$T$1))),IF(W1142&lt;=3,R1142,IF(T1142&gt;$V$6,MAX(N1142,K1142*$T$6),IF(T1142&gt;$V$5,MAX(R1142,N1142,K1142*(1-$T$2),K1142*(1-$T$5)),IF(T1142&gt;$V$4,MAX(R1142,N1142,K1142*(1-$T$2),K1142*(1-$T$4)),IF(T1142&gt;$V$3,MAX(R1142,N1142,K1142*(1-$T$2),K1142*(1-$T$3)),IF(T1142&gt;$V$1,MAX(N1142,K1142*(1-$T$2)),MAX(N1142,R1142)))))))))</f>
        <v>6.3508500000000003</v>
      </c>
      <c r="AC1142" s="70">
        <f>+IF(AB1142="-","-",IF(ABS(K1142-AB1142)&lt;0.1,1,-1*(AB1142-K1142)/K1142))</f>
        <v>9.9999999999999922E-2</v>
      </c>
      <c r="AD1142" s="66">
        <f>+IF(AB1142&lt;&gt;"-",IF(AB1142&lt;K1142,(K1142-AB1142)*C1142,AB1142*C1142),"")</f>
        <v>17.641249999999985</v>
      </c>
      <c r="AE1142" s="68" t="str">
        <f>+IF(AB1142&lt;&gt;"-",IF(R1142&lt;&gt;"-",IF(Z1142&lt;&gt;"OUI","OLD","FAUX"),IF(Z1142&lt;&gt;"OUI","NEW","FAUX")),"")</f>
        <v>OLD</v>
      </c>
      <c r="AF1142" s="68"/>
      <c r="AG1142" s="68"/>
      <c r="AH1142" s="53" t="str">
        <f t="shared" si="17"/>
        <v/>
      </c>
    </row>
    <row r="1143" spans="1:34" ht="17">
      <c r="A1143" s="53" t="s">
        <v>863</v>
      </c>
      <c r="B1143" s="53" t="s">
        <v>864</v>
      </c>
      <c r="C1143" s="54">
        <v>19</v>
      </c>
      <c r="D1143" s="55" t="s">
        <v>47</v>
      </c>
      <c r="E1143" s="55"/>
      <c r="F1143" s="56" t="s">
        <v>49</v>
      </c>
      <c r="G1143" s="56" t="s">
        <v>49</v>
      </c>
      <c r="H1143" s="56"/>
      <c r="I1143" s="56"/>
      <c r="J1143" s="56"/>
      <c r="K1143" s="57">
        <v>7.0564999999999998</v>
      </c>
      <c r="L1143" s="58">
        <v>44837</v>
      </c>
      <c r="M1143" s="58">
        <v>45019</v>
      </c>
      <c r="N1143" s="59"/>
      <c r="O1143" s="56"/>
      <c r="P1143" s="56"/>
      <c r="Q1143" s="56">
        <v>19</v>
      </c>
      <c r="R1143" s="60">
        <v>6.3508500000000003</v>
      </c>
      <c r="S1143" s="61">
        <f>O1143+P1143</f>
        <v>0</v>
      </c>
      <c r="T1143" s="62">
        <f>+IF(L1143&lt;&gt;"",IF(DAYS360(L1143,$A$2)&lt;0,0,IF(AND(MONTH(L1143)=MONTH($A$2),YEAR(L1143)&lt;YEAR($A$2)),(DAYS360(L1143,$A$2)/30)-1,DAYS360(L1143,$A$2)/30)),0)</f>
        <v>29.766666666666666</v>
      </c>
      <c r="U1143" s="62">
        <f>+IF(M1143&lt;&gt;"",IF(DAYS360(M1143,$A$2)&lt;0,0,IF(AND(MONTH(M1143)=MONTH($A$2),YEAR(M1143)&lt;YEAR($A$2)),(DAYS360(M1143,$A$2)/30)-1,DAYS360(M1143,$A$2)/30)),0)</f>
        <v>23.766666666666666</v>
      </c>
      <c r="V1143" s="63">
        <f>S1143/((C1143+Q1143)/2)</f>
        <v>0</v>
      </c>
      <c r="W1143" s="64">
        <f>+IF(V1143&gt;0,1/V1143,999)</f>
        <v>999</v>
      </c>
      <c r="X1143" s="65" t="str">
        <f>+IF(N1143&lt;&gt;"",IF(INT(N1143)&lt;&gt;INT(K1143),"OUI",""),"")</f>
        <v/>
      </c>
      <c r="Y1143" s="66">
        <f>+IF(F1143="OUI",0,C1143*K1143)</f>
        <v>134.0735</v>
      </c>
      <c r="Z1143" s="67" t="str">
        <f>+IF(R1143="-",IF(OR(F1143="OUI",AND(G1143="OUI",T1143&lt;=$V$1),H1143="OUI",I1143="OUI",J1143="OUI",T1143&lt;=$V$1),"OUI",""),"")</f>
        <v/>
      </c>
      <c r="AA1143" s="68" t="str">
        <f>+IF(OR(Z1143&lt;&gt;"OUI",X1143="OUI",R1143&lt;&gt;"-"),"OUI","")</f>
        <v>OUI</v>
      </c>
      <c r="AB1143" s="69">
        <f>+IF(AA1143&lt;&gt;"OUI","-",IF(R1143="-",IF(W1143&lt;=3,"-",MAX(N1143,K1143*(1-$T$1))),IF(W1143&lt;=3,R1143,IF(T1143&gt;$V$6,MAX(N1143,K1143*$T$6),IF(T1143&gt;$V$5,MAX(R1143,N1143,K1143*(1-$T$2),K1143*(1-$T$5)),IF(T1143&gt;$V$4,MAX(R1143,N1143,K1143*(1-$T$2),K1143*(1-$T$4)),IF(T1143&gt;$V$3,MAX(R1143,N1143,K1143*(1-$T$2),K1143*(1-$T$3)),IF(T1143&gt;$V$1,MAX(N1143,K1143*(1-$T$2)),MAX(N1143,R1143)))))))))</f>
        <v>6.3508500000000003</v>
      </c>
      <c r="AC1143" s="70">
        <f>+IF(AB1143="-","-",IF(ABS(K1143-AB1143)&lt;0.1,1,-1*(AB1143-K1143)/K1143))</f>
        <v>9.9999999999999922E-2</v>
      </c>
      <c r="AD1143" s="66">
        <f>+IF(AB1143&lt;&gt;"-",IF(AB1143&lt;K1143,(K1143-AB1143)*C1143,AB1143*C1143),"")</f>
        <v>13.40734999999999</v>
      </c>
      <c r="AE1143" s="68" t="str">
        <f>+IF(AB1143&lt;&gt;"-",IF(R1143&lt;&gt;"-",IF(Z1143&lt;&gt;"OUI","OLD","FAUX"),IF(Z1143&lt;&gt;"OUI","NEW","FAUX")),"")</f>
        <v>OLD</v>
      </c>
      <c r="AF1143" s="68"/>
      <c r="AG1143" s="68"/>
      <c r="AH1143" s="53" t="str">
        <f t="shared" si="17"/>
        <v/>
      </c>
    </row>
    <row r="1144" spans="1:34" ht="17">
      <c r="A1144" s="53" t="s">
        <v>871</v>
      </c>
      <c r="B1144" s="53" t="s">
        <v>872</v>
      </c>
      <c r="C1144" s="54">
        <v>18</v>
      </c>
      <c r="D1144" s="55" t="s">
        <v>47</v>
      </c>
      <c r="E1144" s="55"/>
      <c r="F1144" s="56" t="s">
        <v>49</v>
      </c>
      <c r="G1144" s="56" t="s">
        <v>49</v>
      </c>
      <c r="H1144" s="56"/>
      <c r="I1144" s="56"/>
      <c r="J1144" s="56"/>
      <c r="K1144" s="57">
        <v>7.0564999999999998</v>
      </c>
      <c r="L1144" s="58">
        <v>44837</v>
      </c>
      <c r="M1144" s="58">
        <v>45635</v>
      </c>
      <c r="N1144" s="59"/>
      <c r="O1144" s="56"/>
      <c r="P1144" s="56"/>
      <c r="Q1144" s="56">
        <v>18</v>
      </c>
      <c r="R1144" s="60">
        <v>6.3508500000000003</v>
      </c>
      <c r="S1144" s="61">
        <f>O1144+P1144</f>
        <v>0</v>
      </c>
      <c r="T1144" s="62">
        <f>+IF(L1144&lt;&gt;"",IF(DAYS360(L1144,$A$2)&lt;0,0,IF(AND(MONTH(L1144)=MONTH($A$2),YEAR(L1144)&lt;YEAR($A$2)),(DAYS360(L1144,$A$2)/30)-1,DAYS360(L1144,$A$2)/30)),0)</f>
        <v>29.766666666666666</v>
      </c>
      <c r="U1144" s="62">
        <f>+IF(M1144&lt;&gt;"",IF(DAYS360(M1144,$A$2)&lt;0,0,IF(AND(MONTH(M1144)=MONTH($A$2),YEAR(M1144)&lt;YEAR($A$2)),(DAYS360(M1144,$A$2)/30)-1,DAYS360(M1144,$A$2)/30)),0)</f>
        <v>3.5666666666666669</v>
      </c>
      <c r="V1144" s="63">
        <f>S1144/((C1144+Q1144)/2)</f>
        <v>0</v>
      </c>
      <c r="W1144" s="64">
        <f>+IF(V1144&gt;0,1/V1144,999)</f>
        <v>999</v>
      </c>
      <c r="X1144" s="65" t="str">
        <f>+IF(N1144&lt;&gt;"",IF(INT(N1144)&lt;&gt;INT(K1144),"OUI",""),"")</f>
        <v/>
      </c>
      <c r="Y1144" s="66">
        <f>+IF(F1144="OUI",0,C1144*K1144)</f>
        <v>127.017</v>
      </c>
      <c r="Z1144" s="67" t="str">
        <f>+IF(R1144="-",IF(OR(F1144="OUI",AND(G1144="OUI",T1144&lt;=$V$1),H1144="OUI",I1144="OUI",J1144="OUI",T1144&lt;=$V$1),"OUI",""),"")</f>
        <v/>
      </c>
      <c r="AA1144" s="68" t="str">
        <f>+IF(OR(Z1144&lt;&gt;"OUI",X1144="OUI",R1144&lt;&gt;"-"),"OUI","")</f>
        <v>OUI</v>
      </c>
      <c r="AB1144" s="69">
        <f>+IF(AA1144&lt;&gt;"OUI","-",IF(R1144="-",IF(W1144&lt;=3,"-",MAX(N1144,K1144*(1-$T$1))),IF(W1144&lt;=3,R1144,IF(T1144&gt;$V$6,MAX(N1144,K1144*$T$6),IF(T1144&gt;$V$5,MAX(R1144,N1144,K1144*(1-$T$2),K1144*(1-$T$5)),IF(T1144&gt;$V$4,MAX(R1144,N1144,K1144*(1-$T$2),K1144*(1-$T$4)),IF(T1144&gt;$V$3,MAX(R1144,N1144,K1144*(1-$T$2),K1144*(1-$T$3)),IF(T1144&gt;$V$1,MAX(N1144,K1144*(1-$T$2)),MAX(N1144,R1144)))))))))</f>
        <v>6.3508500000000003</v>
      </c>
      <c r="AC1144" s="70">
        <f>+IF(AB1144="-","-",IF(ABS(K1144-AB1144)&lt;0.1,1,-1*(AB1144-K1144)/K1144))</f>
        <v>9.9999999999999922E-2</v>
      </c>
      <c r="AD1144" s="66">
        <f>+IF(AB1144&lt;&gt;"-",IF(AB1144&lt;K1144,(K1144-AB1144)*C1144,AB1144*C1144),"")</f>
        <v>12.70169999999999</v>
      </c>
      <c r="AE1144" s="68" t="str">
        <f>+IF(AB1144&lt;&gt;"-",IF(R1144&lt;&gt;"-",IF(Z1144&lt;&gt;"OUI","OLD","FAUX"),IF(Z1144&lt;&gt;"OUI","NEW","FAUX")),"")</f>
        <v>OLD</v>
      </c>
      <c r="AF1144" s="68"/>
      <c r="AG1144" s="68"/>
      <c r="AH1144" s="53" t="str">
        <f t="shared" si="17"/>
        <v/>
      </c>
    </row>
    <row r="1145" spans="1:34" ht="17">
      <c r="A1145" s="53" t="s">
        <v>965</v>
      </c>
      <c r="B1145" s="53" t="s">
        <v>966</v>
      </c>
      <c r="C1145" s="54">
        <v>8</v>
      </c>
      <c r="D1145" s="55" t="s">
        <v>47</v>
      </c>
      <c r="E1145" s="55"/>
      <c r="F1145" s="56" t="s">
        <v>49</v>
      </c>
      <c r="G1145" s="56" t="s">
        <v>49</v>
      </c>
      <c r="H1145" s="56"/>
      <c r="I1145" s="56"/>
      <c r="J1145" s="56"/>
      <c r="K1145" s="57">
        <v>7.0564999999999998</v>
      </c>
      <c r="L1145" s="58">
        <v>44837</v>
      </c>
      <c r="M1145" s="58">
        <v>45691</v>
      </c>
      <c r="N1145" s="59"/>
      <c r="O1145" s="56">
        <v>3</v>
      </c>
      <c r="P1145" s="56"/>
      <c r="Q1145" s="56">
        <v>11</v>
      </c>
      <c r="R1145" s="60">
        <v>6.3508500000000003</v>
      </c>
      <c r="S1145" s="61">
        <f>O1145+P1145</f>
        <v>3</v>
      </c>
      <c r="T1145" s="62">
        <f>+IF(L1145&lt;&gt;"",IF(DAYS360(L1145,$A$2)&lt;0,0,IF(AND(MONTH(L1145)=MONTH($A$2),YEAR(L1145)&lt;YEAR($A$2)),(DAYS360(L1145,$A$2)/30)-1,DAYS360(L1145,$A$2)/30)),0)</f>
        <v>29.766666666666666</v>
      </c>
      <c r="U1145" s="62">
        <f>+IF(M1145&lt;&gt;"",IF(DAYS360(M1145,$A$2)&lt;0,0,IF(AND(MONTH(M1145)=MONTH($A$2),YEAR(M1145)&lt;YEAR($A$2)),(DAYS360(M1145,$A$2)/30)-1,DAYS360(M1145,$A$2)/30)),0)</f>
        <v>1.7666666666666666</v>
      </c>
      <c r="V1145" s="63">
        <f>S1145/((C1145+Q1145)/2)</f>
        <v>0.31578947368421051</v>
      </c>
      <c r="W1145" s="64">
        <f>+IF(V1145&gt;0,1/V1145,999)</f>
        <v>3.166666666666667</v>
      </c>
      <c r="X1145" s="65" t="str">
        <f>+IF(N1145&lt;&gt;"",IF(INT(N1145)&lt;&gt;INT(K1145),"OUI",""),"")</f>
        <v/>
      </c>
      <c r="Y1145" s="66">
        <f>+IF(F1145="OUI",0,C1145*K1145)</f>
        <v>56.451999999999998</v>
      </c>
      <c r="Z1145" s="67" t="str">
        <f>+IF(R1145="-",IF(OR(F1145="OUI",AND(G1145="OUI",T1145&lt;=$V$1),H1145="OUI",I1145="OUI",J1145="OUI",T1145&lt;=$V$1),"OUI",""),"")</f>
        <v/>
      </c>
      <c r="AA1145" s="68" t="str">
        <f>+IF(OR(Z1145&lt;&gt;"OUI",X1145="OUI",R1145&lt;&gt;"-"),"OUI","")</f>
        <v>OUI</v>
      </c>
      <c r="AB1145" s="69">
        <f>+IF(AA1145&lt;&gt;"OUI","-",IF(R1145="-",IF(W1145&lt;=3,"-",MAX(N1145,K1145*(1-$T$1))),IF(W1145&lt;=3,R1145,IF(T1145&gt;$V$6,MAX(N1145,K1145*$T$6),IF(T1145&gt;$V$5,MAX(R1145,N1145,K1145*(1-$T$2),K1145*(1-$T$5)),IF(T1145&gt;$V$4,MAX(R1145,N1145,K1145*(1-$T$2),K1145*(1-$T$4)),IF(T1145&gt;$V$3,MAX(R1145,N1145,K1145*(1-$T$2),K1145*(1-$T$3)),IF(T1145&gt;$V$1,MAX(N1145,K1145*(1-$T$2)),MAX(N1145,R1145)))))))))</f>
        <v>6.3508500000000003</v>
      </c>
      <c r="AC1145" s="70">
        <f>+IF(AB1145="-","-",IF(ABS(K1145-AB1145)&lt;0.1,1,-1*(AB1145-K1145)/K1145))</f>
        <v>9.9999999999999922E-2</v>
      </c>
      <c r="AD1145" s="66">
        <f>+IF(AB1145&lt;&gt;"-",IF(AB1145&lt;K1145,(K1145-AB1145)*C1145,AB1145*C1145),"")</f>
        <v>5.6451999999999956</v>
      </c>
      <c r="AE1145" s="68" t="str">
        <f>+IF(AB1145&lt;&gt;"-",IF(R1145&lt;&gt;"-",IF(Z1145&lt;&gt;"OUI","OLD","FAUX"),IF(Z1145&lt;&gt;"OUI","NEW","FAUX")),"")</f>
        <v>OLD</v>
      </c>
      <c r="AF1145" s="68"/>
      <c r="AG1145" s="68"/>
      <c r="AH1145" s="53" t="str">
        <f t="shared" si="17"/>
        <v/>
      </c>
    </row>
    <row r="1146" spans="1:34" ht="17">
      <c r="A1146" s="53" t="s">
        <v>2399</v>
      </c>
      <c r="B1146" s="53" t="s">
        <v>2400</v>
      </c>
      <c r="C1146" s="54">
        <v>10</v>
      </c>
      <c r="D1146" s="55" t="s">
        <v>1473</v>
      </c>
      <c r="E1146" s="55" t="s">
        <v>437</v>
      </c>
      <c r="F1146" s="56" t="s">
        <v>49</v>
      </c>
      <c r="G1146" s="56" t="s">
        <v>49</v>
      </c>
      <c r="H1146" s="56"/>
      <c r="I1146" s="56"/>
      <c r="J1146" s="56" t="s">
        <v>49</v>
      </c>
      <c r="K1146" s="57">
        <v>7.0415000000000001</v>
      </c>
      <c r="L1146" s="58">
        <v>45407</v>
      </c>
      <c r="M1146" s="58">
        <v>45603</v>
      </c>
      <c r="N1146" s="59"/>
      <c r="O1146" s="56"/>
      <c r="P1146" s="56"/>
      <c r="Q1146" s="56">
        <v>10</v>
      </c>
      <c r="R1146" s="60" t="s">
        <v>1139</v>
      </c>
      <c r="S1146" s="61">
        <f>O1146+P1146</f>
        <v>0</v>
      </c>
      <c r="T1146" s="62">
        <f>+IF(L1146&lt;&gt;"",IF(DAYS360(L1146,$A$2)&lt;0,0,IF(AND(MONTH(L1146)=MONTH($A$2),YEAR(L1146)&lt;YEAR($A$2)),(DAYS360(L1146,$A$2)/30)-1,DAYS360(L1146,$A$2)/30)),0)</f>
        <v>11.033333333333333</v>
      </c>
      <c r="U1146" s="62">
        <f>+IF(M1146&lt;&gt;"",IF(DAYS360(M1146,$A$2)&lt;0,0,IF(AND(MONTH(M1146)=MONTH($A$2),YEAR(M1146)&lt;YEAR($A$2)),(DAYS360(M1146,$A$2)/30)-1,DAYS360(M1146,$A$2)/30)),0)</f>
        <v>4.6333333333333337</v>
      </c>
      <c r="V1146" s="63">
        <f>S1146/((C1146+Q1146)/2)</f>
        <v>0</v>
      </c>
      <c r="W1146" s="64">
        <f>+IF(V1146&gt;0,1/V1146,999)</f>
        <v>999</v>
      </c>
      <c r="X1146" s="65" t="str">
        <f>+IF(N1146&lt;&gt;"",IF(INT(N1146)&lt;&gt;INT(K1146),"OUI",""),"")</f>
        <v/>
      </c>
      <c r="Y1146" s="66">
        <f>+IF(F1146="OUI",0,C1146*K1146)</f>
        <v>70.415000000000006</v>
      </c>
      <c r="Z1146" s="67" t="str">
        <f>+IF(R1146="-",IF(OR(F1146="OUI",AND(G1146="OUI",T1146&lt;=$V$1),H1146="OUI",I1146="OUI",J1146="OUI",T1146&lt;=$V$1),"OUI",""),"")</f>
        <v>OUI</v>
      </c>
      <c r="AA1146" s="68" t="str">
        <f>+IF(OR(Z1146&lt;&gt;"OUI",X1146="OUI",R1146&lt;&gt;"-"),"OUI","")</f>
        <v/>
      </c>
      <c r="AB1146" s="69" t="str">
        <f>+IF(AA1146&lt;&gt;"OUI","-",IF(R1146="-",IF(W1146&lt;=3,"-",MAX(N1146,K1146*(1-$T$1))),IF(W1146&lt;=3,R1146,IF(T1146&gt;$V$6,MAX(N1146,K1146*$T$6),IF(T1146&gt;$V$5,MAX(R1146,N1146,K1146*(1-$T$2),K1146*(1-$T$5)),IF(T1146&gt;$V$4,MAX(R1146,N1146,K1146*(1-$T$2),K1146*(1-$T$4)),IF(T1146&gt;$V$3,MAX(R1146,N1146,K1146*(1-$T$2),K1146*(1-$T$3)),IF(T1146&gt;$V$1,MAX(N1146,K1146*(1-$T$2)),MAX(N1146,R1146)))))))))</f>
        <v>-</v>
      </c>
      <c r="AC1146" s="70" t="str">
        <f>+IF(AB1146="-","-",IF(ABS(K1146-AB1146)&lt;0.1,1,-1*(AB1146-K1146)/K1146))</f>
        <v>-</v>
      </c>
      <c r="AD1146" s="66" t="str">
        <f>+IF(AB1146&lt;&gt;"-",IF(AB1146&lt;K1146,(K1146-AB1146)*C1146,AB1146*C1146),"")</f>
        <v/>
      </c>
      <c r="AE1146" s="68" t="str">
        <f>+IF(AB1146&lt;&gt;"-",IF(R1146&lt;&gt;"-",IF(Z1146&lt;&gt;"OUI","OLD","FAUX"),IF(Z1146&lt;&gt;"OUI","NEW","FAUX")),"")</f>
        <v/>
      </c>
      <c r="AF1146" s="68"/>
      <c r="AG1146" s="68"/>
      <c r="AH1146" s="53" t="str">
        <f t="shared" si="17"/>
        <v/>
      </c>
    </row>
    <row r="1147" spans="1:34" ht="17">
      <c r="A1147" s="53" t="s">
        <v>2239</v>
      </c>
      <c r="B1147" s="53" t="s">
        <v>2240</v>
      </c>
      <c r="C1147" s="54">
        <v>3</v>
      </c>
      <c r="D1147" s="55" t="s">
        <v>80</v>
      </c>
      <c r="E1147" s="55"/>
      <c r="F1147" s="56" t="s">
        <v>49</v>
      </c>
      <c r="G1147" s="56" t="s">
        <v>49</v>
      </c>
      <c r="H1147" s="56"/>
      <c r="I1147" s="56"/>
      <c r="J1147" s="56"/>
      <c r="K1147" s="57">
        <v>7.0345000000000004</v>
      </c>
      <c r="L1147" s="58">
        <v>45328</v>
      </c>
      <c r="M1147" s="58">
        <v>45628</v>
      </c>
      <c r="N1147" s="59"/>
      <c r="O1147" s="56"/>
      <c r="P1147" s="56"/>
      <c r="Q1147" s="56">
        <v>3</v>
      </c>
      <c r="R1147" s="60" t="s">
        <v>1139</v>
      </c>
      <c r="S1147" s="61">
        <f>O1147+P1147</f>
        <v>0</v>
      </c>
      <c r="T1147" s="62">
        <f>+IF(L1147&lt;&gt;"",IF(DAYS360(L1147,$A$2)&lt;0,0,IF(AND(MONTH(L1147)=MONTH($A$2),YEAR(L1147)&lt;YEAR($A$2)),(DAYS360(L1147,$A$2)/30)-1,DAYS360(L1147,$A$2)/30)),0)</f>
        <v>13.666666666666666</v>
      </c>
      <c r="U1147" s="62">
        <f>+IF(M1147&lt;&gt;"",IF(DAYS360(M1147,$A$2)&lt;0,0,IF(AND(MONTH(M1147)=MONTH($A$2),YEAR(M1147)&lt;YEAR($A$2)),(DAYS360(M1147,$A$2)/30)-1,DAYS360(M1147,$A$2)/30)),0)</f>
        <v>3.8</v>
      </c>
      <c r="V1147" s="63">
        <f>S1147/((C1147+Q1147)/2)</f>
        <v>0</v>
      </c>
      <c r="W1147" s="64">
        <f>+IF(V1147&gt;0,1/V1147,999)</f>
        <v>999</v>
      </c>
      <c r="X1147" s="65" t="str">
        <f>+IF(N1147&lt;&gt;"",IF(INT(N1147)&lt;&gt;INT(K1147),"OUI",""),"")</f>
        <v/>
      </c>
      <c r="Y1147" s="66">
        <f>+IF(F1147="OUI",0,C1147*K1147)</f>
        <v>21.1035</v>
      </c>
      <c r="Z1147" s="67" t="str">
        <f>+IF(R1147="-",IF(OR(F1147="OUI",AND(G1147="OUI",T1147&lt;=$V$1),H1147="OUI",I1147="OUI",J1147="OUI",T1147&lt;=$V$1),"OUI",""),"")</f>
        <v/>
      </c>
      <c r="AA1147" s="68" t="str">
        <f>+IF(OR(Z1147&lt;&gt;"OUI",X1147="OUI",R1147&lt;&gt;"-"),"OUI","")</f>
        <v>OUI</v>
      </c>
      <c r="AB1147" s="69">
        <f>+IF(AA1147&lt;&gt;"OUI","-",IF(R1147="-",IF(W1147&lt;=3,"-",MAX(N1147,K1147*(1-$T$1))),IF(W1147&lt;=3,R1147,IF(T1147&gt;$V$6,MAX(N1147,K1147*$T$6),IF(T1147&gt;$V$5,MAX(R1147,N1147,K1147*(1-$T$2),K1147*(1-$T$5)),IF(T1147&gt;$V$4,MAX(R1147,N1147,K1147*(1-$T$2),K1147*(1-$T$4)),IF(T1147&gt;$V$3,MAX(R1147,N1147,K1147*(1-$T$2),K1147*(1-$T$3)),IF(T1147&gt;$V$1,MAX(N1147,K1147*(1-$T$2)),MAX(N1147,R1147)))))))))</f>
        <v>6.3310500000000003</v>
      </c>
      <c r="AC1147" s="70">
        <f>+IF(AB1147="-","-",IF(ABS(K1147-AB1147)&lt;0.1,1,-1*(AB1147-K1147)/K1147))</f>
        <v>0.10000000000000002</v>
      </c>
      <c r="AD1147" s="66">
        <f>+IF(AB1147&lt;&gt;"-",IF(AB1147&lt;K1147,(K1147-AB1147)*C1147,AB1147*C1147),"")</f>
        <v>2.1103500000000004</v>
      </c>
      <c r="AE1147" s="68" t="str">
        <f>+IF(AB1147&lt;&gt;"-",IF(R1147&lt;&gt;"-",IF(Z1147&lt;&gt;"OUI","OLD","FAUX"),IF(Z1147&lt;&gt;"OUI","NEW","FAUX")),"")</f>
        <v>NEW</v>
      </c>
      <c r="AF1147" s="68"/>
      <c r="AG1147" s="68"/>
      <c r="AH1147" s="53" t="str">
        <f t="shared" si="17"/>
        <v/>
      </c>
    </row>
    <row r="1148" spans="1:34" ht="17">
      <c r="A1148" s="53" t="s">
        <v>1364</v>
      </c>
      <c r="B1148" s="53" t="s">
        <v>1365</v>
      </c>
      <c r="C1148" s="54">
        <v>683</v>
      </c>
      <c r="D1148" s="55" t="s">
        <v>68</v>
      </c>
      <c r="E1148" s="55" t="s">
        <v>657</v>
      </c>
      <c r="F1148" s="56" t="s">
        <v>49</v>
      </c>
      <c r="G1148" s="56" t="s">
        <v>49</v>
      </c>
      <c r="H1148" s="56" t="s">
        <v>98</v>
      </c>
      <c r="I1148" s="56"/>
      <c r="J1148" s="56" t="s">
        <v>49</v>
      </c>
      <c r="K1148" s="57">
        <v>7.0002000000000004</v>
      </c>
      <c r="L1148" s="58">
        <v>44392</v>
      </c>
      <c r="M1148" s="58">
        <v>45693</v>
      </c>
      <c r="N1148" s="59"/>
      <c r="O1148" s="56">
        <v>3</v>
      </c>
      <c r="P1148" s="56">
        <v>14</v>
      </c>
      <c r="Q1148" s="56">
        <v>701</v>
      </c>
      <c r="R1148" s="60">
        <v>6.3001800000000001</v>
      </c>
      <c r="S1148" s="61">
        <f>O1148+P1148</f>
        <v>17</v>
      </c>
      <c r="T1148" s="62">
        <f>+IF(L1148&lt;&gt;"",IF(DAYS360(L1148,$A$2)&lt;0,0,IF(AND(MONTH(L1148)=MONTH($A$2),YEAR(L1148)&lt;YEAR($A$2)),(DAYS360(L1148,$A$2)/30)-1,DAYS360(L1148,$A$2)/30)),0)</f>
        <v>44.366666666666667</v>
      </c>
      <c r="U1148" s="62">
        <f>+IF(M1148&lt;&gt;"",IF(DAYS360(M1148,$A$2)&lt;0,0,IF(AND(MONTH(M1148)=MONTH($A$2),YEAR(M1148)&lt;YEAR($A$2)),(DAYS360(M1148,$A$2)/30)-1,DAYS360(M1148,$A$2)/30)),0)</f>
        <v>1.7</v>
      </c>
      <c r="V1148" s="63">
        <f>S1148/((C1148+Q1148)/2)</f>
        <v>2.4566473988439308E-2</v>
      </c>
      <c r="W1148" s="64">
        <f>+IF(V1148&gt;0,1/V1148,999)</f>
        <v>40.705882352941174</v>
      </c>
      <c r="X1148" s="65" t="str">
        <f>+IF(N1148&lt;&gt;"",IF(INT(N1148)&lt;&gt;INT(K1148),"OUI",""),"")</f>
        <v/>
      </c>
      <c r="Y1148" s="66">
        <f>+IF(F1148="OUI",0,C1148*K1148)</f>
        <v>4781.1366000000007</v>
      </c>
      <c r="Z1148" s="67" t="str">
        <f>+IF(R1148="-",IF(OR(F1148="OUI",AND(G1148="OUI",T1148&lt;=$V$1),H1148="OUI",I1148="OUI",J1148="OUI",T1148&lt;=$V$1),"OUI",""),"")</f>
        <v/>
      </c>
      <c r="AA1148" s="68" t="str">
        <f>+IF(OR(Z1148&lt;&gt;"OUI",X1148="OUI",R1148&lt;&gt;"-"),"OUI","")</f>
        <v>OUI</v>
      </c>
      <c r="AB1148" s="69">
        <f>+IF(AA1148&lt;&gt;"OUI","-",IF(R1148="-",IF(W1148&lt;=3,"-",MAX(N1148,K1148*(1-$T$1))),IF(W1148&lt;=3,R1148,IF(T1148&gt;$V$6,MAX(N1148,K1148*$T$6),IF(T1148&gt;$V$5,MAX(R1148,N1148,K1148*(1-$T$2),K1148*(1-$T$5)),IF(T1148&gt;$V$4,MAX(R1148,N1148,K1148*(1-$T$2),K1148*(1-$T$4)),IF(T1148&gt;$V$3,MAX(R1148,N1148,K1148*(1-$T$2),K1148*(1-$T$3)),IF(T1148&gt;$V$1,MAX(N1148,K1148*(1-$T$2)),MAX(N1148,R1148)))))))))</f>
        <v>6.3001800000000001</v>
      </c>
      <c r="AC1148" s="70">
        <f>+IF(AB1148="-","-",IF(ABS(K1148-AB1148)&lt;0.1,1,-1*(AB1148-K1148)/K1148))</f>
        <v>0.10000000000000003</v>
      </c>
      <c r="AD1148" s="66">
        <f>+IF(AB1148&lt;&gt;"-",IF(AB1148&lt;K1148,(K1148-AB1148)*C1148,AB1148*C1148),"")</f>
        <v>478.11366000000021</v>
      </c>
      <c r="AE1148" s="68" t="str">
        <f>+IF(AB1148&lt;&gt;"-",IF(R1148&lt;&gt;"-",IF(Z1148&lt;&gt;"OUI","OLD","FAUX"),IF(Z1148&lt;&gt;"OUI","NEW","FAUX")),"")</f>
        <v>OLD</v>
      </c>
      <c r="AF1148" s="68"/>
      <c r="AG1148" s="68"/>
      <c r="AH1148" s="53" t="str">
        <f t="shared" si="17"/>
        <v/>
      </c>
    </row>
    <row r="1149" spans="1:34" ht="17">
      <c r="A1149" s="53" t="s">
        <v>1383</v>
      </c>
      <c r="B1149" s="53" t="s">
        <v>1384</v>
      </c>
      <c r="C1149" s="54">
        <v>212</v>
      </c>
      <c r="D1149" s="55" t="s">
        <v>68</v>
      </c>
      <c r="E1149" s="55" t="s">
        <v>657</v>
      </c>
      <c r="F1149" s="56" t="s">
        <v>49</v>
      </c>
      <c r="G1149" s="56" t="s">
        <v>49</v>
      </c>
      <c r="H1149" s="56" t="s">
        <v>98</v>
      </c>
      <c r="I1149" s="56"/>
      <c r="J1149" s="56" t="s">
        <v>49</v>
      </c>
      <c r="K1149" s="57">
        <v>7.0002000000000004</v>
      </c>
      <c r="L1149" s="58">
        <v>44392</v>
      </c>
      <c r="M1149" s="58">
        <v>45716</v>
      </c>
      <c r="N1149" s="59"/>
      <c r="O1149" s="56">
        <v>5</v>
      </c>
      <c r="P1149" s="56">
        <v>21</v>
      </c>
      <c r="Q1149" s="56">
        <v>239</v>
      </c>
      <c r="R1149" s="60">
        <v>5.6779399999999995</v>
      </c>
      <c r="S1149" s="61">
        <f>O1149+P1149</f>
        <v>26</v>
      </c>
      <c r="T1149" s="62">
        <f>+IF(L1149&lt;&gt;"",IF(DAYS360(L1149,$A$2)&lt;0,0,IF(AND(MONTH(L1149)=MONTH($A$2),YEAR(L1149)&lt;YEAR($A$2)),(DAYS360(L1149,$A$2)/30)-1,DAYS360(L1149,$A$2)/30)),0)</f>
        <v>44.366666666666667</v>
      </c>
      <c r="U1149" s="62">
        <f>+IF(M1149&lt;&gt;"",IF(DAYS360(M1149,$A$2)&lt;0,0,IF(AND(MONTH(M1149)=MONTH($A$2),YEAR(M1149)&lt;YEAR($A$2)),(DAYS360(M1149,$A$2)/30)-1,DAYS360(M1149,$A$2)/30)),0)</f>
        <v>0.8666666666666667</v>
      </c>
      <c r="V1149" s="63">
        <f>S1149/((C1149+Q1149)/2)</f>
        <v>0.11529933481152993</v>
      </c>
      <c r="W1149" s="64">
        <f>+IF(V1149&gt;0,1/V1149,999)</f>
        <v>8.6730769230769234</v>
      </c>
      <c r="X1149" s="65" t="str">
        <f>+IF(N1149&lt;&gt;"",IF(INT(N1149)&lt;&gt;INT(K1149),"OUI",""),"")</f>
        <v/>
      </c>
      <c r="Y1149" s="66">
        <f>+IF(F1149="OUI",0,C1149*K1149)</f>
        <v>1484.0424</v>
      </c>
      <c r="Z1149" s="67" t="str">
        <f>+IF(R1149="-",IF(OR(F1149="OUI",AND(G1149="OUI",T1149&lt;=$V$1),H1149="OUI",I1149="OUI",J1149="OUI",T1149&lt;=$V$1),"OUI",""),"")</f>
        <v/>
      </c>
      <c r="AA1149" s="68" t="str">
        <f>+IF(OR(Z1149&lt;&gt;"OUI",X1149="OUI",R1149&lt;&gt;"-"),"OUI","")</f>
        <v>OUI</v>
      </c>
      <c r="AB1149" s="69">
        <f>+IF(AA1149&lt;&gt;"OUI","-",IF(R1149="-",IF(W1149&lt;=3,"-",MAX(N1149,K1149*(1-$T$1))),IF(W1149&lt;=3,R1149,IF(T1149&gt;$V$6,MAX(N1149,K1149*$T$6),IF(T1149&gt;$V$5,MAX(R1149,N1149,K1149*(1-$T$2),K1149*(1-$T$5)),IF(T1149&gt;$V$4,MAX(R1149,N1149,K1149*(1-$T$2),K1149*(1-$T$4)),IF(T1149&gt;$V$3,MAX(R1149,N1149,K1149*(1-$T$2),K1149*(1-$T$3)),IF(T1149&gt;$V$1,MAX(N1149,K1149*(1-$T$2)),MAX(N1149,R1149)))))))))</f>
        <v>6.3001800000000001</v>
      </c>
      <c r="AC1149" s="70">
        <f>+IF(AB1149="-","-",IF(ABS(K1149-AB1149)&lt;0.1,1,-1*(AB1149-K1149)/K1149))</f>
        <v>0.10000000000000003</v>
      </c>
      <c r="AD1149" s="66">
        <f>+IF(AB1149&lt;&gt;"-",IF(AB1149&lt;K1149,(K1149-AB1149)*C1149,AB1149*C1149),"")</f>
        <v>148.40424000000007</v>
      </c>
      <c r="AE1149" s="68" t="str">
        <f>+IF(AB1149&lt;&gt;"-",IF(R1149&lt;&gt;"-",IF(Z1149&lt;&gt;"OUI","OLD","FAUX"),IF(Z1149&lt;&gt;"OUI","NEW","FAUX")),"")</f>
        <v>OLD</v>
      </c>
      <c r="AF1149" s="68"/>
      <c r="AG1149" s="68"/>
      <c r="AH1149" s="53" t="str">
        <f t="shared" si="17"/>
        <v/>
      </c>
    </row>
    <row r="1150" spans="1:34" ht="17">
      <c r="A1150" s="53" t="s">
        <v>244</v>
      </c>
      <c r="B1150" s="53" t="s">
        <v>245</v>
      </c>
      <c r="C1150" s="54">
        <v>5</v>
      </c>
      <c r="D1150" s="55" t="s">
        <v>159</v>
      </c>
      <c r="E1150" s="55" t="s">
        <v>246</v>
      </c>
      <c r="F1150" s="56" t="s">
        <v>49</v>
      </c>
      <c r="G1150" s="56" t="s">
        <v>49</v>
      </c>
      <c r="H1150" s="56"/>
      <c r="I1150" s="56"/>
      <c r="J1150" s="56" t="s">
        <v>49</v>
      </c>
      <c r="K1150" s="57">
        <v>7</v>
      </c>
      <c r="L1150" s="58">
        <v>43844</v>
      </c>
      <c r="M1150" s="58">
        <v>44348</v>
      </c>
      <c r="N1150" s="59"/>
      <c r="O1150" s="56"/>
      <c r="P1150" s="56"/>
      <c r="Q1150" s="56">
        <v>5</v>
      </c>
      <c r="R1150" s="60">
        <v>6.3</v>
      </c>
      <c r="S1150" s="61">
        <f>O1150+P1150</f>
        <v>0</v>
      </c>
      <c r="T1150" s="62">
        <f>+IF(L1150&lt;&gt;"",IF(DAYS360(L1150,$A$2)&lt;0,0,IF(AND(MONTH(L1150)=MONTH($A$2),YEAR(L1150)&lt;YEAR($A$2)),(DAYS360(L1150,$A$2)/30)-1,DAYS360(L1150,$A$2)/30)),0)</f>
        <v>62.4</v>
      </c>
      <c r="U1150" s="62">
        <f>+IF(M1150&lt;&gt;"",IF(DAYS360(M1150,$A$2)&lt;0,0,IF(AND(MONTH(M1150)=MONTH($A$2),YEAR(M1150)&lt;YEAR($A$2)),(DAYS360(M1150,$A$2)/30)-1,DAYS360(M1150,$A$2)/30)),0)</f>
        <v>45.833333333333336</v>
      </c>
      <c r="V1150" s="63">
        <f>S1150/((C1150+Q1150)/2)</f>
        <v>0</v>
      </c>
      <c r="W1150" s="64">
        <f>+IF(V1150&gt;0,1/V1150,999)</f>
        <v>999</v>
      </c>
      <c r="X1150" s="65" t="str">
        <f>+IF(N1150&lt;&gt;"",IF(INT(N1150)&lt;&gt;INT(K1150),"OUI",""),"")</f>
        <v/>
      </c>
      <c r="Y1150" s="66">
        <f>+IF(F1150="OUI",0,C1150*K1150)</f>
        <v>35</v>
      </c>
      <c r="Z1150" s="67" t="str">
        <f>+IF(R1150="-",IF(OR(F1150="OUI",AND(G1150="OUI",T1150&lt;=$V$1),H1150="OUI",I1150="OUI",J1150="OUI",T1150&lt;=$V$1),"OUI",""),"")</f>
        <v/>
      </c>
      <c r="AA1150" s="68" t="str">
        <f>+IF(OR(Z1150&lt;&gt;"OUI",X1150="OUI",R1150&lt;&gt;"-"),"OUI","")</f>
        <v>OUI</v>
      </c>
      <c r="AB1150" s="69">
        <f>+IF(AA1150&lt;&gt;"OUI","-",IF(R1150="-",IF(W1150&lt;=3,"-",MAX(N1150,K1150*(1-$T$1))),IF(W1150&lt;=3,R1150,IF(T1150&gt;$V$6,MAX(N1150,K1150*$T$6),IF(T1150&gt;$V$5,MAX(R1150,N1150,K1150*(1-$T$2),K1150*(1-$T$5)),IF(T1150&gt;$V$4,MAX(R1150,N1150,K1150*(1-$T$2),K1150*(1-$T$4)),IF(T1150&gt;$V$3,MAX(R1150,N1150,K1150*(1-$T$2),K1150*(1-$T$3)),IF(T1150&gt;$V$1,MAX(N1150,K1150*(1-$T$2)),MAX(N1150,R1150)))))))))</f>
        <v>7</v>
      </c>
      <c r="AC1150" s="70">
        <f>+IF(AB1150="-","-",IF(ABS(K1150-AB1150)&lt;0.1,1,-1*(AB1150-K1150)/K1150))</f>
        <v>1</v>
      </c>
      <c r="AD1150" s="66">
        <f>+IF(AB1150&lt;&gt;"-",IF(AB1150&lt;K1150,(K1150-AB1150)*C1150,AB1150*C1150),"")</f>
        <v>35</v>
      </c>
      <c r="AE1150" s="68" t="str">
        <f>+IF(AB1150&lt;&gt;"-",IF(R1150&lt;&gt;"-",IF(Z1150&lt;&gt;"OUI","OLD","FAUX"),IF(Z1150&lt;&gt;"OUI","NEW","FAUX")),"")</f>
        <v>OLD</v>
      </c>
      <c r="AF1150" s="68"/>
      <c r="AG1150" s="68"/>
      <c r="AH1150" s="53" t="str">
        <f t="shared" si="17"/>
        <v/>
      </c>
    </row>
    <row r="1151" spans="1:34" ht="17">
      <c r="A1151" s="53" t="s">
        <v>1829</v>
      </c>
      <c r="B1151" s="53" t="s">
        <v>1830</v>
      </c>
      <c r="C1151" s="54">
        <v>6</v>
      </c>
      <c r="D1151" s="55" t="s">
        <v>1831</v>
      </c>
      <c r="E1151" s="55" t="s">
        <v>805</v>
      </c>
      <c r="F1151" s="56" t="s">
        <v>49</v>
      </c>
      <c r="G1151" s="56" t="s">
        <v>49</v>
      </c>
      <c r="H1151" s="56"/>
      <c r="I1151" s="56"/>
      <c r="J1151" s="56" t="s">
        <v>49</v>
      </c>
      <c r="K1151" s="57">
        <v>7</v>
      </c>
      <c r="L1151" s="58">
        <v>44061</v>
      </c>
      <c r="M1151" s="58">
        <v>44319</v>
      </c>
      <c r="N1151" s="59"/>
      <c r="O1151" s="56"/>
      <c r="P1151" s="56"/>
      <c r="Q1151" s="56">
        <v>6</v>
      </c>
      <c r="R1151" s="60">
        <v>6.3</v>
      </c>
      <c r="S1151" s="61">
        <f>O1151+P1151</f>
        <v>0</v>
      </c>
      <c r="T1151" s="62">
        <f>+IF(L1151&lt;&gt;"",IF(DAYS360(L1151,$A$2)&lt;0,0,IF(AND(MONTH(L1151)=MONTH($A$2),YEAR(L1151)&lt;YEAR($A$2)),(DAYS360(L1151,$A$2)/30)-1,DAYS360(L1151,$A$2)/30)),0)</f>
        <v>55.266666666666666</v>
      </c>
      <c r="U1151" s="62">
        <f>+IF(M1151&lt;&gt;"",IF(DAYS360(M1151,$A$2)&lt;0,0,IF(AND(MONTH(M1151)=MONTH($A$2),YEAR(M1151)&lt;YEAR($A$2)),(DAYS360(M1151,$A$2)/30)-1,DAYS360(M1151,$A$2)/30)),0)</f>
        <v>46.766666666666666</v>
      </c>
      <c r="V1151" s="63">
        <f>S1151/((C1151+Q1151)/2)</f>
        <v>0</v>
      </c>
      <c r="W1151" s="64">
        <f>+IF(V1151&gt;0,1/V1151,999)</f>
        <v>999</v>
      </c>
      <c r="X1151" s="65" t="str">
        <f>+IF(N1151&lt;&gt;"",IF(INT(N1151)&lt;&gt;INT(K1151),"OUI",""),"")</f>
        <v/>
      </c>
      <c r="Y1151" s="66">
        <f>+IF(F1151="OUI",0,C1151*K1151)</f>
        <v>42</v>
      </c>
      <c r="Z1151" s="67" t="str">
        <f>+IF(R1151="-",IF(OR(F1151="OUI",AND(G1151="OUI",T1151&lt;=$V$1),H1151="OUI",I1151="OUI",J1151="OUI",T1151&lt;=$V$1),"OUI",""),"")</f>
        <v/>
      </c>
      <c r="AA1151" s="68" t="str">
        <f>+IF(OR(Z1151&lt;&gt;"OUI",X1151="OUI",R1151&lt;&gt;"-"),"OUI","")</f>
        <v>OUI</v>
      </c>
      <c r="AB1151" s="69">
        <f>+IF(AA1151&lt;&gt;"OUI","-",IF(R1151="-",IF(W1151&lt;=3,"-",MAX(N1151,K1151*(1-$T$1))),IF(W1151&lt;=3,R1151,IF(T1151&gt;$V$6,MAX(N1151,K1151*$T$6),IF(T1151&gt;$V$5,MAX(R1151,N1151,K1151*(1-$T$2),K1151*(1-$T$5)),IF(T1151&gt;$V$4,MAX(R1151,N1151,K1151*(1-$T$2),K1151*(1-$T$4)),IF(T1151&gt;$V$3,MAX(R1151,N1151,K1151*(1-$T$2),K1151*(1-$T$3)),IF(T1151&gt;$V$1,MAX(N1151,K1151*(1-$T$2)),MAX(N1151,R1151)))))))))</f>
        <v>6.3</v>
      </c>
      <c r="AC1151" s="70">
        <f>+IF(AB1151="-","-",IF(ABS(K1151-AB1151)&lt;0.1,1,-1*(AB1151-K1151)/K1151))</f>
        <v>0.10000000000000002</v>
      </c>
      <c r="AD1151" s="66">
        <f>+IF(AB1151&lt;&gt;"-",IF(AB1151&lt;K1151,(K1151-AB1151)*C1151,AB1151*C1151),"")</f>
        <v>4.2000000000000011</v>
      </c>
      <c r="AE1151" s="68" t="str">
        <f>+IF(AB1151&lt;&gt;"-",IF(R1151&lt;&gt;"-",IF(Z1151&lt;&gt;"OUI","OLD","FAUX"),IF(Z1151&lt;&gt;"OUI","NEW","FAUX")),"")</f>
        <v>OLD</v>
      </c>
      <c r="AF1151" s="68"/>
      <c r="AG1151" s="68"/>
      <c r="AH1151" s="53" t="str">
        <f t="shared" si="17"/>
        <v/>
      </c>
    </row>
    <row r="1152" spans="1:34" ht="17">
      <c r="A1152" s="53" t="s">
        <v>258</v>
      </c>
      <c r="B1152" s="53" t="s">
        <v>259</v>
      </c>
      <c r="C1152" s="54">
        <v>4</v>
      </c>
      <c r="D1152" s="55" t="s">
        <v>80</v>
      </c>
      <c r="E1152" s="55" t="s">
        <v>97</v>
      </c>
      <c r="F1152" s="56" t="s">
        <v>49</v>
      </c>
      <c r="G1152" s="56" t="s">
        <v>49</v>
      </c>
      <c r="H1152" s="56"/>
      <c r="I1152" s="56"/>
      <c r="J1152" s="56" t="s">
        <v>98</v>
      </c>
      <c r="K1152" s="57">
        <v>6.9626999999999999</v>
      </c>
      <c r="L1152" s="58">
        <v>43654</v>
      </c>
      <c r="M1152" s="58">
        <v>44978</v>
      </c>
      <c r="N1152" s="59"/>
      <c r="O1152" s="56"/>
      <c r="P1152" s="56"/>
      <c r="Q1152" s="56">
        <v>4</v>
      </c>
      <c r="R1152" s="60">
        <v>6.9626999999999999</v>
      </c>
      <c r="S1152" s="61">
        <f>O1152+P1152</f>
        <v>0</v>
      </c>
      <c r="T1152" s="62">
        <f>+IF(L1152&lt;&gt;"",IF(DAYS360(L1152,$A$2)&lt;0,0,IF(AND(MONTH(L1152)=MONTH($A$2),YEAR(L1152)&lt;YEAR($A$2)),(DAYS360(L1152,$A$2)/30)-1,DAYS360(L1152,$A$2)/30)),0)</f>
        <v>68.599999999999994</v>
      </c>
      <c r="U1152" s="62">
        <f>+IF(M1152&lt;&gt;"",IF(DAYS360(M1152,$A$2)&lt;0,0,IF(AND(MONTH(M1152)=MONTH($A$2),YEAR(M1152)&lt;YEAR($A$2)),(DAYS360(M1152,$A$2)/30)-1,DAYS360(M1152,$A$2)/30)),0)</f>
        <v>25.166666666666668</v>
      </c>
      <c r="V1152" s="63">
        <f>S1152/((C1152+Q1152)/2)</f>
        <v>0</v>
      </c>
      <c r="W1152" s="64">
        <f>+IF(V1152&gt;0,1/V1152,999)</f>
        <v>999</v>
      </c>
      <c r="X1152" s="65" t="str">
        <f>+IF(N1152&lt;&gt;"",IF(INT(N1152)&lt;&gt;INT(K1152),"OUI",""),"")</f>
        <v/>
      </c>
      <c r="Y1152" s="66">
        <f>+IF(F1152="OUI",0,C1152*K1152)</f>
        <v>27.8508</v>
      </c>
      <c r="Z1152" s="67" t="str">
        <f>+IF(R1152="-",IF(OR(F1152="OUI",AND(G1152="OUI",T1152&lt;=$V$1),H1152="OUI",I1152="OUI",J1152="OUI",T1152&lt;=$V$1),"OUI",""),"")</f>
        <v/>
      </c>
      <c r="AA1152" s="68" t="str">
        <f>+IF(OR(Z1152&lt;&gt;"OUI",X1152="OUI",R1152&lt;&gt;"-"),"OUI","")</f>
        <v>OUI</v>
      </c>
      <c r="AB1152" s="69">
        <f>+IF(AA1152&lt;&gt;"OUI","-",IF(R1152="-",IF(W1152&lt;=3,"-",MAX(N1152,K1152*(1-$T$1))),IF(W1152&lt;=3,R1152,IF(T1152&gt;$V$6,MAX(N1152,K1152*$T$6),IF(T1152&gt;$V$5,MAX(R1152,N1152,K1152*(1-$T$2),K1152*(1-$T$5)),IF(T1152&gt;$V$4,MAX(R1152,N1152,K1152*(1-$T$2),K1152*(1-$T$4)),IF(T1152&gt;$V$3,MAX(R1152,N1152,K1152*(1-$T$2),K1152*(1-$T$3)),IF(T1152&gt;$V$1,MAX(N1152,K1152*(1-$T$2)),MAX(N1152,R1152)))))))))</f>
        <v>6.9626999999999999</v>
      </c>
      <c r="AC1152" s="70">
        <f>+IF(AB1152="-","-",IF(ABS(K1152-AB1152)&lt;0.1,1,-1*(AB1152-K1152)/K1152))</f>
        <v>1</v>
      </c>
      <c r="AD1152" s="66">
        <f>+IF(AB1152&lt;&gt;"-",IF(AB1152&lt;K1152,(K1152-AB1152)*C1152,AB1152*C1152),"")</f>
        <v>27.8508</v>
      </c>
      <c r="AE1152" s="68" t="str">
        <f>+IF(AB1152&lt;&gt;"-",IF(R1152&lt;&gt;"-",IF(Z1152&lt;&gt;"OUI","OLD","FAUX"),IF(Z1152&lt;&gt;"OUI","NEW","FAUX")),"")</f>
        <v>OLD</v>
      </c>
      <c r="AF1152" s="68"/>
      <c r="AG1152" s="68"/>
      <c r="AH1152" s="53" t="str">
        <f t="shared" si="17"/>
        <v/>
      </c>
    </row>
    <row r="1153" spans="1:34" ht="17">
      <c r="A1153" s="53" t="s">
        <v>2300</v>
      </c>
      <c r="B1153" s="53" t="s">
        <v>2301</v>
      </c>
      <c r="C1153" s="54">
        <v>36</v>
      </c>
      <c r="D1153" s="55" t="s">
        <v>68</v>
      </c>
      <c r="E1153" s="55" t="s">
        <v>657</v>
      </c>
      <c r="F1153" s="56" t="s">
        <v>49</v>
      </c>
      <c r="G1153" s="56" t="s">
        <v>49</v>
      </c>
      <c r="H1153" s="56" t="s">
        <v>98</v>
      </c>
      <c r="I1153" s="56"/>
      <c r="J1153" s="56" t="s">
        <v>49</v>
      </c>
      <c r="K1153" s="57">
        <v>6.9287000000000001</v>
      </c>
      <c r="L1153" s="58">
        <v>44267</v>
      </c>
      <c r="M1153" s="58">
        <v>45721</v>
      </c>
      <c r="N1153" s="59"/>
      <c r="O1153" s="56">
        <v>2</v>
      </c>
      <c r="P1153" s="56">
        <v>24</v>
      </c>
      <c r="Q1153" s="56">
        <v>62</v>
      </c>
      <c r="R1153" s="60">
        <v>4.4362926388888893</v>
      </c>
      <c r="S1153" s="61">
        <f>O1153+P1153</f>
        <v>26</v>
      </c>
      <c r="T1153" s="62">
        <f>+IF(L1153&lt;&gt;"",IF(DAYS360(L1153,$A$2)&lt;0,0,IF(AND(MONTH(L1153)=MONTH($A$2),YEAR(L1153)&lt;YEAR($A$2)),(DAYS360(L1153,$A$2)/30)-1,DAYS360(L1153,$A$2)/30)),0)</f>
        <v>47.466666666666669</v>
      </c>
      <c r="U1153" s="62">
        <f>+IF(M1153&lt;&gt;"",IF(DAYS360(M1153,$A$2)&lt;0,0,IF(AND(MONTH(M1153)=MONTH($A$2),YEAR(M1153)&lt;YEAR($A$2)),(DAYS360(M1153,$A$2)/30)-1,DAYS360(M1153,$A$2)/30)),0)</f>
        <v>0.7</v>
      </c>
      <c r="V1153" s="63">
        <f>S1153/((C1153+Q1153)/2)</f>
        <v>0.53061224489795922</v>
      </c>
      <c r="W1153" s="64">
        <f>+IF(V1153&gt;0,1/V1153,999)</f>
        <v>1.8846153846153846</v>
      </c>
      <c r="X1153" s="65" t="str">
        <f>+IF(N1153&lt;&gt;"",IF(INT(N1153)&lt;&gt;INT(K1153),"OUI",""),"")</f>
        <v/>
      </c>
      <c r="Y1153" s="66">
        <f>+IF(F1153="OUI",0,C1153*K1153)</f>
        <v>249.4332</v>
      </c>
      <c r="Z1153" s="67" t="str">
        <f>+IF(R1153="-",IF(OR(F1153="OUI",AND(G1153="OUI",T1153&lt;=$V$1),H1153="OUI",I1153="OUI",J1153="OUI",T1153&lt;=$V$1),"OUI",""),"")</f>
        <v/>
      </c>
      <c r="AA1153" s="68" t="str">
        <f>+IF(OR(Z1153&lt;&gt;"OUI",X1153="OUI",R1153&lt;&gt;"-"),"OUI","")</f>
        <v>OUI</v>
      </c>
      <c r="AB1153" s="69">
        <f>+IF(AA1153&lt;&gt;"OUI","-",IF(R1153="-",IF(W1153&lt;=3,"-",MAX(N1153,K1153*(1-$T$1))),IF(W1153&lt;=3,R1153,IF(T1153&gt;$V$6,MAX(N1153,K1153*$T$6),IF(T1153&gt;$V$5,MAX(R1153,N1153,K1153*(1-$T$2),K1153*(1-$T$5)),IF(T1153&gt;$V$4,MAX(R1153,N1153,K1153*(1-$T$2),K1153*(1-$T$4)),IF(T1153&gt;$V$3,MAX(R1153,N1153,K1153*(1-$T$2),K1153*(1-$T$3)),IF(T1153&gt;$V$1,MAX(N1153,K1153*(1-$T$2)),MAX(N1153,R1153)))))))))</f>
        <v>4.4362926388888893</v>
      </c>
      <c r="AC1153" s="70">
        <f>+IF(AB1153="-","-",IF(ABS(K1153-AB1153)&lt;0.1,1,-1*(AB1153-K1153)/K1153))</f>
        <v>0.35972222222222217</v>
      </c>
      <c r="AD1153" s="66">
        <f>+IF(AB1153&lt;&gt;"-",IF(AB1153&lt;K1153,(K1153-AB1153)*C1153,AB1153*C1153),"")</f>
        <v>89.726664999999997</v>
      </c>
      <c r="AE1153" s="68" t="str">
        <f>+IF(AB1153&lt;&gt;"-",IF(R1153&lt;&gt;"-",IF(Z1153&lt;&gt;"OUI","OLD","FAUX"),IF(Z1153&lt;&gt;"OUI","NEW","FAUX")),"")</f>
        <v>OLD</v>
      </c>
      <c r="AF1153" s="68"/>
      <c r="AG1153" s="68"/>
      <c r="AH1153" s="53" t="str">
        <f t="shared" si="17"/>
        <v/>
      </c>
    </row>
    <row r="1154" spans="1:34" ht="17">
      <c r="A1154" s="53" t="s">
        <v>2764</v>
      </c>
      <c r="B1154" s="53" t="s">
        <v>2765</v>
      </c>
      <c r="C1154" s="54">
        <v>2</v>
      </c>
      <c r="D1154" s="55" t="s">
        <v>791</v>
      </c>
      <c r="E1154" s="55"/>
      <c r="F1154" s="56" t="s">
        <v>49</v>
      </c>
      <c r="G1154" s="56" t="s">
        <v>49</v>
      </c>
      <c r="H1154" s="56"/>
      <c r="I1154" s="56"/>
      <c r="J1154" s="56"/>
      <c r="K1154" s="57">
        <v>6.9</v>
      </c>
      <c r="L1154" s="58">
        <v>45708</v>
      </c>
      <c r="M1154" s="58">
        <v>45708</v>
      </c>
      <c r="N1154" s="59"/>
      <c r="O1154" s="56">
        <v>7</v>
      </c>
      <c r="P1154" s="56"/>
      <c r="Q1154" s="56">
        <v>4</v>
      </c>
      <c r="R1154" s="60" t="s">
        <v>1139</v>
      </c>
      <c r="S1154" s="61">
        <f>O1154+P1154</f>
        <v>7</v>
      </c>
      <c r="T1154" s="62">
        <f>+IF(L1154&lt;&gt;"",IF(DAYS360(L1154,$A$2)&lt;0,0,IF(AND(MONTH(L1154)=MONTH($A$2),YEAR(L1154)&lt;YEAR($A$2)),(DAYS360(L1154,$A$2)/30)-1,DAYS360(L1154,$A$2)/30)),0)</f>
        <v>1.2</v>
      </c>
      <c r="U1154" s="62">
        <f>+IF(M1154&lt;&gt;"",IF(DAYS360(M1154,$A$2)&lt;0,0,IF(AND(MONTH(M1154)=MONTH($A$2),YEAR(M1154)&lt;YEAR($A$2)),(DAYS360(M1154,$A$2)/30)-1,DAYS360(M1154,$A$2)/30)),0)</f>
        <v>1.2</v>
      </c>
      <c r="V1154" s="63">
        <f>S1154/((C1154+Q1154)/2)</f>
        <v>2.3333333333333335</v>
      </c>
      <c r="W1154" s="64">
        <f>+IF(V1154&gt;0,1/V1154,999)</f>
        <v>0.42857142857142855</v>
      </c>
      <c r="X1154" s="65" t="str">
        <f>+IF(N1154&lt;&gt;"",IF(INT(N1154)&lt;&gt;INT(K1154),"OUI",""),"")</f>
        <v/>
      </c>
      <c r="Y1154" s="66">
        <f>+IF(F1154="OUI",0,C1154*K1154)</f>
        <v>13.8</v>
      </c>
      <c r="Z1154" s="67" t="str">
        <f>+IF(R1154="-",IF(OR(F1154="OUI",AND(G1154="OUI",T1154&lt;=$V$1),H1154="OUI",I1154="OUI",J1154="OUI",T1154&lt;=$V$1),"OUI",""),"")</f>
        <v>OUI</v>
      </c>
      <c r="AA1154" s="68" t="str">
        <f>+IF(OR(Z1154&lt;&gt;"OUI",X1154="OUI",R1154&lt;&gt;"-"),"OUI","")</f>
        <v/>
      </c>
      <c r="AB1154" s="69" t="str">
        <f>+IF(AA1154&lt;&gt;"OUI","-",IF(R1154="-",IF(W1154&lt;=3,"-",MAX(N1154,K1154*(1-$T$1))),IF(W1154&lt;=3,R1154,IF(T1154&gt;$V$6,MAX(N1154,K1154*$T$6),IF(T1154&gt;$V$5,MAX(R1154,N1154,K1154*(1-$T$2),K1154*(1-$T$5)),IF(T1154&gt;$V$4,MAX(R1154,N1154,K1154*(1-$T$2),K1154*(1-$T$4)),IF(T1154&gt;$V$3,MAX(R1154,N1154,K1154*(1-$T$2),K1154*(1-$T$3)),IF(T1154&gt;$V$1,MAX(N1154,K1154*(1-$T$2)),MAX(N1154,R1154)))))))))</f>
        <v>-</v>
      </c>
      <c r="AC1154" s="70" t="str">
        <f>+IF(AB1154="-","-",IF(ABS(K1154-AB1154)&lt;0.1,1,-1*(AB1154-K1154)/K1154))</f>
        <v>-</v>
      </c>
      <c r="AD1154" s="66" t="str">
        <f>+IF(AB1154&lt;&gt;"-",IF(AB1154&lt;K1154,(K1154-AB1154)*C1154,AB1154*C1154),"")</f>
        <v/>
      </c>
      <c r="AE1154" s="68" t="str">
        <f>+IF(AB1154&lt;&gt;"-",IF(R1154&lt;&gt;"-",IF(Z1154&lt;&gt;"OUI","OLD","FAUX"),IF(Z1154&lt;&gt;"OUI","NEW","FAUX")),"")</f>
        <v/>
      </c>
      <c r="AF1154" s="68"/>
      <c r="AG1154" s="68"/>
      <c r="AH1154" s="53" t="str">
        <f t="shared" si="17"/>
        <v/>
      </c>
    </row>
    <row r="1155" spans="1:34" ht="17">
      <c r="A1155" s="53" t="s">
        <v>2762</v>
      </c>
      <c r="B1155" s="53" t="s">
        <v>2763</v>
      </c>
      <c r="C1155" s="54">
        <v>4</v>
      </c>
      <c r="D1155" s="55" t="s">
        <v>791</v>
      </c>
      <c r="E1155" s="55"/>
      <c r="F1155" s="56" t="s">
        <v>49</v>
      </c>
      <c r="G1155" s="56" t="s">
        <v>49</v>
      </c>
      <c r="H1155" s="56"/>
      <c r="I1155" s="56"/>
      <c r="J1155" s="56"/>
      <c r="K1155" s="57">
        <v>6.9</v>
      </c>
      <c r="L1155" s="58">
        <v>45708</v>
      </c>
      <c r="M1155" s="58">
        <v>45727</v>
      </c>
      <c r="N1155" s="59"/>
      <c r="O1155" s="56">
        <v>5</v>
      </c>
      <c r="P1155" s="56"/>
      <c r="Q1155" s="56">
        <v>4</v>
      </c>
      <c r="R1155" s="60" t="s">
        <v>1139</v>
      </c>
      <c r="S1155" s="61">
        <f>O1155+P1155</f>
        <v>5</v>
      </c>
      <c r="T1155" s="62">
        <f>+IF(L1155&lt;&gt;"",IF(DAYS360(L1155,$A$2)&lt;0,0,IF(AND(MONTH(L1155)=MONTH($A$2),YEAR(L1155)&lt;YEAR($A$2)),(DAYS360(L1155,$A$2)/30)-1,DAYS360(L1155,$A$2)/30)),0)</f>
        <v>1.2</v>
      </c>
      <c r="U1155" s="62">
        <f>+IF(M1155&lt;&gt;"",IF(DAYS360(M1155,$A$2)&lt;0,0,IF(AND(MONTH(M1155)=MONTH($A$2),YEAR(M1155)&lt;YEAR($A$2)),(DAYS360(M1155,$A$2)/30)-1,DAYS360(M1155,$A$2)/30)),0)</f>
        <v>0.5</v>
      </c>
      <c r="V1155" s="63">
        <f>S1155/((C1155+Q1155)/2)</f>
        <v>1.25</v>
      </c>
      <c r="W1155" s="64">
        <f>+IF(V1155&gt;0,1/V1155,999)</f>
        <v>0.8</v>
      </c>
      <c r="X1155" s="65" t="str">
        <f>+IF(N1155&lt;&gt;"",IF(INT(N1155)&lt;&gt;INT(K1155),"OUI",""),"")</f>
        <v/>
      </c>
      <c r="Y1155" s="66">
        <f>+IF(F1155="OUI",0,C1155*K1155)</f>
        <v>27.6</v>
      </c>
      <c r="Z1155" s="67" t="str">
        <f>+IF(R1155="-",IF(OR(F1155="OUI",AND(G1155="OUI",T1155&lt;=$V$1),H1155="OUI",I1155="OUI",J1155="OUI",T1155&lt;=$V$1),"OUI",""),"")</f>
        <v>OUI</v>
      </c>
      <c r="AA1155" s="68" t="str">
        <f>+IF(OR(Z1155&lt;&gt;"OUI",X1155="OUI",R1155&lt;&gt;"-"),"OUI","")</f>
        <v/>
      </c>
      <c r="AB1155" s="69" t="str">
        <f>+IF(AA1155&lt;&gt;"OUI","-",IF(R1155="-",IF(W1155&lt;=3,"-",MAX(N1155,K1155*(1-$T$1))),IF(W1155&lt;=3,R1155,IF(T1155&gt;$V$6,MAX(N1155,K1155*$T$6),IF(T1155&gt;$V$5,MAX(R1155,N1155,K1155*(1-$T$2),K1155*(1-$T$5)),IF(T1155&gt;$V$4,MAX(R1155,N1155,K1155*(1-$T$2),K1155*(1-$T$4)),IF(T1155&gt;$V$3,MAX(R1155,N1155,K1155*(1-$T$2),K1155*(1-$T$3)),IF(T1155&gt;$V$1,MAX(N1155,K1155*(1-$T$2)),MAX(N1155,R1155)))))))))</f>
        <v>-</v>
      </c>
      <c r="AC1155" s="70" t="str">
        <f>+IF(AB1155="-","-",IF(ABS(K1155-AB1155)&lt;0.1,1,-1*(AB1155-K1155)/K1155))</f>
        <v>-</v>
      </c>
      <c r="AD1155" s="66" t="str">
        <f>+IF(AB1155&lt;&gt;"-",IF(AB1155&lt;K1155,(K1155-AB1155)*C1155,AB1155*C1155),"")</f>
        <v/>
      </c>
      <c r="AE1155" s="68" t="str">
        <f>+IF(AB1155&lt;&gt;"-",IF(R1155&lt;&gt;"-",IF(Z1155&lt;&gt;"OUI","OLD","FAUX"),IF(Z1155&lt;&gt;"OUI","NEW","FAUX")),"")</f>
        <v/>
      </c>
      <c r="AF1155" s="68"/>
      <c r="AG1155" s="68"/>
      <c r="AH1155" s="53" t="str">
        <f t="shared" si="17"/>
        <v/>
      </c>
    </row>
    <row r="1156" spans="1:34">
      <c r="A1156" s="53" t="s">
        <v>3287</v>
      </c>
      <c r="B1156" s="53" t="s">
        <v>3288</v>
      </c>
      <c r="C1156" s="54">
        <v>4</v>
      </c>
      <c r="D1156" s="55"/>
      <c r="E1156" s="55"/>
      <c r="F1156" s="56" t="s">
        <v>49</v>
      </c>
      <c r="G1156" s="56" t="s">
        <v>49</v>
      </c>
      <c r="H1156" s="56"/>
      <c r="I1156" s="56"/>
      <c r="J1156" s="56"/>
      <c r="K1156" s="57">
        <v>6.9</v>
      </c>
      <c r="L1156" s="58">
        <v>45518</v>
      </c>
      <c r="M1156" s="58"/>
      <c r="N1156" s="59"/>
      <c r="O1156" s="56"/>
      <c r="P1156" s="56"/>
      <c r="Q1156" s="56">
        <v>4</v>
      </c>
      <c r="R1156" s="60" t="s">
        <v>1139</v>
      </c>
      <c r="S1156" s="61">
        <f>O1156+P1156</f>
        <v>0</v>
      </c>
      <c r="T1156" s="62">
        <f>+IF(L1156&lt;&gt;"",IF(DAYS360(L1156,$A$2)&lt;0,0,IF(AND(MONTH(L1156)=MONTH($A$2),YEAR(L1156)&lt;YEAR($A$2)),(DAYS360(L1156,$A$2)/30)-1,DAYS360(L1156,$A$2)/30)),0)</f>
        <v>7.4</v>
      </c>
      <c r="U1156" s="62">
        <f>+IF(M1156&lt;&gt;"",IF(DAYS360(M1156,$A$2)&lt;0,0,IF(AND(MONTH(M1156)=MONTH($A$2),YEAR(M1156)&lt;YEAR($A$2)),(DAYS360(M1156,$A$2)/30)-1,DAYS360(M1156,$A$2)/30)),0)</f>
        <v>0</v>
      </c>
      <c r="V1156" s="63">
        <f>S1156/((C1156+Q1156)/2)</f>
        <v>0</v>
      </c>
      <c r="W1156" s="64">
        <f>+IF(V1156&gt;0,1/V1156,999)</f>
        <v>999</v>
      </c>
      <c r="X1156" s="65" t="str">
        <f>+IF(N1156&lt;&gt;"",IF(INT(N1156)&lt;&gt;INT(K1156),"OUI",""),"")</f>
        <v/>
      </c>
      <c r="Y1156" s="66">
        <f>+IF(F1156="OUI",0,C1156*K1156)</f>
        <v>27.6</v>
      </c>
      <c r="Z1156" s="67" t="str">
        <f>+IF(R1156="-",IF(OR(F1156="OUI",AND(G1156="OUI",T1156&lt;=$V$1),H1156="OUI",I1156="OUI",J1156="OUI",T1156&lt;=$V$1),"OUI",""),"")</f>
        <v>OUI</v>
      </c>
      <c r="AA1156" s="68" t="str">
        <f>+IF(OR(Z1156&lt;&gt;"OUI",X1156="OUI",R1156&lt;&gt;"-"),"OUI","")</f>
        <v/>
      </c>
      <c r="AB1156" s="69" t="str">
        <f>+IF(AA1156&lt;&gt;"OUI","-",IF(R1156="-",IF(W1156&lt;=3,"-",MAX(N1156,K1156*(1-$T$1))),IF(W1156&lt;=3,R1156,IF(T1156&gt;$V$6,MAX(N1156,K1156*$T$6),IF(T1156&gt;$V$5,MAX(R1156,N1156,K1156*(1-$T$2),K1156*(1-$T$5)),IF(T1156&gt;$V$4,MAX(R1156,N1156,K1156*(1-$T$2),K1156*(1-$T$4)),IF(T1156&gt;$V$3,MAX(R1156,N1156,K1156*(1-$T$2),K1156*(1-$T$3)),IF(T1156&gt;$V$1,MAX(N1156,K1156*(1-$T$2)),MAX(N1156,R1156)))))))))</f>
        <v>-</v>
      </c>
      <c r="AC1156" s="70" t="str">
        <f>+IF(AB1156="-","-",IF(ABS(K1156-AB1156)&lt;0.1,1,-1*(AB1156-K1156)/K1156))</f>
        <v>-</v>
      </c>
      <c r="AD1156" s="66" t="str">
        <f>+IF(AB1156&lt;&gt;"-",IF(AB1156&lt;K1156,(K1156-AB1156)*C1156,AB1156*C1156),"")</f>
        <v/>
      </c>
      <c r="AE1156" s="68" t="str">
        <f>+IF(AB1156&lt;&gt;"-",IF(R1156&lt;&gt;"-",IF(Z1156&lt;&gt;"OUI","OLD","FAUX"),IF(Z1156&lt;&gt;"OUI","NEW","FAUX")),"")</f>
        <v/>
      </c>
      <c r="AF1156" s="68"/>
      <c r="AG1156" s="68"/>
      <c r="AH1156" s="53" t="str">
        <f t="shared" si="17"/>
        <v/>
      </c>
    </row>
    <row r="1157" spans="1:34" ht="17">
      <c r="A1157" s="53" t="s">
        <v>3347</v>
      </c>
      <c r="B1157" s="53" t="s">
        <v>1726</v>
      </c>
      <c r="C1157" s="54">
        <v>5</v>
      </c>
      <c r="D1157" s="55" t="s">
        <v>80</v>
      </c>
      <c r="E1157" s="55"/>
      <c r="F1157" s="56" t="s">
        <v>49</v>
      </c>
      <c r="G1157" s="56" t="s">
        <v>49</v>
      </c>
      <c r="H1157" s="56"/>
      <c r="I1157" s="56"/>
      <c r="J1157" s="56"/>
      <c r="K1157" s="57">
        <v>6.9</v>
      </c>
      <c r="L1157" s="58">
        <v>45644</v>
      </c>
      <c r="M1157" s="58"/>
      <c r="N1157" s="59"/>
      <c r="O1157" s="56"/>
      <c r="P1157" s="56"/>
      <c r="Q1157" s="56">
        <v>5</v>
      </c>
      <c r="R1157" s="60" t="s">
        <v>1139</v>
      </c>
      <c r="S1157" s="61">
        <f>O1157+P1157</f>
        <v>0</v>
      </c>
      <c r="T1157" s="62">
        <f>+IF(L1157&lt;&gt;"",IF(DAYS360(L1157,$A$2)&lt;0,0,IF(AND(MONTH(L1157)=MONTH($A$2),YEAR(L1157)&lt;YEAR($A$2)),(DAYS360(L1157,$A$2)/30)-1,DAYS360(L1157,$A$2)/30)),0)</f>
        <v>3.2666666666666666</v>
      </c>
      <c r="U1157" s="62">
        <f>+IF(M1157&lt;&gt;"",IF(DAYS360(M1157,$A$2)&lt;0,0,IF(AND(MONTH(M1157)=MONTH($A$2),YEAR(M1157)&lt;YEAR($A$2)),(DAYS360(M1157,$A$2)/30)-1,DAYS360(M1157,$A$2)/30)),0)</f>
        <v>0</v>
      </c>
      <c r="V1157" s="63">
        <f>S1157/((C1157+Q1157)/2)</f>
        <v>0</v>
      </c>
      <c r="W1157" s="64">
        <f>+IF(V1157&gt;0,1/V1157,999)</f>
        <v>999</v>
      </c>
      <c r="X1157" s="65" t="str">
        <f>+IF(N1157&lt;&gt;"",IF(INT(N1157)&lt;&gt;INT(K1157),"OUI",""),"")</f>
        <v/>
      </c>
      <c r="Y1157" s="66">
        <f>+IF(F1157="OUI",0,C1157*K1157)</f>
        <v>34.5</v>
      </c>
      <c r="Z1157" s="67" t="str">
        <f>+IF(R1157="-",IF(OR(F1157="OUI",AND(G1157="OUI",T1157&lt;=$V$1),H1157="OUI",I1157="OUI",J1157="OUI",T1157&lt;=$V$1),"OUI",""),"")</f>
        <v>OUI</v>
      </c>
      <c r="AA1157" s="68" t="str">
        <f>+IF(OR(Z1157&lt;&gt;"OUI",X1157="OUI",R1157&lt;&gt;"-"),"OUI","")</f>
        <v/>
      </c>
      <c r="AB1157" s="69" t="str">
        <f>+IF(AA1157&lt;&gt;"OUI","-",IF(R1157="-",IF(W1157&lt;=3,"-",MAX(N1157,K1157*(1-$T$1))),IF(W1157&lt;=3,R1157,IF(T1157&gt;$V$6,MAX(N1157,K1157*$T$6),IF(T1157&gt;$V$5,MAX(R1157,N1157,K1157*(1-$T$2),K1157*(1-$T$5)),IF(T1157&gt;$V$4,MAX(R1157,N1157,K1157*(1-$T$2),K1157*(1-$T$4)),IF(T1157&gt;$V$3,MAX(R1157,N1157,K1157*(1-$T$2),K1157*(1-$T$3)),IF(T1157&gt;$V$1,MAX(N1157,K1157*(1-$T$2)),MAX(N1157,R1157)))))))))</f>
        <v>-</v>
      </c>
      <c r="AC1157" s="70" t="str">
        <f>+IF(AB1157="-","-",IF(ABS(K1157-AB1157)&lt;0.1,1,-1*(AB1157-K1157)/K1157))</f>
        <v>-</v>
      </c>
      <c r="AD1157" s="66" t="str">
        <f>+IF(AB1157&lt;&gt;"-",IF(AB1157&lt;K1157,(K1157-AB1157)*C1157,AB1157*C1157),"")</f>
        <v/>
      </c>
      <c r="AE1157" s="68" t="str">
        <f>+IF(AB1157&lt;&gt;"-",IF(R1157&lt;&gt;"-",IF(Z1157&lt;&gt;"OUI","OLD","FAUX"),IF(Z1157&lt;&gt;"OUI","NEW","FAUX")),"")</f>
        <v/>
      </c>
      <c r="AF1157" s="68"/>
      <c r="AG1157" s="68"/>
      <c r="AH1157" s="53" t="str">
        <f t="shared" si="17"/>
        <v/>
      </c>
    </row>
    <row r="1158" spans="1:34" ht="17">
      <c r="A1158" s="53" t="s">
        <v>1476</v>
      </c>
      <c r="B1158" s="53" t="s">
        <v>1477</v>
      </c>
      <c r="C1158" s="54">
        <v>52</v>
      </c>
      <c r="D1158" s="55" t="s">
        <v>133</v>
      </c>
      <c r="E1158" s="55" t="s">
        <v>715</v>
      </c>
      <c r="F1158" s="56" t="s">
        <v>49</v>
      </c>
      <c r="G1158" s="56" t="s">
        <v>49</v>
      </c>
      <c r="H1158" s="56"/>
      <c r="I1158" s="56"/>
      <c r="J1158" s="56" t="s">
        <v>49</v>
      </c>
      <c r="K1158" s="57">
        <v>6.8388</v>
      </c>
      <c r="L1158" s="58">
        <v>44160</v>
      </c>
      <c r="M1158" s="58">
        <v>45694</v>
      </c>
      <c r="N1158" s="59"/>
      <c r="O1158" s="56">
        <v>2</v>
      </c>
      <c r="P1158" s="56"/>
      <c r="Q1158" s="56">
        <v>54</v>
      </c>
      <c r="R1158" s="60">
        <v>6.1549199999999997</v>
      </c>
      <c r="S1158" s="61">
        <f>O1158+P1158</f>
        <v>2</v>
      </c>
      <c r="T1158" s="62">
        <f>+IF(L1158&lt;&gt;"",IF(DAYS360(L1158,$A$2)&lt;0,0,IF(AND(MONTH(L1158)=MONTH($A$2),YEAR(L1158)&lt;YEAR($A$2)),(DAYS360(L1158,$A$2)/30)-1,DAYS360(L1158,$A$2)/30)),0)</f>
        <v>52.033333333333331</v>
      </c>
      <c r="U1158" s="62">
        <f>+IF(M1158&lt;&gt;"",IF(DAYS360(M1158,$A$2)&lt;0,0,IF(AND(MONTH(M1158)=MONTH($A$2),YEAR(M1158)&lt;YEAR($A$2)),(DAYS360(M1158,$A$2)/30)-1,DAYS360(M1158,$A$2)/30)),0)</f>
        <v>1.6666666666666667</v>
      </c>
      <c r="V1158" s="63">
        <f>S1158/((C1158+Q1158)/2)</f>
        <v>3.7735849056603772E-2</v>
      </c>
      <c r="W1158" s="64">
        <f>+IF(V1158&gt;0,1/V1158,999)</f>
        <v>26.5</v>
      </c>
      <c r="X1158" s="65" t="str">
        <f>+IF(N1158&lt;&gt;"",IF(INT(N1158)&lt;&gt;INT(K1158),"OUI",""),"")</f>
        <v/>
      </c>
      <c r="Y1158" s="66">
        <f>+IF(F1158="OUI",0,C1158*K1158)</f>
        <v>355.61759999999998</v>
      </c>
      <c r="Z1158" s="67" t="str">
        <f>+IF(R1158="-",IF(OR(F1158="OUI",AND(G1158="OUI",T1158&lt;=$V$1),H1158="OUI",I1158="OUI",J1158="OUI",T1158&lt;=$V$1),"OUI",""),"")</f>
        <v/>
      </c>
      <c r="AA1158" s="68" t="str">
        <f>+IF(OR(Z1158&lt;&gt;"OUI",X1158="OUI",R1158&lt;&gt;"-"),"OUI","")</f>
        <v>OUI</v>
      </c>
      <c r="AB1158" s="69">
        <f>+IF(AA1158&lt;&gt;"OUI","-",IF(R1158="-",IF(W1158&lt;=3,"-",MAX(N1158,K1158*(1-$T$1))),IF(W1158&lt;=3,R1158,IF(T1158&gt;$V$6,MAX(N1158,K1158*$T$6),IF(T1158&gt;$V$5,MAX(R1158,N1158,K1158*(1-$T$2),K1158*(1-$T$5)),IF(T1158&gt;$V$4,MAX(R1158,N1158,K1158*(1-$T$2),K1158*(1-$T$4)),IF(T1158&gt;$V$3,MAX(R1158,N1158,K1158*(1-$T$2),K1158*(1-$T$3)),IF(T1158&gt;$V$1,MAX(N1158,K1158*(1-$T$2)),MAX(N1158,R1158)))))))))</f>
        <v>6.1549199999999997</v>
      </c>
      <c r="AC1158" s="70">
        <f>+IF(AB1158="-","-",IF(ABS(K1158-AB1158)&lt;0.1,1,-1*(AB1158-K1158)/K1158))</f>
        <v>0.10000000000000003</v>
      </c>
      <c r="AD1158" s="66">
        <f>+IF(AB1158&lt;&gt;"-",IF(AB1158&lt;K1158,(K1158-AB1158)*C1158,AB1158*C1158),"")</f>
        <v>35.561760000000014</v>
      </c>
      <c r="AE1158" s="68" t="str">
        <f>+IF(AB1158&lt;&gt;"-",IF(R1158&lt;&gt;"-",IF(Z1158&lt;&gt;"OUI","OLD","FAUX"),IF(Z1158&lt;&gt;"OUI","NEW","FAUX")),"")</f>
        <v>OLD</v>
      </c>
      <c r="AF1158" s="68"/>
      <c r="AG1158" s="68"/>
      <c r="AH1158" s="53" t="str">
        <f t="shared" si="17"/>
        <v/>
      </c>
    </row>
    <row r="1159" spans="1:34" ht="17">
      <c r="A1159" s="53" t="s">
        <v>3374</v>
      </c>
      <c r="B1159" s="53" t="s">
        <v>3375</v>
      </c>
      <c r="C1159" s="54">
        <v>2</v>
      </c>
      <c r="D1159" s="55" t="s">
        <v>80</v>
      </c>
      <c r="E1159" s="55"/>
      <c r="F1159" s="56" t="s">
        <v>49</v>
      </c>
      <c r="G1159" s="56" t="s">
        <v>49</v>
      </c>
      <c r="H1159" s="56"/>
      <c r="I1159" s="56"/>
      <c r="J1159" s="56"/>
      <c r="K1159" s="57">
        <v>6.8</v>
      </c>
      <c r="L1159" s="58">
        <v>45398</v>
      </c>
      <c r="M1159" s="58"/>
      <c r="N1159" s="59"/>
      <c r="O1159" s="56"/>
      <c r="P1159" s="56"/>
      <c r="Q1159" s="56">
        <v>2</v>
      </c>
      <c r="R1159" s="60" t="s">
        <v>1139</v>
      </c>
      <c r="S1159" s="61">
        <f>O1159+P1159</f>
        <v>0</v>
      </c>
      <c r="T1159" s="62">
        <f>+IF(L1159&lt;&gt;"",IF(DAYS360(L1159,$A$2)&lt;0,0,IF(AND(MONTH(L1159)=MONTH($A$2),YEAR(L1159)&lt;YEAR($A$2)),(DAYS360(L1159,$A$2)/30)-1,DAYS360(L1159,$A$2)/30)),0)</f>
        <v>11.333333333333334</v>
      </c>
      <c r="U1159" s="62">
        <f>+IF(M1159&lt;&gt;"",IF(DAYS360(M1159,$A$2)&lt;0,0,IF(AND(MONTH(M1159)=MONTH($A$2),YEAR(M1159)&lt;YEAR($A$2)),(DAYS360(M1159,$A$2)/30)-1,DAYS360(M1159,$A$2)/30)),0)</f>
        <v>0</v>
      </c>
      <c r="V1159" s="63">
        <f>S1159/((C1159+Q1159)/2)</f>
        <v>0</v>
      </c>
      <c r="W1159" s="64">
        <f>+IF(V1159&gt;0,1/V1159,999)</f>
        <v>999</v>
      </c>
      <c r="X1159" s="65" t="str">
        <f>+IF(N1159&lt;&gt;"",IF(INT(N1159)&lt;&gt;INT(K1159),"OUI",""),"")</f>
        <v/>
      </c>
      <c r="Y1159" s="66">
        <f>+IF(F1159="OUI",0,C1159*K1159)</f>
        <v>13.6</v>
      </c>
      <c r="Z1159" s="67" t="str">
        <f>+IF(R1159="-",IF(OR(F1159="OUI",AND(G1159="OUI",T1159&lt;=$V$1),H1159="OUI",I1159="OUI",J1159="OUI",T1159&lt;=$V$1),"OUI",""),"")</f>
        <v>OUI</v>
      </c>
      <c r="AA1159" s="68" t="str">
        <f>+IF(OR(Z1159&lt;&gt;"OUI",X1159="OUI",R1159&lt;&gt;"-"),"OUI","")</f>
        <v/>
      </c>
      <c r="AB1159" s="69" t="str">
        <f>+IF(AA1159&lt;&gt;"OUI","-",IF(R1159="-",IF(W1159&lt;=3,"-",MAX(N1159,K1159*(1-$T$1))),IF(W1159&lt;=3,R1159,IF(T1159&gt;$V$6,MAX(N1159,K1159*$T$6),IF(T1159&gt;$V$5,MAX(R1159,N1159,K1159*(1-$T$2),K1159*(1-$T$5)),IF(T1159&gt;$V$4,MAX(R1159,N1159,K1159*(1-$T$2),K1159*(1-$T$4)),IF(T1159&gt;$V$3,MAX(R1159,N1159,K1159*(1-$T$2),K1159*(1-$T$3)),IF(T1159&gt;$V$1,MAX(N1159,K1159*(1-$T$2)),MAX(N1159,R1159)))))))))</f>
        <v>-</v>
      </c>
      <c r="AC1159" s="70" t="str">
        <f>+IF(AB1159="-","-",IF(ABS(K1159-AB1159)&lt;0.1,1,-1*(AB1159-K1159)/K1159))</f>
        <v>-</v>
      </c>
      <c r="AD1159" s="66" t="str">
        <f>+IF(AB1159&lt;&gt;"-",IF(AB1159&lt;K1159,(K1159-AB1159)*C1159,AB1159*C1159),"")</f>
        <v/>
      </c>
      <c r="AE1159" s="68" t="str">
        <f>+IF(AB1159&lt;&gt;"-",IF(R1159&lt;&gt;"-",IF(Z1159&lt;&gt;"OUI","OLD","FAUX"),IF(Z1159&lt;&gt;"OUI","NEW","FAUX")),"")</f>
        <v/>
      </c>
      <c r="AF1159" s="68"/>
      <c r="AG1159" s="68"/>
      <c r="AH1159" s="53" t="str">
        <f t="shared" si="17"/>
        <v/>
      </c>
    </row>
    <row r="1160" spans="1:34" ht="17">
      <c r="A1160" s="53" t="s">
        <v>1679</v>
      </c>
      <c r="B1160" s="53" t="s">
        <v>1680</v>
      </c>
      <c r="C1160" s="54">
        <v>17</v>
      </c>
      <c r="D1160" s="55" t="s">
        <v>1526</v>
      </c>
      <c r="E1160" s="55"/>
      <c r="F1160" s="56" t="s">
        <v>49</v>
      </c>
      <c r="G1160" s="56" t="s">
        <v>49</v>
      </c>
      <c r="H1160" s="56"/>
      <c r="I1160" s="56"/>
      <c r="J1160" s="56"/>
      <c r="K1160" s="57">
        <v>6.76</v>
      </c>
      <c r="L1160" s="58">
        <v>44824</v>
      </c>
      <c r="M1160" s="58">
        <v>45407</v>
      </c>
      <c r="N1160" s="59"/>
      <c r="O1160" s="56"/>
      <c r="P1160" s="56"/>
      <c r="Q1160" s="56">
        <v>17</v>
      </c>
      <c r="R1160" s="60">
        <v>6.0839999999999996</v>
      </c>
      <c r="S1160" s="61">
        <f>O1160+P1160</f>
        <v>0</v>
      </c>
      <c r="T1160" s="62">
        <f>+IF(L1160&lt;&gt;"",IF(DAYS360(L1160,$A$2)&lt;0,0,IF(AND(MONTH(L1160)=MONTH($A$2),YEAR(L1160)&lt;YEAR($A$2)),(DAYS360(L1160,$A$2)/30)-1,DAYS360(L1160,$A$2)/30)),0)</f>
        <v>30.2</v>
      </c>
      <c r="U1160" s="62">
        <f>+IF(M1160&lt;&gt;"",IF(DAYS360(M1160,$A$2)&lt;0,0,IF(AND(MONTH(M1160)=MONTH($A$2),YEAR(M1160)&lt;YEAR($A$2)),(DAYS360(M1160,$A$2)/30)-1,DAYS360(M1160,$A$2)/30)),0)</f>
        <v>11.033333333333333</v>
      </c>
      <c r="V1160" s="63">
        <f>S1160/((C1160+Q1160)/2)</f>
        <v>0</v>
      </c>
      <c r="W1160" s="64">
        <f>+IF(V1160&gt;0,1/V1160,999)</f>
        <v>999</v>
      </c>
      <c r="X1160" s="65" t="str">
        <f>+IF(N1160&lt;&gt;"",IF(INT(N1160)&lt;&gt;INT(K1160),"OUI",""),"")</f>
        <v/>
      </c>
      <c r="Y1160" s="66">
        <f>+IF(F1160="OUI",0,C1160*K1160)</f>
        <v>114.92</v>
      </c>
      <c r="Z1160" s="67" t="str">
        <f>+IF(R1160="-",IF(OR(F1160="OUI",AND(G1160="OUI",T1160&lt;=$V$1),H1160="OUI",I1160="OUI",J1160="OUI",T1160&lt;=$V$1),"OUI",""),"")</f>
        <v/>
      </c>
      <c r="AA1160" s="68" t="str">
        <f>+IF(OR(Z1160&lt;&gt;"OUI",X1160="OUI",R1160&lt;&gt;"-"),"OUI","")</f>
        <v>OUI</v>
      </c>
      <c r="AB1160" s="69">
        <f>+IF(AA1160&lt;&gt;"OUI","-",IF(R1160="-",IF(W1160&lt;=3,"-",MAX(N1160,K1160*(1-$T$1))),IF(W1160&lt;=3,R1160,IF(T1160&gt;$V$6,MAX(N1160,K1160*$T$6),IF(T1160&gt;$V$5,MAX(R1160,N1160,K1160*(1-$T$2),K1160*(1-$T$5)),IF(T1160&gt;$V$4,MAX(R1160,N1160,K1160*(1-$T$2),K1160*(1-$T$4)),IF(T1160&gt;$V$3,MAX(R1160,N1160,K1160*(1-$T$2),K1160*(1-$T$3)),IF(T1160&gt;$V$1,MAX(N1160,K1160*(1-$T$2)),MAX(N1160,R1160)))))))))</f>
        <v>6.0839999999999996</v>
      </c>
      <c r="AC1160" s="70">
        <f>+IF(AB1160="-","-",IF(ABS(K1160-AB1160)&lt;0.1,1,-1*(AB1160-K1160)/K1160))</f>
        <v>0.10000000000000002</v>
      </c>
      <c r="AD1160" s="66">
        <f>+IF(AB1160&lt;&gt;"-",IF(AB1160&lt;K1160,(K1160-AB1160)*C1160,AB1160*C1160),"")</f>
        <v>11.492000000000003</v>
      </c>
      <c r="AE1160" s="68" t="str">
        <f>+IF(AB1160&lt;&gt;"-",IF(R1160&lt;&gt;"-",IF(Z1160&lt;&gt;"OUI","OLD","FAUX"),IF(Z1160&lt;&gt;"OUI","NEW","FAUX")),"")</f>
        <v>OLD</v>
      </c>
      <c r="AF1160" s="68"/>
      <c r="AG1160" s="68"/>
      <c r="AH1160" s="53" t="str">
        <f t="shared" si="17"/>
        <v/>
      </c>
    </row>
    <row r="1161" spans="1:34" ht="17">
      <c r="A1161" s="53" t="s">
        <v>1691</v>
      </c>
      <c r="B1161" s="53" t="s">
        <v>1692</v>
      </c>
      <c r="C1161" s="54">
        <v>16</v>
      </c>
      <c r="D1161" s="55" t="s">
        <v>1526</v>
      </c>
      <c r="E1161" s="55"/>
      <c r="F1161" s="56" t="s">
        <v>49</v>
      </c>
      <c r="G1161" s="56" t="s">
        <v>49</v>
      </c>
      <c r="H1161" s="56"/>
      <c r="I1161" s="56"/>
      <c r="J1161" s="56"/>
      <c r="K1161" s="57">
        <v>6.76</v>
      </c>
      <c r="L1161" s="58">
        <v>44824</v>
      </c>
      <c r="M1161" s="58">
        <v>45335</v>
      </c>
      <c r="N1161" s="59"/>
      <c r="O1161" s="56"/>
      <c r="P1161" s="56"/>
      <c r="Q1161" s="56">
        <v>16</v>
      </c>
      <c r="R1161" s="60">
        <v>6.0839999999999996</v>
      </c>
      <c r="S1161" s="61">
        <f>O1161+P1161</f>
        <v>0</v>
      </c>
      <c r="T1161" s="62">
        <f>+IF(L1161&lt;&gt;"",IF(DAYS360(L1161,$A$2)&lt;0,0,IF(AND(MONTH(L1161)=MONTH($A$2),YEAR(L1161)&lt;YEAR($A$2)),(DAYS360(L1161,$A$2)/30)-1,DAYS360(L1161,$A$2)/30)),0)</f>
        <v>30.2</v>
      </c>
      <c r="U1161" s="62">
        <f>+IF(M1161&lt;&gt;"",IF(DAYS360(M1161,$A$2)&lt;0,0,IF(AND(MONTH(M1161)=MONTH($A$2),YEAR(M1161)&lt;YEAR($A$2)),(DAYS360(M1161,$A$2)/30)-1,DAYS360(M1161,$A$2)/30)),0)</f>
        <v>13.433333333333334</v>
      </c>
      <c r="V1161" s="63">
        <f>S1161/((C1161+Q1161)/2)</f>
        <v>0</v>
      </c>
      <c r="W1161" s="64">
        <f>+IF(V1161&gt;0,1/V1161,999)</f>
        <v>999</v>
      </c>
      <c r="X1161" s="65" t="str">
        <f>+IF(N1161&lt;&gt;"",IF(INT(N1161)&lt;&gt;INT(K1161),"OUI",""),"")</f>
        <v/>
      </c>
      <c r="Y1161" s="66">
        <f>+IF(F1161="OUI",0,C1161*K1161)</f>
        <v>108.16</v>
      </c>
      <c r="Z1161" s="67" t="str">
        <f>+IF(R1161="-",IF(OR(F1161="OUI",AND(G1161="OUI",T1161&lt;=$V$1),H1161="OUI",I1161="OUI",J1161="OUI",T1161&lt;=$V$1),"OUI",""),"")</f>
        <v/>
      </c>
      <c r="AA1161" s="68" t="str">
        <f>+IF(OR(Z1161&lt;&gt;"OUI",X1161="OUI",R1161&lt;&gt;"-"),"OUI","")</f>
        <v>OUI</v>
      </c>
      <c r="AB1161" s="69">
        <f>+IF(AA1161&lt;&gt;"OUI","-",IF(R1161="-",IF(W1161&lt;=3,"-",MAX(N1161,K1161*(1-$T$1))),IF(W1161&lt;=3,R1161,IF(T1161&gt;$V$6,MAX(N1161,K1161*$T$6),IF(T1161&gt;$V$5,MAX(R1161,N1161,K1161*(1-$T$2),K1161*(1-$T$5)),IF(T1161&gt;$V$4,MAX(R1161,N1161,K1161*(1-$T$2),K1161*(1-$T$4)),IF(T1161&gt;$V$3,MAX(R1161,N1161,K1161*(1-$T$2),K1161*(1-$T$3)),IF(T1161&gt;$V$1,MAX(N1161,K1161*(1-$T$2)),MAX(N1161,R1161)))))))))</f>
        <v>6.0839999999999996</v>
      </c>
      <c r="AC1161" s="70">
        <f>+IF(AB1161="-","-",IF(ABS(K1161-AB1161)&lt;0.1,1,-1*(AB1161-K1161)/K1161))</f>
        <v>0.10000000000000002</v>
      </c>
      <c r="AD1161" s="66">
        <f>+IF(AB1161&lt;&gt;"-",IF(AB1161&lt;K1161,(K1161-AB1161)*C1161,AB1161*C1161),"")</f>
        <v>10.816000000000003</v>
      </c>
      <c r="AE1161" s="68" t="str">
        <f>+IF(AB1161&lt;&gt;"-",IF(R1161&lt;&gt;"-",IF(Z1161&lt;&gt;"OUI","OLD","FAUX"),IF(Z1161&lt;&gt;"OUI","NEW","FAUX")),"")</f>
        <v>OLD</v>
      </c>
      <c r="AF1161" s="68"/>
      <c r="AG1161" s="68"/>
      <c r="AH1161" s="53" t="str">
        <f t="shared" si="17"/>
        <v/>
      </c>
    </row>
    <row r="1162" spans="1:34" ht="17">
      <c r="A1162" s="53" t="s">
        <v>2213</v>
      </c>
      <c r="B1162" s="53" t="s">
        <v>2214</v>
      </c>
      <c r="C1162" s="54">
        <v>6</v>
      </c>
      <c r="D1162" s="55" t="s">
        <v>1526</v>
      </c>
      <c r="E1162" s="55"/>
      <c r="F1162" s="56" t="s">
        <v>49</v>
      </c>
      <c r="G1162" s="56" t="s">
        <v>49</v>
      </c>
      <c r="H1162" s="56"/>
      <c r="I1162" s="56"/>
      <c r="J1162" s="56"/>
      <c r="K1162" s="57">
        <v>6.76</v>
      </c>
      <c r="L1162" s="58">
        <v>44824</v>
      </c>
      <c r="M1162" s="58">
        <v>45721</v>
      </c>
      <c r="N1162" s="59"/>
      <c r="O1162" s="56">
        <v>1</v>
      </c>
      <c r="P1162" s="56"/>
      <c r="Q1162" s="56">
        <v>7</v>
      </c>
      <c r="R1162" s="60" t="s">
        <v>1139</v>
      </c>
      <c r="S1162" s="61">
        <f>O1162+P1162</f>
        <v>1</v>
      </c>
      <c r="T1162" s="62">
        <f>+IF(L1162&lt;&gt;"",IF(DAYS360(L1162,$A$2)&lt;0,0,IF(AND(MONTH(L1162)=MONTH($A$2),YEAR(L1162)&lt;YEAR($A$2)),(DAYS360(L1162,$A$2)/30)-1,DAYS360(L1162,$A$2)/30)),0)</f>
        <v>30.2</v>
      </c>
      <c r="U1162" s="62">
        <f>+IF(M1162&lt;&gt;"",IF(DAYS360(M1162,$A$2)&lt;0,0,IF(AND(MONTH(M1162)=MONTH($A$2),YEAR(M1162)&lt;YEAR($A$2)),(DAYS360(M1162,$A$2)/30)-1,DAYS360(M1162,$A$2)/30)),0)</f>
        <v>0.7</v>
      </c>
      <c r="V1162" s="63">
        <f>S1162/((C1162+Q1162)/2)</f>
        <v>0.15384615384615385</v>
      </c>
      <c r="W1162" s="64">
        <f>+IF(V1162&gt;0,1/V1162,999)</f>
        <v>6.5</v>
      </c>
      <c r="X1162" s="65" t="str">
        <f>+IF(N1162&lt;&gt;"",IF(INT(N1162)&lt;&gt;INT(K1162),"OUI",""),"")</f>
        <v/>
      </c>
      <c r="Y1162" s="66">
        <f>+IF(F1162="OUI",0,C1162*K1162)</f>
        <v>40.56</v>
      </c>
      <c r="Z1162" s="67" t="str">
        <f>+IF(R1162="-",IF(OR(F1162="OUI",AND(G1162="OUI",T1162&lt;=$V$1),H1162="OUI",I1162="OUI",J1162="OUI",T1162&lt;=$V$1),"OUI",""),"")</f>
        <v/>
      </c>
      <c r="AA1162" s="68" t="str">
        <f>+IF(OR(Z1162&lt;&gt;"OUI",X1162="OUI",R1162&lt;&gt;"-"),"OUI","")</f>
        <v>OUI</v>
      </c>
      <c r="AB1162" s="69">
        <f>+IF(AA1162&lt;&gt;"OUI","-",IF(R1162="-",IF(W1162&lt;=3,"-",MAX(N1162,K1162*(1-$T$1))),IF(W1162&lt;=3,R1162,IF(T1162&gt;$V$6,MAX(N1162,K1162*$T$6),IF(T1162&gt;$V$5,MAX(R1162,N1162,K1162*(1-$T$2),K1162*(1-$T$5)),IF(T1162&gt;$V$4,MAX(R1162,N1162,K1162*(1-$T$2),K1162*(1-$T$4)),IF(T1162&gt;$V$3,MAX(R1162,N1162,K1162*(1-$T$2),K1162*(1-$T$3)),IF(T1162&gt;$V$1,MAX(N1162,K1162*(1-$T$2)),MAX(N1162,R1162)))))))))</f>
        <v>6.0839999999999996</v>
      </c>
      <c r="AC1162" s="70">
        <f>+IF(AB1162="-","-",IF(ABS(K1162-AB1162)&lt;0.1,1,-1*(AB1162-K1162)/K1162))</f>
        <v>0.10000000000000002</v>
      </c>
      <c r="AD1162" s="66">
        <f>+IF(AB1162&lt;&gt;"-",IF(AB1162&lt;K1162,(K1162-AB1162)*C1162,AB1162*C1162),"")</f>
        <v>4.0560000000000009</v>
      </c>
      <c r="AE1162" s="68" t="str">
        <f>+IF(AB1162&lt;&gt;"-",IF(R1162&lt;&gt;"-",IF(Z1162&lt;&gt;"OUI","OLD","FAUX"),IF(Z1162&lt;&gt;"OUI","NEW","FAUX")),"")</f>
        <v>NEW</v>
      </c>
      <c r="AF1162" s="68"/>
      <c r="AG1162" s="68"/>
      <c r="AH1162" s="53" t="str">
        <f t="shared" si="17"/>
        <v/>
      </c>
    </row>
    <row r="1163" spans="1:34" ht="17">
      <c r="A1163" s="53" t="s">
        <v>1399</v>
      </c>
      <c r="B1163" s="53" t="s">
        <v>1400</v>
      </c>
      <c r="C1163" s="54">
        <v>141</v>
      </c>
      <c r="D1163" s="55" t="s">
        <v>68</v>
      </c>
      <c r="E1163" s="55" t="s">
        <v>657</v>
      </c>
      <c r="F1163" s="56" t="s">
        <v>49</v>
      </c>
      <c r="G1163" s="56" t="s">
        <v>49</v>
      </c>
      <c r="H1163" s="56" t="s">
        <v>98</v>
      </c>
      <c r="I1163" s="56"/>
      <c r="J1163" s="56" t="s">
        <v>49</v>
      </c>
      <c r="K1163" s="57">
        <v>6.7232000000000003</v>
      </c>
      <c r="L1163" s="58">
        <v>44390</v>
      </c>
      <c r="M1163" s="58">
        <v>45733</v>
      </c>
      <c r="N1163" s="59"/>
      <c r="O1163" s="56">
        <v>10</v>
      </c>
      <c r="P1163" s="56">
        <v>8</v>
      </c>
      <c r="Q1163" s="56">
        <v>159</v>
      </c>
      <c r="R1163" s="60">
        <v>5.4345866666666662</v>
      </c>
      <c r="S1163" s="61">
        <f>O1163+P1163</f>
        <v>18</v>
      </c>
      <c r="T1163" s="62">
        <f>+IF(L1163&lt;&gt;"",IF(DAYS360(L1163,$A$2)&lt;0,0,IF(AND(MONTH(L1163)=MONTH($A$2),YEAR(L1163)&lt;YEAR($A$2)),(DAYS360(L1163,$A$2)/30)-1,DAYS360(L1163,$A$2)/30)),0)</f>
        <v>44.43333333333333</v>
      </c>
      <c r="U1163" s="62">
        <f>+IF(M1163&lt;&gt;"",IF(DAYS360(M1163,$A$2)&lt;0,0,IF(AND(MONTH(M1163)=MONTH($A$2),YEAR(M1163)&lt;YEAR($A$2)),(DAYS360(M1163,$A$2)/30)-1,DAYS360(M1163,$A$2)/30)),0)</f>
        <v>0.3</v>
      </c>
      <c r="V1163" s="63">
        <f>S1163/((C1163+Q1163)/2)</f>
        <v>0.12</v>
      </c>
      <c r="W1163" s="64">
        <f>+IF(V1163&gt;0,1/V1163,999)</f>
        <v>8.3333333333333339</v>
      </c>
      <c r="X1163" s="65" t="str">
        <f>+IF(N1163&lt;&gt;"",IF(INT(N1163)&lt;&gt;INT(K1163),"OUI",""),"")</f>
        <v/>
      </c>
      <c r="Y1163" s="66">
        <f>+IF(F1163="OUI",0,C1163*K1163)</f>
        <v>947.97120000000007</v>
      </c>
      <c r="Z1163" s="67" t="str">
        <f>+IF(R1163="-",IF(OR(F1163="OUI",AND(G1163="OUI",T1163&lt;=$V$1),H1163="OUI",I1163="OUI",J1163="OUI",T1163&lt;=$V$1),"OUI",""),"")</f>
        <v/>
      </c>
      <c r="AA1163" s="68" t="str">
        <f>+IF(OR(Z1163&lt;&gt;"OUI",X1163="OUI",R1163&lt;&gt;"-"),"OUI","")</f>
        <v>OUI</v>
      </c>
      <c r="AB1163" s="69">
        <f>+IF(AA1163&lt;&gt;"OUI","-",IF(R1163="-",IF(W1163&lt;=3,"-",MAX(N1163,K1163*(1-$T$1))),IF(W1163&lt;=3,R1163,IF(T1163&gt;$V$6,MAX(N1163,K1163*$T$6),IF(T1163&gt;$V$5,MAX(R1163,N1163,K1163*(1-$T$2),K1163*(1-$T$5)),IF(T1163&gt;$V$4,MAX(R1163,N1163,K1163*(1-$T$2),K1163*(1-$T$4)),IF(T1163&gt;$V$3,MAX(R1163,N1163,K1163*(1-$T$2),K1163*(1-$T$3)),IF(T1163&gt;$V$1,MAX(N1163,K1163*(1-$T$2)),MAX(N1163,R1163)))))))))</f>
        <v>6.0508800000000003</v>
      </c>
      <c r="AC1163" s="70">
        <f>+IF(AB1163="-","-",IF(ABS(K1163-AB1163)&lt;0.1,1,-1*(AB1163-K1163)/K1163))</f>
        <v>0.1</v>
      </c>
      <c r="AD1163" s="66">
        <f>+IF(AB1163&lt;&gt;"-",IF(AB1163&lt;K1163,(K1163-AB1163)*C1163,AB1163*C1163),"")</f>
        <v>94.797120000000007</v>
      </c>
      <c r="AE1163" s="68" t="str">
        <f>+IF(AB1163&lt;&gt;"-",IF(R1163&lt;&gt;"-",IF(Z1163&lt;&gt;"OUI","OLD","FAUX"),IF(Z1163&lt;&gt;"OUI","NEW","FAUX")),"")</f>
        <v>OLD</v>
      </c>
      <c r="AF1163" s="68"/>
      <c r="AG1163" s="68"/>
      <c r="AH1163" s="53" t="str">
        <f t="shared" si="17"/>
        <v/>
      </c>
    </row>
    <row r="1164" spans="1:34" ht="17">
      <c r="A1164" s="53" t="s">
        <v>3116</v>
      </c>
      <c r="B1164" s="53" t="s">
        <v>3117</v>
      </c>
      <c r="C1164" s="54">
        <v>4</v>
      </c>
      <c r="D1164" s="55" t="s">
        <v>448</v>
      </c>
      <c r="E1164" s="55"/>
      <c r="F1164" s="56" t="s">
        <v>49</v>
      </c>
      <c r="G1164" s="56" t="s">
        <v>49</v>
      </c>
      <c r="H1164" s="56"/>
      <c r="I1164" s="56"/>
      <c r="J1164" s="56"/>
      <c r="K1164" s="57">
        <v>6.7</v>
      </c>
      <c r="L1164" s="58">
        <v>45560</v>
      </c>
      <c r="M1164" s="58">
        <v>45716</v>
      </c>
      <c r="N1164" s="59"/>
      <c r="O1164" s="56">
        <v>1</v>
      </c>
      <c r="P1164" s="56"/>
      <c r="Q1164" s="56">
        <v>5</v>
      </c>
      <c r="R1164" s="60" t="s">
        <v>1139</v>
      </c>
      <c r="S1164" s="61">
        <f>O1164+P1164</f>
        <v>1</v>
      </c>
      <c r="T1164" s="62">
        <f>+IF(L1164&lt;&gt;"",IF(DAYS360(L1164,$A$2)&lt;0,0,IF(AND(MONTH(L1164)=MONTH($A$2),YEAR(L1164)&lt;YEAR($A$2)),(DAYS360(L1164,$A$2)/30)-1,DAYS360(L1164,$A$2)/30)),0)</f>
        <v>6.0333333333333332</v>
      </c>
      <c r="U1164" s="62">
        <f>+IF(M1164&lt;&gt;"",IF(DAYS360(M1164,$A$2)&lt;0,0,IF(AND(MONTH(M1164)=MONTH($A$2),YEAR(M1164)&lt;YEAR($A$2)),(DAYS360(M1164,$A$2)/30)-1,DAYS360(M1164,$A$2)/30)),0)</f>
        <v>0.8666666666666667</v>
      </c>
      <c r="V1164" s="63">
        <f>S1164/((C1164+Q1164)/2)</f>
        <v>0.22222222222222221</v>
      </c>
      <c r="W1164" s="64">
        <f>+IF(V1164&gt;0,1/V1164,999)</f>
        <v>4.5</v>
      </c>
      <c r="X1164" s="65" t="str">
        <f>+IF(N1164&lt;&gt;"",IF(INT(N1164)&lt;&gt;INT(K1164),"OUI",""),"")</f>
        <v/>
      </c>
      <c r="Y1164" s="66">
        <f>+IF(F1164="OUI",0,C1164*K1164)</f>
        <v>26.8</v>
      </c>
      <c r="Z1164" s="67" t="str">
        <f>+IF(R1164="-",IF(OR(F1164="OUI",AND(G1164="OUI",T1164&lt;=$V$1),H1164="OUI",I1164="OUI",J1164="OUI",T1164&lt;=$V$1),"OUI",""),"")</f>
        <v>OUI</v>
      </c>
      <c r="AA1164" s="68" t="str">
        <f>+IF(OR(Z1164&lt;&gt;"OUI",X1164="OUI",R1164&lt;&gt;"-"),"OUI","")</f>
        <v/>
      </c>
      <c r="AB1164" s="69" t="str">
        <f>+IF(AA1164&lt;&gt;"OUI","-",IF(R1164="-",IF(W1164&lt;=3,"-",MAX(N1164,K1164*(1-$T$1))),IF(W1164&lt;=3,R1164,IF(T1164&gt;$V$6,MAX(N1164,K1164*$T$6),IF(T1164&gt;$V$5,MAX(R1164,N1164,K1164*(1-$T$2),K1164*(1-$T$5)),IF(T1164&gt;$V$4,MAX(R1164,N1164,K1164*(1-$T$2),K1164*(1-$T$4)),IF(T1164&gt;$V$3,MAX(R1164,N1164,K1164*(1-$T$2),K1164*(1-$T$3)),IF(T1164&gt;$V$1,MAX(N1164,K1164*(1-$T$2)),MAX(N1164,R1164)))))))))</f>
        <v>-</v>
      </c>
      <c r="AC1164" s="70" t="str">
        <f>+IF(AB1164="-","-",IF(ABS(K1164-AB1164)&lt;0.1,1,-1*(AB1164-K1164)/K1164))</f>
        <v>-</v>
      </c>
      <c r="AD1164" s="66" t="str">
        <f>+IF(AB1164&lt;&gt;"-",IF(AB1164&lt;K1164,(K1164-AB1164)*C1164,AB1164*C1164),"")</f>
        <v/>
      </c>
      <c r="AE1164" s="68" t="str">
        <f>+IF(AB1164&lt;&gt;"-",IF(R1164&lt;&gt;"-",IF(Z1164&lt;&gt;"OUI","OLD","FAUX"),IF(Z1164&lt;&gt;"OUI","NEW","FAUX")),"")</f>
        <v/>
      </c>
      <c r="AF1164" s="68"/>
      <c r="AG1164" s="68"/>
      <c r="AH1164" s="53" t="str">
        <f t="shared" si="17"/>
        <v/>
      </c>
    </row>
    <row r="1165" spans="1:34" ht="17">
      <c r="A1165" s="53" t="s">
        <v>3118</v>
      </c>
      <c r="B1165" s="53" t="s">
        <v>3119</v>
      </c>
      <c r="C1165" s="54">
        <v>4</v>
      </c>
      <c r="D1165" s="55" t="s">
        <v>448</v>
      </c>
      <c r="E1165" s="55"/>
      <c r="F1165" s="56" t="s">
        <v>49</v>
      </c>
      <c r="G1165" s="56" t="s">
        <v>49</v>
      </c>
      <c r="H1165" s="56"/>
      <c r="I1165" s="56"/>
      <c r="J1165" s="56"/>
      <c r="K1165" s="57">
        <v>6.7</v>
      </c>
      <c r="L1165" s="58">
        <v>45560</v>
      </c>
      <c r="M1165" s="58">
        <v>45656</v>
      </c>
      <c r="N1165" s="59"/>
      <c r="O1165" s="56"/>
      <c r="P1165" s="56"/>
      <c r="Q1165" s="56">
        <v>4</v>
      </c>
      <c r="R1165" s="60" t="s">
        <v>1139</v>
      </c>
      <c r="S1165" s="61">
        <f>O1165+P1165</f>
        <v>0</v>
      </c>
      <c r="T1165" s="62">
        <f>+IF(L1165&lt;&gt;"",IF(DAYS360(L1165,$A$2)&lt;0,0,IF(AND(MONTH(L1165)=MONTH($A$2),YEAR(L1165)&lt;YEAR($A$2)),(DAYS360(L1165,$A$2)/30)-1,DAYS360(L1165,$A$2)/30)),0)</f>
        <v>6.0333333333333332</v>
      </c>
      <c r="U1165" s="62">
        <f>+IF(M1165&lt;&gt;"",IF(DAYS360(M1165,$A$2)&lt;0,0,IF(AND(MONTH(M1165)=MONTH($A$2),YEAR(M1165)&lt;YEAR($A$2)),(DAYS360(M1165,$A$2)/30)-1,DAYS360(M1165,$A$2)/30)),0)</f>
        <v>2.8666666666666667</v>
      </c>
      <c r="V1165" s="63">
        <f>S1165/((C1165+Q1165)/2)</f>
        <v>0</v>
      </c>
      <c r="W1165" s="64">
        <f>+IF(V1165&gt;0,1/V1165,999)</f>
        <v>999</v>
      </c>
      <c r="X1165" s="65" t="str">
        <f>+IF(N1165&lt;&gt;"",IF(INT(N1165)&lt;&gt;INT(K1165),"OUI",""),"")</f>
        <v/>
      </c>
      <c r="Y1165" s="66">
        <f>+IF(F1165="OUI",0,C1165*K1165)</f>
        <v>26.8</v>
      </c>
      <c r="Z1165" s="67" t="str">
        <f>+IF(R1165="-",IF(OR(F1165="OUI",AND(G1165="OUI",T1165&lt;=$V$1),H1165="OUI",I1165="OUI",J1165="OUI",T1165&lt;=$V$1),"OUI",""),"")</f>
        <v>OUI</v>
      </c>
      <c r="AA1165" s="68" t="str">
        <f>+IF(OR(Z1165&lt;&gt;"OUI",X1165="OUI",R1165&lt;&gt;"-"),"OUI","")</f>
        <v/>
      </c>
      <c r="AB1165" s="69" t="str">
        <f>+IF(AA1165&lt;&gt;"OUI","-",IF(R1165="-",IF(W1165&lt;=3,"-",MAX(N1165,K1165*(1-$T$1))),IF(W1165&lt;=3,R1165,IF(T1165&gt;$V$6,MAX(N1165,K1165*$T$6),IF(T1165&gt;$V$5,MAX(R1165,N1165,K1165*(1-$T$2),K1165*(1-$T$5)),IF(T1165&gt;$V$4,MAX(R1165,N1165,K1165*(1-$T$2),K1165*(1-$T$4)),IF(T1165&gt;$V$3,MAX(R1165,N1165,K1165*(1-$T$2),K1165*(1-$T$3)),IF(T1165&gt;$V$1,MAX(N1165,K1165*(1-$T$2)),MAX(N1165,R1165)))))))))</f>
        <v>-</v>
      </c>
      <c r="AC1165" s="70" t="str">
        <f>+IF(AB1165="-","-",IF(ABS(K1165-AB1165)&lt;0.1,1,-1*(AB1165-K1165)/K1165))</f>
        <v>-</v>
      </c>
      <c r="AD1165" s="66" t="str">
        <f>+IF(AB1165&lt;&gt;"-",IF(AB1165&lt;K1165,(K1165-AB1165)*C1165,AB1165*C1165),"")</f>
        <v/>
      </c>
      <c r="AE1165" s="68" t="str">
        <f>+IF(AB1165&lt;&gt;"-",IF(R1165&lt;&gt;"-",IF(Z1165&lt;&gt;"OUI","OLD","FAUX"),IF(Z1165&lt;&gt;"OUI","NEW","FAUX")),"")</f>
        <v/>
      </c>
      <c r="AF1165" s="68"/>
      <c r="AG1165" s="68"/>
      <c r="AH1165" s="53" t="str">
        <f t="shared" si="17"/>
        <v/>
      </c>
    </row>
    <row r="1166" spans="1:34" ht="17">
      <c r="A1166" s="53" t="s">
        <v>3112</v>
      </c>
      <c r="B1166" s="53" t="s">
        <v>3113</v>
      </c>
      <c r="C1166" s="54">
        <v>5</v>
      </c>
      <c r="D1166" s="55" t="s">
        <v>448</v>
      </c>
      <c r="E1166" s="55"/>
      <c r="F1166" s="56" t="s">
        <v>49</v>
      </c>
      <c r="G1166" s="56" t="s">
        <v>49</v>
      </c>
      <c r="H1166" s="56"/>
      <c r="I1166" s="56"/>
      <c r="J1166" s="56"/>
      <c r="K1166" s="57">
        <v>6.7</v>
      </c>
      <c r="L1166" s="58">
        <v>45560</v>
      </c>
      <c r="M1166" s="58">
        <v>45664</v>
      </c>
      <c r="N1166" s="59"/>
      <c r="O1166" s="56">
        <v>1</v>
      </c>
      <c r="P1166" s="56"/>
      <c r="Q1166" s="56">
        <v>6</v>
      </c>
      <c r="R1166" s="60" t="s">
        <v>1139</v>
      </c>
      <c r="S1166" s="61">
        <f>O1166+P1166</f>
        <v>1</v>
      </c>
      <c r="T1166" s="62">
        <f>+IF(L1166&lt;&gt;"",IF(DAYS360(L1166,$A$2)&lt;0,0,IF(AND(MONTH(L1166)=MONTH($A$2),YEAR(L1166)&lt;YEAR($A$2)),(DAYS360(L1166,$A$2)/30)-1,DAYS360(L1166,$A$2)/30)),0)</f>
        <v>6.0333333333333332</v>
      </c>
      <c r="U1166" s="62">
        <f>+IF(M1166&lt;&gt;"",IF(DAYS360(M1166,$A$2)&lt;0,0,IF(AND(MONTH(M1166)=MONTH($A$2),YEAR(M1166)&lt;YEAR($A$2)),(DAYS360(M1166,$A$2)/30)-1,DAYS360(M1166,$A$2)/30)),0)</f>
        <v>2.6333333333333333</v>
      </c>
      <c r="V1166" s="63">
        <f>S1166/((C1166+Q1166)/2)</f>
        <v>0.18181818181818182</v>
      </c>
      <c r="W1166" s="64">
        <f>+IF(V1166&gt;0,1/V1166,999)</f>
        <v>5.5</v>
      </c>
      <c r="X1166" s="65" t="str">
        <f>+IF(N1166&lt;&gt;"",IF(INT(N1166)&lt;&gt;INT(K1166),"OUI",""),"")</f>
        <v/>
      </c>
      <c r="Y1166" s="66">
        <f>+IF(F1166="OUI",0,C1166*K1166)</f>
        <v>33.5</v>
      </c>
      <c r="Z1166" s="67" t="str">
        <f>+IF(R1166="-",IF(OR(F1166="OUI",AND(G1166="OUI",T1166&lt;=$V$1),H1166="OUI",I1166="OUI",J1166="OUI",T1166&lt;=$V$1),"OUI",""),"")</f>
        <v>OUI</v>
      </c>
      <c r="AA1166" s="68" t="str">
        <f>+IF(OR(Z1166&lt;&gt;"OUI",X1166="OUI",R1166&lt;&gt;"-"),"OUI","")</f>
        <v/>
      </c>
      <c r="AB1166" s="69" t="str">
        <f>+IF(AA1166&lt;&gt;"OUI","-",IF(R1166="-",IF(W1166&lt;=3,"-",MAX(N1166,K1166*(1-$T$1))),IF(W1166&lt;=3,R1166,IF(T1166&gt;$V$6,MAX(N1166,K1166*$T$6),IF(T1166&gt;$V$5,MAX(R1166,N1166,K1166*(1-$T$2),K1166*(1-$T$5)),IF(T1166&gt;$V$4,MAX(R1166,N1166,K1166*(1-$T$2),K1166*(1-$T$4)),IF(T1166&gt;$V$3,MAX(R1166,N1166,K1166*(1-$T$2),K1166*(1-$T$3)),IF(T1166&gt;$V$1,MAX(N1166,K1166*(1-$T$2)),MAX(N1166,R1166)))))))))</f>
        <v>-</v>
      </c>
      <c r="AC1166" s="70" t="str">
        <f>+IF(AB1166="-","-",IF(ABS(K1166-AB1166)&lt;0.1,1,-1*(AB1166-K1166)/K1166))</f>
        <v>-</v>
      </c>
      <c r="AD1166" s="66" t="str">
        <f>+IF(AB1166&lt;&gt;"-",IF(AB1166&lt;K1166,(K1166-AB1166)*C1166,AB1166*C1166),"")</f>
        <v/>
      </c>
      <c r="AE1166" s="68" t="str">
        <f>+IF(AB1166&lt;&gt;"-",IF(R1166&lt;&gt;"-",IF(Z1166&lt;&gt;"OUI","OLD","FAUX"),IF(Z1166&lt;&gt;"OUI","NEW","FAUX")),"")</f>
        <v/>
      </c>
      <c r="AF1166" s="68"/>
      <c r="AG1166" s="68"/>
      <c r="AH1166" s="53" t="str">
        <f t="shared" si="17"/>
        <v/>
      </c>
    </row>
    <row r="1167" spans="1:34" ht="17">
      <c r="A1167" s="53" t="s">
        <v>3114</v>
      </c>
      <c r="B1167" s="53" t="s">
        <v>3115</v>
      </c>
      <c r="C1167" s="54">
        <v>6</v>
      </c>
      <c r="D1167" s="55" t="s">
        <v>448</v>
      </c>
      <c r="E1167" s="55"/>
      <c r="F1167" s="56" t="s">
        <v>49</v>
      </c>
      <c r="G1167" s="56" t="s">
        <v>49</v>
      </c>
      <c r="H1167" s="56"/>
      <c r="I1167" s="56"/>
      <c r="J1167" s="56"/>
      <c r="K1167" s="57">
        <v>6.7</v>
      </c>
      <c r="L1167" s="58">
        <v>45560</v>
      </c>
      <c r="M1167" s="58"/>
      <c r="N1167" s="59"/>
      <c r="O1167" s="56"/>
      <c r="P1167" s="56"/>
      <c r="Q1167" s="56">
        <v>6</v>
      </c>
      <c r="R1167" s="60" t="s">
        <v>1139</v>
      </c>
      <c r="S1167" s="61">
        <f>O1167+P1167</f>
        <v>0</v>
      </c>
      <c r="T1167" s="62">
        <f>+IF(L1167&lt;&gt;"",IF(DAYS360(L1167,$A$2)&lt;0,0,IF(AND(MONTH(L1167)=MONTH($A$2),YEAR(L1167)&lt;YEAR($A$2)),(DAYS360(L1167,$A$2)/30)-1,DAYS360(L1167,$A$2)/30)),0)</f>
        <v>6.0333333333333332</v>
      </c>
      <c r="U1167" s="62">
        <f>+IF(M1167&lt;&gt;"",IF(DAYS360(M1167,$A$2)&lt;0,0,IF(AND(MONTH(M1167)=MONTH($A$2),YEAR(M1167)&lt;YEAR($A$2)),(DAYS360(M1167,$A$2)/30)-1,DAYS360(M1167,$A$2)/30)),0)</f>
        <v>0</v>
      </c>
      <c r="V1167" s="63">
        <f>S1167/((C1167+Q1167)/2)</f>
        <v>0</v>
      </c>
      <c r="W1167" s="64">
        <f>+IF(V1167&gt;0,1/V1167,999)</f>
        <v>999</v>
      </c>
      <c r="X1167" s="65" t="str">
        <f>+IF(N1167&lt;&gt;"",IF(INT(N1167)&lt;&gt;INT(K1167),"OUI",""),"")</f>
        <v/>
      </c>
      <c r="Y1167" s="66">
        <f>+IF(F1167="OUI",0,C1167*K1167)</f>
        <v>40.200000000000003</v>
      </c>
      <c r="Z1167" s="67" t="str">
        <f>+IF(R1167="-",IF(OR(F1167="OUI",AND(G1167="OUI",T1167&lt;=$V$1),H1167="OUI",I1167="OUI",J1167="OUI",T1167&lt;=$V$1),"OUI",""),"")</f>
        <v>OUI</v>
      </c>
      <c r="AA1167" s="68" t="str">
        <f>+IF(OR(Z1167&lt;&gt;"OUI",X1167="OUI",R1167&lt;&gt;"-"),"OUI","")</f>
        <v/>
      </c>
      <c r="AB1167" s="69" t="str">
        <f>+IF(AA1167&lt;&gt;"OUI","-",IF(R1167="-",IF(W1167&lt;=3,"-",MAX(N1167,K1167*(1-$T$1))),IF(W1167&lt;=3,R1167,IF(T1167&gt;$V$6,MAX(N1167,K1167*$T$6),IF(T1167&gt;$V$5,MAX(R1167,N1167,K1167*(1-$T$2),K1167*(1-$T$5)),IF(T1167&gt;$V$4,MAX(R1167,N1167,K1167*(1-$T$2),K1167*(1-$T$4)),IF(T1167&gt;$V$3,MAX(R1167,N1167,K1167*(1-$T$2),K1167*(1-$T$3)),IF(T1167&gt;$V$1,MAX(N1167,K1167*(1-$T$2)),MAX(N1167,R1167)))))))))</f>
        <v>-</v>
      </c>
      <c r="AC1167" s="70" t="str">
        <f>+IF(AB1167="-","-",IF(ABS(K1167-AB1167)&lt;0.1,1,-1*(AB1167-K1167)/K1167))</f>
        <v>-</v>
      </c>
      <c r="AD1167" s="66" t="str">
        <f>+IF(AB1167&lt;&gt;"-",IF(AB1167&lt;K1167,(K1167-AB1167)*C1167,AB1167*C1167),"")</f>
        <v/>
      </c>
      <c r="AE1167" s="68" t="str">
        <f>+IF(AB1167&lt;&gt;"-",IF(R1167&lt;&gt;"-",IF(Z1167&lt;&gt;"OUI","OLD","FAUX"),IF(Z1167&lt;&gt;"OUI","NEW","FAUX")),"")</f>
        <v/>
      </c>
      <c r="AF1167" s="68"/>
      <c r="AG1167" s="68"/>
      <c r="AH1167" s="53" t="str">
        <f t="shared" si="17"/>
        <v/>
      </c>
    </row>
    <row r="1168" spans="1:34" ht="17">
      <c r="A1168" s="53" t="s">
        <v>2814</v>
      </c>
      <c r="B1168" s="53" t="s">
        <v>2815</v>
      </c>
      <c r="C1168" s="54">
        <v>1</v>
      </c>
      <c r="D1168" s="55" t="s">
        <v>219</v>
      </c>
      <c r="E1168" s="55"/>
      <c r="F1168" s="56" t="s">
        <v>49</v>
      </c>
      <c r="G1168" s="56" t="s">
        <v>49</v>
      </c>
      <c r="H1168" s="56"/>
      <c r="I1168" s="56"/>
      <c r="J1168" s="56"/>
      <c r="K1168" s="57">
        <v>6.69</v>
      </c>
      <c r="L1168" s="58">
        <v>45714</v>
      </c>
      <c r="M1168" s="58">
        <v>45726</v>
      </c>
      <c r="N1168" s="59"/>
      <c r="O1168" s="56">
        <v>6</v>
      </c>
      <c r="P1168" s="56"/>
      <c r="Q1168" s="56">
        <v>5</v>
      </c>
      <c r="R1168" s="60" t="s">
        <v>1139</v>
      </c>
      <c r="S1168" s="61">
        <f>O1168+P1168</f>
        <v>6</v>
      </c>
      <c r="T1168" s="62">
        <f>+IF(L1168&lt;&gt;"",IF(DAYS360(L1168,$A$2)&lt;0,0,IF(AND(MONTH(L1168)=MONTH($A$2),YEAR(L1168)&lt;YEAR($A$2)),(DAYS360(L1168,$A$2)/30)-1,DAYS360(L1168,$A$2)/30)),0)</f>
        <v>1</v>
      </c>
      <c r="U1168" s="62">
        <f>+IF(M1168&lt;&gt;"",IF(DAYS360(M1168,$A$2)&lt;0,0,IF(AND(MONTH(M1168)=MONTH($A$2),YEAR(M1168)&lt;YEAR($A$2)),(DAYS360(M1168,$A$2)/30)-1,DAYS360(M1168,$A$2)/30)),0)</f>
        <v>0.53333333333333333</v>
      </c>
      <c r="V1168" s="63">
        <f>S1168/((C1168+Q1168)/2)</f>
        <v>2</v>
      </c>
      <c r="W1168" s="64">
        <f>+IF(V1168&gt;0,1/V1168,999)</f>
        <v>0.5</v>
      </c>
      <c r="X1168" s="65" t="str">
        <f>+IF(N1168&lt;&gt;"",IF(INT(N1168)&lt;&gt;INT(K1168),"OUI",""),"")</f>
        <v/>
      </c>
      <c r="Y1168" s="66">
        <f>+IF(F1168="OUI",0,C1168*K1168)</f>
        <v>6.69</v>
      </c>
      <c r="Z1168" s="67" t="str">
        <f>+IF(R1168="-",IF(OR(F1168="OUI",AND(G1168="OUI",T1168&lt;=$V$1),H1168="OUI",I1168="OUI",J1168="OUI",T1168&lt;=$V$1),"OUI",""),"")</f>
        <v>OUI</v>
      </c>
      <c r="AA1168" s="68" t="str">
        <f>+IF(OR(Z1168&lt;&gt;"OUI",X1168="OUI",R1168&lt;&gt;"-"),"OUI","")</f>
        <v/>
      </c>
      <c r="AB1168" s="69" t="str">
        <f>+IF(AA1168&lt;&gt;"OUI","-",IF(R1168="-",IF(W1168&lt;=3,"-",MAX(N1168,K1168*(1-$T$1))),IF(W1168&lt;=3,R1168,IF(T1168&gt;$V$6,MAX(N1168,K1168*$T$6),IF(T1168&gt;$V$5,MAX(R1168,N1168,K1168*(1-$T$2),K1168*(1-$T$5)),IF(T1168&gt;$V$4,MAX(R1168,N1168,K1168*(1-$T$2),K1168*(1-$T$4)),IF(T1168&gt;$V$3,MAX(R1168,N1168,K1168*(1-$T$2),K1168*(1-$T$3)),IF(T1168&gt;$V$1,MAX(N1168,K1168*(1-$T$2)),MAX(N1168,R1168)))))))))</f>
        <v>-</v>
      </c>
      <c r="AC1168" s="70" t="str">
        <f>+IF(AB1168="-","-",IF(ABS(K1168-AB1168)&lt;0.1,1,-1*(AB1168-K1168)/K1168))</f>
        <v>-</v>
      </c>
      <c r="AD1168" s="66" t="str">
        <f>+IF(AB1168&lt;&gt;"-",IF(AB1168&lt;K1168,(K1168-AB1168)*C1168,AB1168*C1168),"")</f>
        <v/>
      </c>
      <c r="AE1168" s="68" t="str">
        <f>+IF(AB1168&lt;&gt;"-",IF(R1168&lt;&gt;"-",IF(Z1168&lt;&gt;"OUI","OLD","FAUX"),IF(Z1168&lt;&gt;"OUI","NEW","FAUX")),"")</f>
        <v/>
      </c>
      <c r="AF1168" s="68"/>
      <c r="AG1168" s="68"/>
      <c r="AH1168" s="53" t="str">
        <f t="shared" ref="AH1168:AH1230" si="18">+IF(AND(OR(R1168&lt;&gt;"-",AB1168&lt;&gt;"-"),T1168&lt;=1),"Ne pas déprécier","")</f>
        <v/>
      </c>
    </row>
    <row r="1169" spans="1:34" ht="17">
      <c r="A1169" s="53" t="s">
        <v>2177</v>
      </c>
      <c r="B1169" s="53" t="s">
        <v>2178</v>
      </c>
      <c r="C1169" s="54">
        <v>13</v>
      </c>
      <c r="D1169" s="55" t="s">
        <v>2103</v>
      </c>
      <c r="E1169" s="55"/>
      <c r="F1169" s="56" t="s">
        <v>49</v>
      </c>
      <c r="G1169" s="56" t="s">
        <v>49</v>
      </c>
      <c r="H1169" s="56"/>
      <c r="I1169" s="56"/>
      <c r="J1169" s="56"/>
      <c r="K1169" s="57">
        <v>6.68</v>
      </c>
      <c r="L1169" s="58">
        <v>45351</v>
      </c>
      <c r="M1169" s="58">
        <v>45611</v>
      </c>
      <c r="N1169" s="59"/>
      <c r="O1169" s="56"/>
      <c r="P1169" s="56"/>
      <c r="Q1169" s="56">
        <v>13</v>
      </c>
      <c r="R1169" s="60" t="s">
        <v>1139</v>
      </c>
      <c r="S1169" s="61">
        <f>O1169+P1169</f>
        <v>0</v>
      </c>
      <c r="T1169" s="62">
        <f>+IF(L1169&lt;&gt;"",IF(DAYS360(L1169,$A$2)&lt;0,0,IF(AND(MONTH(L1169)=MONTH($A$2),YEAR(L1169)&lt;YEAR($A$2)),(DAYS360(L1169,$A$2)/30)-1,DAYS360(L1169,$A$2)/30)),0)</f>
        <v>12.866666666666667</v>
      </c>
      <c r="U1169" s="62">
        <f>+IF(M1169&lt;&gt;"",IF(DAYS360(M1169,$A$2)&lt;0,0,IF(AND(MONTH(M1169)=MONTH($A$2),YEAR(M1169)&lt;YEAR($A$2)),(DAYS360(M1169,$A$2)/30)-1,DAYS360(M1169,$A$2)/30)),0)</f>
        <v>4.3666666666666663</v>
      </c>
      <c r="V1169" s="63">
        <f>S1169/((C1169+Q1169)/2)</f>
        <v>0</v>
      </c>
      <c r="W1169" s="64">
        <f>+IF(V1169&gt;0,1/V1169,999)</f>
        <v>999</v>
      </c>
      <c r="X1169" s="65" t="str">
        <f>+IF(N1169&lt;&gt;"",IF(INT(N1169)&lt;&gt;INT(K1169),"OUI",""),"")</f>
        <v/>
      </c>
      <c r="Y1169" s="66">
        <f>+IF(F1169="OUI",0,C1169*K1169)</f>
        <v>86.84</v>
      </c>
      <c r="Z1169" s="67" t="str">
        <f>+IF(R1169="-",IF(OR(F1169="OUI",AND(G1169="OUI",T1169&lt;=$V$1),H1169="OUI",I1169="OUI",J1169="OUI",T1169&lt;=$V$1),"OUI",""),"")</f>
        <v/>
      </c>
      <c r="AA1169" s="68" t="str">
        <f>+IF(OR(Z1169&lt;&gt;"OUI",X1169="OUI",R1169&lt;&gt;"-"),"OUI","")</f>
        <v>OUI</v>
      </c>
      <c r="AB1169" s="69">
        <f>+IF(AA1169&lt;&gt;"OUI","-",IF(R1169="-",IF(W1169&lt;=3,"-",MAX(N1169,K1169*(1-$T$1))),IF(W1169&lt;=3,R1169,IF(T1169&gt;$V$6,MAX(N1169,K1169*$T$6),IF(T1169&gt;$V$5,MAX(R1169,N1169,K1169*(1-$T$2),K1169*(1-$T$5)),IF(T1169&gt;$V$4,MAX(R1169,N1169,K1169*(1-$T$2),K1169*(1-$T$4)),IF(T1169&gt;$V$3,MAX(R1169,N1169,K1169*(1-$T$2),K1169*(1-$T$3)),IF(T1169&gt;$V$1,MAX(N1169,K1169*(1-$T$2)),MAX(N1169,R1169)))))))))</f>
        <v>6.0119999999999996</v>
      </c>
      <c r="AC1169" s="70">
        <f>+IF(AB1169="-","-",IF(ABS(K1169-AB1169)&lt;0.1,1,-1*(AB1169-K1169)/K1169))</f>
        <v>0.10000000000000003</v>
      </c>
      <c r="AD1169" s="66">
        <f>+IF(AB1169&lt;&gt;"-",IF(AB1169&lt;K1169,(K1169-AB1169)*C1169,AB1169*C1169),"")</f>
        <v>8.6840000000000011</v>
      </c>
      <c r="AE1169" s="68" t="str">
        <f>+IF(AB1169&lt;&gt;"-",IF(R1169&lt;&gt;"-",IF(Z1169&lt;&gt;"OUI","OLD","FAUX"),IF(Z1169&lt;&gt;"OUI","NEW","FAUX")),"")</f>
        <v>NEW</v>
      </c>
      <c r="AF1169" s="68"/>
      <c r="AG1169" s="68"/>
      <c r="AH1169" s="53" t="str">
        <f t="shared" si="18"/>
        <v/>
      </c>
    </row>
    <row r="1170" spans="1:34" ht="17">
      <c r="A1170" s="53" t="s">
        <v>2289</v>
      </c>
      <c r="B1170" s="53" t="s">
        <v>2290</v>
      </c>
      <c r="C1170" s="54">
        <v>2</v>
      </c>
      <c r="D1170" s="55" t="s">
        <v>80</v>
      </c>
      <c r="E1170" s="55" t="s">
        <v>928</v>
      </c>
      <c r="F1170" s="56" t="s">
        <v>49</v>
      </c>
      <c r="G1170" s="56" t="s">
        <v>49</v>
      </c>
      <c r="H1170" s="56"/>
      <c r="I1170" s="56"/>
      <c r="J1170" s="56" t="s">
        <v>49</v>
      </c>
      <c r="K1170" s="57">
        <v>6.65</v>
      </c>
      <c r="L1170" s="58">
        <v>45317</v>
      </c>
      <c r="M1170" s="58">
        <v>45670</v>
      </c>
      <c r="N1170" s="59"/>
      <c r="O1170" s="56">
        <v>1</v>
      </c>
      <c r="P1170" s="56"/>
      <c r="Q1170" s="56">
        <v>2</v>
      </c>
      <c r="R1170" s="60">
        <v>4.64215</v>
      </c>
      <c r="S1170" s="61">
        <f>O1170+P1170</f>
        <v>1</v>
      </c>
      <c r="T1170" s="62">
        <f>+IF(L1170&lt;&gt;"",IF(DAYS360(L1170,$A$2)&lt;0,0,IF(AND(MONTH(L1170)=MONTH($A$2),YEAR(L1170)&lt;YEAR($A$2)),(DAYS360(L1170,$A$2)/30)-1,DAYS360(L1170,$A$2)/30)),0)</f>
        <v>14</v>
      </c>
      <c r="U1170" s="62">
        <f>+IF(M1170&lt;&gt;"",IF(DAYS360(M1170,$A$2)&lt;0,0,IF(AND(MONTH(M1170)=MONTH($A$2),YEAR(M1170)&lt;YEAR($A$2)),(DAYS360(M1170,$A$2)/30)-1,DAYS360(M1170,$A$2)/30)),0)</f>
        <v>2.4333333333333331</v>
      </c>
      <c r="V1170" s="63">
        <f>S1170/((C1170+Q1170)/2)</f>
        <v>0.5</v>
      </c>
      <c r="W1170" s="64">
        <f>+IF(V1170&gt;0,1/V1170,999)</f>
        <v>2</v>
      </c>
      <c r="X1170" s="65" t="str">
        <f>+IF(N1170&lt;&gt;"",IF(INT(N1170)&lt;&gt;INT(K1170),"OUI",""),"")</f>
        <v/>
      </c>
      <c r="Y1170" s="66">
        <f>+IF(F1170="OUI",0,C1170*K1170)</f>
        <v>13.3</v>
      </c>
      <c r="Z1170" s="67" t="str">
        <f>+IF(R1170="-",IF(OR(F1170="OUI",AND(G1170="OUI",T1170&lt;=$V$1),H1170="OUI",I1170="OUI",J1170="OUI",T1170&lt;=$V$1),"OUI",""),"")</f>
        <v/>
      </c>
      <c r="AA1170" s="68" t="str">
        <f>+IF(OR(Z1170&lt;&gt;"OUI",X1170="OUI",R1170&lt;&gt;"-"),"OUI","")</f>
        <v>OUI</v>
      </c>
      <c r="AB1170" s="69">
        <f>+IF(AA1170&lt;&gt;"OUI","-",IF(R1170="-",IF(W1170&lt;=3,"-",MAX(N1170,K1170*(1-$T$1))),IF(W1170&lt;=3,R1170,IF(T1170&gt;$V$6,MAX(N1170,K1170*$T$6),IF(T1170&gt;$V$5,MAX(R1170,N1170,K1170*(1-$T$2),K1170*(1-$T$5)),IF(T1170&gt;$V$4,MAX(R1170,N1170,K1170*(1-$T$2),K1170*(1-$T$4)),IF(T1170&gt;$V$3,MAX(R1170,N1170,K1170*(1-$T$2),K1170*(1-$T$3)),IF(T1170&gt;$V$1,MAX(N1170,K1170*(1-$T$2)),MAX(N1170,R1170)))))))))</f>
        <v>4.64215</v>
      </c>
      <c r="AC1170" s="70">
        <f>+IF(AB1170="-","-",IF(ABS(K1170-AB1170)&lt;0.1,1,-1*(AB1170-K1170)/K1170))</f>
        <v>0.30193233082706772</v>
      </c>
      <c r="AD1170" s="66">
        <f>+IF(AB1170&lt;&gt;"-",IF(AB1170&lt;K1170,(K1170-AB1170)*C1170,AB1170*C1170),"")</f>
        <v>4.0157000000000007</v>
      </c>
      <c r="AE1170" s="68" t="str">
        <f>+IF(AB1170&lt;&gt;"-",IF(R1170&lt;&gt;"-",IF(Z1170&lt;&gt;"OUI","OLD","FAUX"),IF(Z1170&lt;&gt;"OUI","NEW","FAUX")),"")</f>
        <v>OLD</v>
      </c>
      <c r="AF1170" s="68"/>
      <c r="AG1170" s="68"/>
      <c r="AH1170" s="53" t="str">
        <f t="shared" si="18"/>
        <v/>
      </c>
    </row>
    <row r="1171" spans="1:34">
      <c r="A1171" s="53" t="s">
        <v>3602</v>
      </c>
      <c r="B1171" s="53" t="s">
        <v>3603</v>
      </c>
      <c r="C1171" s="54">
        <v>1</v>
      </c>
      <c r="D1171" s="55"/>
      <c r="E1171" s="55"/>
      <c r="F1171" s="56"/>
      <c r="G1171" s="56"/>
      <c r="H1171" s="56"/>
      <c r="I1171" s="56"/>
      <c r="J1171" s="56"/>
      <c r="K1171" s="57">
        <v>6.64</v>
      </c>
      <c r="L1171" s="58">
        <v>45688</v>
      </c>
      <c r="M1171" s="58">
        <v>45688</v>
      </c>
      <c r="N1171" s="59"/>
      <c r="O1171" s="56">
        <v>3</v>
      </c>
      <c r="P1171" s="56"/>
      <c r="Q1171" s="56"/>
      <c r="R1171" s="60" t="s">
        <v>1139</v>
      </c>
      <c r="S1171" s="61">
        <f>O1171+P1171</f>
        <v>3</v>
      </c>
      <c r="T1171" s="62">
        <f>+IF(L1171&lt;&gt;"",IF(DAYS360(L1171,$A$2)&lt;0,0,IF(AND(MONTH(L1171)=MONTH($A$2),YEAR(L1171)&lt;YEAR($A$2)),(DAYS360(L1171,$A$2)/30)-1,DAYS360(L1171,$A$2)/30)),0)</f>
        <v>1.8666666666666667</v>
      </c>
      <c r="U1171" s="62">
        <f>+IF(M1171&lt;&gt;"",IF(DAYS360(M1171,$A$2)&lt;0,0,IF(AND(MONTH(M1171)=MONTH($A$2),YEAR(M1171)&lt;YEAR($A$2)),(DAYS360(M1171,$A$2)/30)-1,DAYS360(M1171,$A$2)/30)),0)</f>
        <v>1.8666666666666667</v>
      </c>
      <c r="V1171" s="63">
        <f>S1171/((C1171+Q1171)/2)</f>
        <v>6</v>
      </c>
      <c r="W1171" s="64">
        <f>+IF(V1171&gt;0,1/V1171,999)</f>
        <v>0.16666666666666666</v>
      </c>
      <c r="X1171" s="65" t="str">
        <f>+IF(N1171&lt;&gt;"",IF(INT(N1171)&lt;&gt;INT(K1171),"OUI",""),"")</f>
        <v/>
      </c>
      <c r="Y1171" s="66">
        <f>+IF(F1171="OUI",0,C1171*K1171)</f>
        <v>6.64</v>
      </c>
      <c r="Z1171" s="67" t="str">
        <f>+IF(R1171="-",IF(OR(F1171="OUI",AND(G1171="OUI",T1171&lt;=$V$1),H1171="OUI",I1171="OUI",J1171="OUI",T1171&lt;=$V$1),"OUI",""),"")</f>
        <v>OUI</v>
      </c>
      <c r="AA1171" s="68" t="str">
        <f>+IF(OR(Z1171&lt;&gt;"OUI",X1171="OUI",R1171&lt;&gt;"-"),"OUI","")</f>
        <v/>
      </c>
      <c r="AB1171" s="69" t="str">
        <f>+IF(AA1171&lt;&gt;"OUI","-",IF(R1171="-",IF(W1171&lt;=3,"-",MAX(N1171,K1171*(1-$T$1))),IF(W1171&lt;=3,R1171,IF(T1171&gt;$V$6,MAX(N1171,K1171*$T$6),IF(T1171&gt;$V$5,MAX(R1171,N1171,K1171*(1-$T$2),K1171*(1-$T$5)),IF(T1171&gt;$V$4,MAX(R1171,N1171,K1171*(1-$T$2),K1171*(1-$T$4)),IF(T1171&gt;$V$3,MAX(R1171,N1171,K1171*(1-$T$2),K1171*(1-$T$3)),IF(T1171&gt;$V$1,MAX(N1171,K1171*(1-$T$2)),MAX(N1171,R1171)))))))))</f>
        <v>-</v>
      </c>
      <c r="AC1171" s="70" t="str">
        <f>+IF(AB1171="-","-",IF(ABS(K1171-AB1171)&lt;0.1,1,-1*(AB1171-K1171)/K1171))</f>
        <v>-</v>
      </c>
      <c r="AD1171" s="66" t="str">
        <f>+IF(AB1171&lt;&gt;"-",IF(AB1171&lt;K1171,(K1171-AB1171)*C1171,AB1171*C1171),"")</f>
        <v/>
      </c>
      <c r="AE1171" s="68" t="str">
        <f>+IF(AB1171&lt;&gt;"-",IF(R1171&lt;&gt;"-",IF(Z1171&lt;&gt;"OUI","OLD","FAUX"),IF(Z1171&lt;&gt;"OUI","NEW","FAUX")),"")</f>
        <v/>
      </c>
      <c r="AF1171" s="68"/>
      <c r="AG1171" s="68"/>
      <c r="AH1171" s="53" t="str">
        <f t="shared" si="18"/>
        <v/>
      </c>
    </row>
    <row r="1172" spans="1:34" ht="17">
      <c r="A1172" s="53" t="s">
        <v>3333</v>
      </c>
      <c r="B1172" s="53" t="s">
        <v>3334</v>
      </c>
      <c r="C1172" s="54">
        <v>3</v>
      </c>
      <c r="D1172" s="55" t="s">
        <v>80</v>
      </c>
      <c r="E1172" s="55" t="s">
        <v>928</v>
      </c>
      <c r="F1172" s="56" t="s">
        <v>49</v>
      </c>
      <c r="G1172" s="56" t="s">
        <v>49</v>
      </c>
      <c r="H1172" s="56"/>
      <c r="I1172" s="56"/>
      <c r="J1172" s="56" t="s">
        <v>49</v>
      </c>
      <c r="K1172" s="57">
        <v>6.63</v>
      </c>
      <c r="L1172" s="58">
        <v>45524</v>
      </c>
      <c r="M1172" s="58">
        <v>45720</v>
      </c>
      <c r="N1172" s="59"/>
      <c r="O1172" s="56">
        <v>1</v>
      </c>
      <c r="P1172" s="56"/>
      <c r="Q1172" s="56">
        <v>3</v>
      </c>
      <c r="R1172" s="60" t="s">
        <v>1139</v>
      </c>
      <c r="S1172" s="61">
        <f>O1172+P1172</f>
        <v>1</v>
      </c>
      <c r="T1172" s="62">
        <f>+IF(L1172&lt;&gt;"",IF(DAYS360(L1172,$A$2)&lt;0,0,IF(AND(MONTH(L1172)=MONTH($A$2),YEAR(L1172)&lt;YEAR($A$2)),(DAYS360(L1172,$A$2)/30)-1,DAYS360(L1172,$A$2)/30)),0)</f>
        <v>7.2</v>
      </c>
      <c r="U1172" s="62">
        <f>+IF(M1172&lt;&gt;"",IF(DAYS360(M1172,$A$2)&lt;0,0,IF(AND(MONTH(M1172)=MONTH($A$2),YEAR(M1172)&lt;YEAR($A$2)),(DAYS360(M1172,$A$2)/30)-1,DAYS360(M1172,$A$2)/30)),0)</f>
        <v>0.73333333333333328</v>
      </c>
      <c r="V1172" s="63">
        <f>S1172/((C1172+Q1172)/2)</f>
        <v>0.33333333333333331</v>
      </c>
      <c r="W1172" s="64">
        <f>+IF(V1172&gt;0,1/V1172,999)</f>
        <v>3</v>
      </c>
      <c r="X1172" s="65" t="str">
        <f>+IF(N1172&lt;&gt;"",IF(INT(N1172)&lt;&gt;INT(K1172),"OUI",""),"")</f>
        <v/>
      </c>
      <c r="Y1172" s="66">
        <f>+IF(F1172="OUI",0,C1172*K1172)</f>
        <v>19.89</v>
      </c>
      <c r="Z1172" s="67" t="str">
        <f>+IF(R1172="-",IF(OR(F1172="OUI",AND(G1172="OUI",T1172&lt;=$V$1),H1172="OUI",I1172="OUI",J1172="OUI",T1172&lt;=$V$1),"OUI",""),"")</f>
        <v>OUI</v>
      </c>
      <c r="AA1172" s="68" t="str">
        <f>+IF(OR(Z1172&lt;&gt;"OUI",X1172="OUI",R1172&lt;&gt;"-"),"OUI","")</f>
        <v/>
      </c>
      <c r="AB1172" s="69" t="str">
        <f>+IF(AA1172&lt;&gt;"OUI","-",IF(R1172="-",IF(W1172&lt;=3,"-",MAX(N1172,K1172*(1-$T$1))),IF(W1172&lt;=3,R1172,IF(T1172&gt;$V$6,MAX(N1172,K1172*$T$6),IF(T1172&gt;$V$5,MAX(R1172,N1172,K1172*(1-$T$2),K1172*(1-$T$5)),IF(T1172&gt;$V$4,MAX(R1172,N1172,K1172*(1-$T$2),K1172*(1-$T$4)),IF(T1172&gt;$V$3,MAX(R1172,N1172,K1172*(1-$T$2),K1172*(1-$T$3)),IF(T1172&gt;$V$1,MAX(N1172,K1172*(1-$T$2)),MAX(N1172,R1172)))))))))</f>
        <v>-</v>
      </c>
      <c r="AC1172" s="70" t="str">
        <f>+IF(AB1172="-","-",IF(ABS(K1172-AB1172)&lt;0.1,1,-1*(AB1172-K1172)/K1172))</f>
        <v>-</v>
      </c>
      <c r="AD1172" s="66" t="str">
        <f>+IF(AB1172&lt;&gt;"-",IF(AB1172&lt;K1172,(K1172-AB1172)*C1172,AB1172*C1172),"")</f>
        <v/>
      </c>
      <c r="AE1172" s="68" t="str">
        <f>+IF(AB1172&lt;&gt;"-",IF(R1172&lt;&gt;"-",IF(Z1172&lt;&gt;"OUI","OLD","FAUX"),IF(Z1172&lt;&gt;"OUI","NEW","FAUX")),"")</f>
        <v/>
      </c>
      <c r="AF1172" s="68"/>
      <c r="AG1172" s="68"/>
      <c r="AH1172" s="53" t="str">
        <f t="shared" si="18"/>
        <v/>
      </c>
    </row>
    <row r="1173" spans="1:34" ht="17">
      <c r="A1173" s="53" t="s">
        <v>1040</v>
      </c>
      <c r="B1173" s="53" t="s">
        <v>1041</v>
      </c>
      <c r="C1173" s="54">
        <v>5</v>
      </c>
      <c r="D1173" s="55" t="s">
        <v>80</v>
      </c>
      <c r="E1173" s="55" t="s">
        <v>432</v>
      </c>
      <c r="F1173" s="56" t="s">
        <v>49</v>
      </c>
      <c r="G1173" s="56" t="s">
        <v>49</v>
      </c>
      <c r="H1173" s="56"/>
      <c r="I1173" s="56"/>
      <c r="J1173" s="56" t="s">
        <v>49</v>
      </c>
      <c r="K1173" s="57">
        <v>6.5898000000000003</v>
      </c>
      <c r="L1173" s="58">
        <v>44232</v>
      </c>
      <c r="M1173" s="58">
        <v>45685</v>
      </c>
      <c r="N1173" s="59"/>
      <c r="O1173" s="56">
        <v>1</v>
      </c>
      <c r="P1173" s="56"/>
      <c r="Q1173" s="56">
        <v>5</v>
      </c>
      <c r="R1173" s="60">
        <v>3.8806600000000002</v>
      </c>
      <c r="S1173" s="61">
        <f>O1173+P1173</f>
        <v>1</v>
      </c>
      <c r="T1173" s="62">
        <f>+IF(L1173&lt;&gt;"",IF(DAYS360(L1173,$A$2)&lt;0,0,IF(AND(MONTH(L1173)=MONTH($A$2),YEAR(L1173)&lt;YEAR($A$2)),(DAYS360(L1173,$A$2)/30)-1,DAYS360(L1173,$A$2)/30)),0)</f>
        <v>49.7</v>
      </c>
      <c r="U1173" s="62">
        <f>+IF(M1173&lt;&gt;"",IF(DAYS360(M1173,$A$2)&lt;0,0,IF(AND(MONTH(M1173)=MONTH($A$2),YEAR(M1173)&lt;YEAR($A$2)),(DAYS360(M1173,$A$2)/30)-1,DAYS360(M1173,$A$2)/30)),0)</f>
        <v>1.9333333333333333</v>
      </c>
      <c r="V1173" s="63">
        <f>S1173/((C1173+Q1173)/2)</f>
        <v>0.2</v>
      </c>
      <c r="W1173" s="64">
        <f>+IF(V1173&gt;0,1/V1173,999)</f>
        <v>5</v>
      </c>
      <c r="X1173" s="65" t="str">
        <f>+IF(N1173&lt;&gt;"",IF(INT(N1173)&lt;&gt;INT(K1173),"OUI",""),"")</f>
        <v/>
      </c>
      <c r="Y1173" s="66">
        <f>+IF(F1173="OUI",0,C1173*K1173)</f>
        <v>32.948999999999998</v>
      </c>
      <c r="Z1173" s="67" t="str">
        <f>+IF(R1173="-",IF(OR(F1173="OUI",AND(G1173="OUI",T1173&lt;=$V$1),H1173="OUI",I1173="OUI",J1173="OUI",T1173&lt;=$V$1),"OUI",""),"")</f>
        <v/>
      </c>
      <c r="AA1173" s="68" t="str">
        <f>+IF(OR(Z1173&lt;&gt;"OUI",X1173="OUI",R1173&lt;&gt;"-"),"OUI","")</f>
        <v>OUI</v>
      </c>
      <c r="AB1173" s="69">
        <f>+IF(AA1173&lt;&gt;"OUI","-",IF(R1173="-",IF(W1173&lt;=3,"-",MAX(N1173,K1173*(1-$T$1))),IF(W1173&lt;=3,R1173,IF(T1173&gt;$V$6,MAX(N1173,K1173*$T$6),IF(T1173&gt;$V$5,MAX(R1173,N1173,K1173*(1-$T$2),K1173*(1-$T$5)),IF(T1173&gt;$V$4,MAX(R1173,N1173,K1173*(1-$T$2),K1173*(1-$T$4)),IF(T1173&gt;$V$3,MAX(R1173,N1173,K1173*(1-$T$2),K1173*(1-$T$3)),IF(T1173&gt;$V$1,MAX(N1173,K1173*(1-$T$2)),MAX(N1173,R1173)))))))))</f>
        <v>5.9308200000000006</v>
      </c>
      <c r="AC1173" s="70">
        <f>+IF(AB1173="-","-",IF(ABS(K1173-AB1173)&lt;0.1,1,-1*(AB1173-K1173)/K1173))</f>
        <v>9.999999999999995E-2</v>
      </c>
      <c r="AD1173" s="66">
        <f>+IF(AB1173&lt;&gt;"-",IF(AB1173&lt;K1173,(K1173-AB1173)*C1173,AB1173*C1173),"")</f>
        <v>3.2948999999999984</v>
      </c>
      <c r="AE1173" s="68" t="str">
        <f>+IF(AB1173&lt;&gt;"-",IF(R1173&lt;&gt;"-",IF(Z1173&lt;&gt;"OUI","OLD","FAUX"),IF(Z1173&lt;&gt;"OUI","NEW","FAUX")),"")</f>
        <v>OLD</v>
      </c>
      <c r="AF1173" s="68"/>
      <c r="AG1173" s="68"/>
      <c r="AH1173" s="53" t="str">
        <f t="shared" si="18"/>
        <v/>
      </c>
    </row>
    <row r="1174" spans="1:34" ht="17">
      <c r="A1174" s="53" t="s">
        <v>284</v>
      </c>
      <c r="B1174" s="53" t="s">
        <v>285</v>
      </c>
      <c r="C1174" s="54">
        <v>3</v>
      </c>
      <c r="D1174" s="55" t="s">
        <v>80</v>
      </c>
      <c r="E1174" s="55" t="s">
        <v>97</v>
      </c>
      <c r="F1174" s="56" t="s">
        <v>49</v>
      </c>
      <c r="G1174" s="56" t="s">
        <v>49</v>
      </c>
      <c r="H1174" s="56"/>
      <c r="I1174" s="56"/>
      <c r="J1174" s="56" t="s">
        <v>98</v>
      </c>
      <c r="K1174" s="57">
        <v>6.5631000000000004</v>
      </c>
      <c r="L1174" s="58">
        <v>43654</v>
      </c>
      <c r="M1174" s="58">
        <v>44564</v>
      </c>
      <c r="N1174" s="59"/>
      <c r="O1174" s="56"/>
      <c r="P1174" s="56"/>
      <c r="Q1174" s="56">
        <v>3</v>
      </c>
      <c r="R1174" s="60">
        <v>6.5631000000000004</v>
      </c>
      <c r="S1174" s="61">
        <f>O1174+P1174</f>
        <v>0</v>
      </c>
      <c r="T1174" s="62">
        <f>+IF(L1174&lt;&gt;"",IF(DAYS360(L1174,$A$2)&lt;0,0,IF(AND(MONTH(L1174)=MONTH($A$2),YEAR(L1174)&lt;YEAR($A$2)),(DAYS360(L1174,$A$2)/30)-1,DAYS360(L1174,$A$2)/30)),0)</f>
        <v>68.599999999999994</v>
      </c>
      <c r="U1174" s="62">
        <f>+IF(M1174&lt;&gt;"",IF(DAYS360(M1174,$A$2)&lt;0,0,IF(AND(MONTH(M1174)=MONTH($A$2),YEAR(M1174)&lt;YEAR($A$2)),(DAYS360(M1174,$A$2)/30)-1,DAYS360(M1174,$A$2)/30)),0)</f>
        <v>38.766666666666666</v>
      </c>
      <c r="V1174" s="63">
        <f>S1174/((C1174+Q1174)/2)</f>
        <v>0</v>
      </c>
      <c r="W1174" s="64">
        <f>+IF(V1174&gt;0,1/V1174,999)</f>
        <v>999</v>
      </c>
      <c r="X1174" s="65" t="str">
        <f>+IF(N1174&lt;&gt;"",IF(INT(N1174)&lt;&gt;INT(K1174),"OUI",""),"")</f>
        <v/>
      </c>
      <c r="Y1174" s="66">
        <f>+IF(F1174="OUI",0,C1174*K1174)</f>
        <v>19.689300000000003</v>
      </c>
      <c r="Z1174" s="67" t="str">
        <f>+IF(R1174="-",IF(OR(F1174="OUI",AND(G1174="OUI",T1174&lt;=$V$1),H1174="OUI",I1174="OUI",J1174="OUI",T1174&lt;=$V$1),"OUI",""),"")</f>
        <v/>
      </c>
      <c r="AA1174" s="68" t="str">
        <f>+IF(OR(Z1174&lt;&gt;"OUI",X1174="OUI",R1174&lt;&gt;"-"),"OUI","")</f>
        <v>OUI</v>
      </c>
      <c r="AB1174" s="69">
        <f>+IF(AA1174&lt;&gt;"OUI","-",IF(R1174="-",IF(W1174&lt;=3,"-",MAX(N1174,K1174*(1-$T$1))),IF(W1174&lt;=3,R1174,IF(T1174&gt;$V$6,MAX(N1174,K1174*$T$6),IF(T1174&gt;$V$5,MAX(R1174,N1174,K1174*(1-$T$2),K1174*(1-$T$5)),IF(T1174&gt;$V$4,MAX(R1174,N1174,K1174*(1-$T$2),K1174*(1-$T$4)),IF(T1174&gt;$V$3,MAX(R1174,N1174,K1174*(1-$T$2),K1174*(1-$T$3)),IF(T1174&gt;$V$1,MAX(N1174,K1174*(1-$T$2)),MAX(N1174,R1174)))))))))</f>
        <v>6.5631000000000004</v>
      </c>
      <c r="AC1174" s="70">
        <f>+IF(AB1174="-","-",IF(ABS(K1174-AB1174)&lt;0.1,1,-1*(AB1174-K1174)/K1174))</f>
        <v>1</v>
      </c>
      <c r="AD1174" s="66">
        <f>+IF(AB1174&lt;&gt;"-",IF(AB1174&lt;K1174,(K1174-AB1174)*C1174,AB1174*C1174),"")</f>
        <v>19.689300000000003</v>
      </c>
      <c r="AE1174" s="68" t="str">
        <f>+IF(AB1174&lt;&gt;"-",IF(R1174&lt;&gt;"-",IF(Z1174&lt;&gt;"OUI","OLD","FAUX"),IF(Z1174&lt;&gt;"OUI","NEW","FAUX")),"")</f>
        <v>OLD</v>
      </c>
      <c r="AF1174" s="68"/>
      <c r="AG1174" s="68"/>
      <c r="AH1174" s="53" t="str">
        <f t="shared" si="18"/>
        <v/>
      </c>
    </row>
    <row r="1175" spans="1:34" ht="17">
      <c r="A1175" s="53" t="s">
        <v>286</v>
      </c>
      <c r="B1175" s="53" t="s">
        <v>287</v>
      </c>
      <c r="C1175" s="54">
        <v>3</v>
      </c>
      <c r="D1175" s="55" t="s">
        <v>80</v>
      </c>
      <c r="E1175" s="55" t="s">
        <v>97</v>
      </c>
      <c r="F1175" s="56" t="s">
        <v>49</v>
      </c>
      <c r="G1175" s="56" t="s">
        <v>49</v>
      </c>
      <c r="H1175" s="56"/>
      <c r="I1175" s="56"/>
      <c r="J1175" s="56" t="s">
        <v>98</v>
      </c>
      <c r="K1175" s="57">
        <v>6.5631000000000004</v>
      </c>
      <c r="L1175" s="58">
        <v>43654</v>
      </c>
      <c r="M1175" s="58">
        <v>45280</v>
      </c>
      <c r="N1175" s="59"/>
      <c r="O1175" s="56"/>
      <c r="P1175" s="56"/>
      <c r="Q1175" s="56">
        <v>3</v>
      </c>
      <c r="R1175" s="60">
        <v>6.5631000000000004</v>
      </c>
      <c r="S1175" s="61">
        <f>O1175+P1175</f>
        <v>0</v>
      </c>
      <c r="T1175" s="62">
        <f>+IF(L1175&lt;&gt;"",IF(DAYS360(L1175,$A$2)&lt;0,0,IF(AND(MONTH(L1175)=MONTH($A$2),YEAR(L1175)&lt;YEAR($A$2)),(DAYS360(L1175,$A$2)/30)-1,DAYS360(L1175,$A$2)/30)),0)</f>
        <v>68.599999999999994</v>
      </c>
      <c r="U1175" s="62">
        <f>+IF(M1175&lt;&gt;"",IF(DAYS360(M1175,$A$2)&lt;0,0,IF(AND(MONTH(M1175)=MONTH($A$2),YEAR(M1175)&lt;YEAR($A$2)),(DAYS360(M1175,$A$2)/30)-1,DAYS360(M1175,$A$2)/30)),0)</f>
        <v>15.2</v>
      </c>
      <c r="V1175" s="63">
        <f>S1175/((C1175+Q1175)/2)</f>
        <v>0</v>
      </c>
      <c r="W1175" s="64">
        <f>+IF(V1175&gt;0,1/V1175,999)</f>
        <v>999</v>
      </c>
      <c r="X1175" s="65" t="str">
        <f>+IF(N1175&lt;&gt;"",IF(INT(N1175)&lt;&gt;INT(K1175),"OUI",""),"")</f>
        <v/>
      </c>
      <c r="Y1175" s="66">
        <f>+IF(F1175="OUI",0,C1175*K1175)</f>
        <v>19.689300000000003</v>
      </c>
      <c r="Z1175" s="67" t="str">
        <f>+IF(R1175="-",IF(OR(F1175="OUI",AND(G1175="OUI",T1175&lt;=$V$1),H1175="OUI",I1175="OUI",J1175="OUI",T1175&lt;=$V$1),"OUI",""),"")</f>
        <v/>
      </c>
      <c r="AA1175" s="68" t="str">
        <f>+IF(OR(Z1175&lt;&gt;"OUI",X1175="OUI",R1175&lt;&gt;"-"),"OUI","")</f>
        <v>OUI</v>
      </c>
      <c r="AB1175" s="69">
        <f>+IF(AA1175&lt;&gt;"OUI","-",IF(R1175="-",IF(W1175&lt;=3,"-",MAX(N1175,K1175*(1-$T$1))),IF(W1175&lt;=3,R1175,IF(T1175&gt;$V$6,MAX(N1175,K1175*$T$6),IF(T1175&gt;$V$5,MAX(R1175,N1175,K1175*(1-$T$2),K1175*(1-$T$5)),IF(T1175&gt;$V$4,MAX(R1175,N1175,K1175*(1-$T$2),K1175*(1-$T$4)),IF(T1175&gt;$V$3,MAX(R1175,N1175,K1175*(1-$T$2),K1175*(1-$T$3)),IF(T1175&gt;$V$1,MAX(N1175,K1175*(1-$T$2)),MAX(N1175,R1175)))))))))</f>
        <v>6.5631000000000004</v>
      </c>
      <c r="AC1175" s="70">
        <f>+IF(AB1175="-","-",IF(ABS(K1175-AB1175)&lt;0.1,1,-1*(AB1175-K1175)/K1175))</f>
        <v>1</v>
      </c>
      <c r="AD1175" s="66">
        <f>+IF(AB1175&lt;&gt;"-",IF(AB1175&lt;K1175,(K1175-AB1175)*C1175,AB1175*C1175),"")</f>
        <v>19.689300000000003</v>
      </c>
      <c r="AE1175" s="68" t="str">
        <f>+IF(AB1175&lt;&gt;"-",IF(R1175&lt;&gt;"-",IF(Z1175&lt;&gt;"OUI","OLD","FAUX"),IF(Z1175&lt;&gt;"OUI","NEW","FAUX")),"")</f>
        <v>OLD</v>
      </c>
      <c r="AF1175" s="68"/>
      <c r="AG1175" s="68"/>
      <c r="AH1175" s="53" t="str">
        <f t="shared" si="18"/>
        <v/>
      </c>
    </row>
    <row r="1176" spans="1:34" ht="17">
      <c r="A1176" s="53" t="s">
        <v>3214</v>
      </c>
      <c r="B1176" s="53" t="s">
        <v>3215</v>
      </c>
      <c r="C1176" s="54">
        <v>1</v>
      </c>
      <c r="D1176" s="55" t="s">
        <v>80</v>
      </c>
      <c r="E1176" s="55" t="s">
        <v>737</v>
      </c>
      <c r="F1176" s="56" t="s">
        <v>49</v>
      </c>
      <c r="G1176" s="56" t="s">
        <v>49</v>
      </c>
      <c r="H1176" s="56">
        <v>0</v>
      </c>
      <c r="I1176" s="56"/>
      <c r="J1176" s="56" t="s">
        <v>49</v>
      </c>
      <c r="K1176" s="57">
        <v>6.5</v>
      </c>
      <c r="L1176" s="58">
        <v>45686</v>
      </c>
      <c r="M1176" s="58">
        <v>45733</v>
      </c>
      <c r="N1176" s="59"/>
      <c r="O1176" s="56">
        <v>82</v>
      </c>
      <c r="P1176" s="56"/>
      <c r="Q1176" s="56">
        <v>38</v>
      </c>
      <c r="R1176" s="60" t="s">
        <v>1139</v>
      </c>
      <c r="S1176" s="61">
        <f>O1176+P1176</f>
        <v>82</v>
      </c>
      <c r="T1176" s="62">
        <f>+IF(L1176&lt;&gt;"",IF(DAYS360(L1176,$A$2)&lt;0,0,IF(AND(MONTH(L1176)=MONTH($A$2),YEAR(L1176)&lt;YEAR($A$2)),(DAYS360(L1176,$A$2)/30)-1,DAYS360(L1176,$A$2)/30)),0)</f>
        <v>1.9</v>
      </c>
      <c r="U1176" s="62">
        <f>+IF(M1176&lt;&gt;"",IF(DAYS360(M1176,$A$2)&lt;0,0,IF(AND(MONTH(M1176)=MONTH($A$2),YEAR(M1176)&lt;YEAR($A$2)),(DAYS360(M1176,$A$2)/30)-1,DAYS360(M1176,$A$2)/30)),0)</f>
        <v>0.3</v>
      </c>
      <c r="V1176" s="63">
        <f>S1176/((C1176+Q1176)/2)</f>
        <v>4.2051282051282053</v>
      </c>
      <c r="W1176" s="64">
        <f>+IF(V1176&gt;0,1/V1176,999)</f>
        <v>0.23780487804878048</v>
      </c>
      <c r="X1176" s="65" t="str">
        <f>+IF(N1176&lt;&gt;"",IF(INT(N1176)&lt;&gt;INT(K1176),"OUI",""),"")</f>
        <v/>
      </c>
      <c r="Y1176" s="66">
        <f>+IF(F1176="OUI",0,C1176*K1176)</f>
        <v>6.5</v>
      </c>
      <c r="Z1176" s="67" t="str">
        <f>+IF(R1176="-",IF(OR(F1176="OUI",AND(G1176="OUI",T1176&lt;=$V$1),H1176="OUI",I1176="OUI",J1176="OUI",T1176&lt;=$V$1),"OUI",""),"")</f>
        <v>OUI</v>
      </c>
      <c r="AA1176" s="68" t="str">
        <f>+IF(OR(Z1176&lt;&gt;"OUI",X1176="OUI",R1176&lt;&gt;"-"),"OUI","")</f>
        <v/>
      </c>
      <c r="AB1176" s="69" t="str">
        <f>+IF(AA1176&lt;&gt;"OUI","-",IF(R1176="-",IF(W1176&lt;=3,"-",MAX(N1176,K1176*(1-$T$1))),IF(W1176&lt;=3,R1176,IF(T1176&gt;$V$6,MAX(N1176,K1176*$T$6),IF(T1176&gt;$V$5,MAX(R1176,N1176,K1176*(1-$T$2),K1176*(1-$T$5)),IF(T1176&gt;$V$4,MAX(R1176,N1176,K1176*(1-$T$2),K1176*(1-$T$4)),IF(T1176&gt;$V$3,MAX(R1176,N1176,K1176*(1-$T$2),K1176*(1-$T$3)),IF(T1176&gt;$V$1,MAX(N1176,K1176*(1-$T$2)),MAX(N1176,R1176)))))))))</f>
        <v>-</v>
      </c>
      <c r="AC1176" s="70" t="str">
        <f>+IF(AB1176="-","-",IF(ABS(K1176-AB1176)&lt;0.1,1,-1*(AB1176-K1176)/K1176))</f>
        <v>-</v>
      </c>
      <c r="AD1176" s="66" t="str">
        <f>+IF(AB1176&lt;&gt;"-",IF(AB1176&lt;K1176,(K1176-AB1176)*C1176,AB1176*C1176),"")</f>
        <v/>
      </c>
      <c r="AE1176" s="68" t="str">
        <f>+IF(AB1176&lt;&gt;"-",IF(R1176&lt;&gt;"-",IF(Z1176&lt;&gt;"OUI","OLD","FAUX"),IF(Z1176&lt;&gt;"OUI","NEW","FAUX")),"")</f>
        <v/>
      </c>
      <c r="AF1176" s="68"/>
      <c r="AG1176" s="68"/>
      <c r="AH1176" s="53" t="str">
        <f t="shared" si="18"/>
        <v/>
      </c>
    </row>
    <row r="1177" spans="1:34" ht="17">
      <c r="A1177" s="53" t="s">
        <v>3220</v>
      </c>
      <c r="B1177" s="53" t="s">
        <v>3221</v>
      </c>
      <c r="C1177" s="54">
        <v>14</v>
      </c>
      <c r="D1177" s="55" t="s">
        <v>80</v>
      </c>
      <c r="E1177" s="55" t="s">
        <v>737</v>
      </c>
      <c r="F1177" s="56" t="s">
        <v>49</v>
      </c>
      <c r="G1177" s="56" t="s">
        <v>49</v>
      </c>
      <c r="H1177" s="56">
        <v>0</v>
      </c>
      <c r="I1177" s="56"/>
      <c r="J1177" s="56" t="s">
        <v>49</v>
      </c>
      <c r="K1177" s="57">
        <v>6.5</v>
      </c>
      <c r="L1177" s="58">
        <v>45728</v>
      </c>
      <c r="M1177" s="58">
        <v>45728</v>
      </c>
      <c r="N1177" s="59"/>
      <c r="O1177" s="56">
        <v>46</v>
      </c>
      <c r="P1177" s="56"/>
      <c r="Q1177" s="56">
        <v>2</v>
      </c>
      <c r="R1177" s="60" t="s">
        <v>1139</v>
      </c>
      <c r="S1177" s="61">
        <f>O1177+P1177</f>
        <v>46</v>
      </c>
      <c r="T1177" s="62">
        <f>+IF(L1177&lt;&gt;"",IF(DAYS360(L1177,$A$2)&lt;0,0,IF(AND(MONTH(L1177)=MONTH($A$2),YEAR(L1177)&lt;YEAR($A$2)),(DAYS360(L1177,$A$2)/30)-1,DAYS360(L1177,$A$2)/30)),0)</f>
        <v>0.46666666666666667</v>
      </c>
      <c r="U1177" s="62">
        <f>+IF(M1177&lt;&gt;"",IF(DAYS360(M1177,$A$2)&lt;0,0,IF(AND(MONTH(M1177)=MONTH($A$2),YEAR(M1177)&lt;YEAR($A$2)),(DAYS360(M1177,$A$2)/30)-1,DAYS360(M1177,$A$2)/30)),0)</f>
        <v>0.46666666666666667</v>
      </c>
      <c r="V1177" s="63">
        <f>S1177/((C1177+Q1177)/2)</f>
        <v>5.75</v>
      </c>
      <c r="W1177" s="64">
        <f>+IF(V1177&gt;0,1/V1177,999)</f>
        <v>0.17391304347826086</v>
      </c>
      <c r="X1177" s="65" t="str">
        <f>+IF(N1177&lt;&gt;"",IF(INT(N1177)&lt;&gt;INT(K1177),"OUI",""),"")</f>
        <v/>
      </c>
      <c r="Y1177" s="66">
        <f>+IF(F1177="OUI",0,C1177*K1177)</f>
        <v>91</v>
      </c>
      <c r="Z1177" s="67" t="str">
        <f>+IF(R1177="-",IF(OR(F1177="OUI",AND(G1177="OUI",T1177&lt;=$V$1),H1177="OUI",I1177="OUI",J1177="OUI",T1177&lt;=$V$1),"OUI",""),"")</f>
        <v>OUI</v>
      </c>
      <c r="AA1177" s="68" t="str">
        <f>+IF(OR(Z1177&lt;&gt;"OUI",X1177="OUI",R1177&lt;&gt;"-"),"OUI","")</f>
        <v/>
      </c>
      <c r="AB1177" s="69" t="str">
        <f>+IF(AA1177&lt;&gt;"OUI","-",IF(R1177="-",IF(W1177&lt;=3,"-",MAX(N1177,K1177*(1-$T$1))),IF(W1177&lt;=3,R1177,IF(T1177&gt;$V$6,MAX(N1177,K1177*$T$6),IF(T1177&gt;$V$5,MAX(R1177,N1177,K1177*(1-$T$2),K1177*(1-$T$5)),IF(T1177&gt;$V$4,MAX(R1177,N1177,K1177*(1-$T$2),K1177*(1-$T$4)),IF(T1177&gt;$V$3,MAX(R1177,N1177,K1177*(1-$T$2),K1177*(1-$T$3)),IF(T1177&gt;$V$1,MAX(N1177,K1177*(1-$T$2)),MAX(N1177,R1177)))))))))</f>
        <v>-</v>
      </c>
      <c r="AC1177" s="70" t="str">
        <f>+IF(AB1177="-","-",IF(ABS(K1177-AB1177)&lt;0.1,1,-1*(AB1177-K1177)/K1177))</f>
        <v>-</v>
      </c>
      <c r="AD1177" s="66" t="str">
        <f>+IF(AB1177&lt;&gt;"-",IF(AB1177&lt;K1177,(K1177-AB1177)*C1177,AB1177*C1177),"")</f>
        <v/>
      </c>
      <c r="AE1177" s="68" t="str">
        <f>+IF(AB1177&lt;&gt;"-",IF(R1177&lt;&gt;"-",IF(Z1177&lt;&gt;"OUI","OLD","FAUX"),IF(Z1177&lt;&gt;"OUI","NEW","FAUX")),"")</f>
        <v/>
      </c>
      <c r="AF1177" s="68"/>
      <c r="AG1177" s="68"/>
      <c r="AH1177" s="53" t="str">
        <f t="shared" si="18"/>
        <v/>
      </c>
    </row>
    <row r="1178" spans="1:34" ht="17">
      <c r="A1178" s="53" t="s">
        <v>1304</v>
      </c>
      <c r="B1178" s="53" t="s">
        <v>1305</v>
      </c>
      <c r="C1178" s="54">
        <v>9</v>
      </c>
      <c r="D1178" s="55" t="s">
        <v>448</v>
      </c>
      <c r="E1178" s="55"/>
      <c r="F1178" s="56" t="s">
        <v>49</v>
      </c>
      <c r="G1178" s="56" t="s">
        <v>49</v>
      </c>
      <c r="H1178" s="56"/>
      <c r="I1178" s="56"/>
      <c r="J1178" s="56"/>
      <c r="K1178" s="57">
        <v>6.5</v>
      </c>
      <c r="L1178" s="58">
        <v>45190</v>
      </c>
      <c r="M1178" s="58">
        <v>45642</v>
      </c>
      <c r="N1178" s="59"/>
      <c r="O1178" s="56"/>
      <c r="P1178" s="56"/>
      <c r="Q1178" s="56">
        <v>10</v>
      </c>
      <c r="R1178" s="60" t="s">
        <v>1139</v>
      </c>
      <c r="S1178" s="61">
        <f>O1178+P1178</f>
        <v>0</v>
      </c>
      <c r="T1178" s="62">
        <f>+IF(L1178&lt;&gt;"",IF(DAYS360(L1178,$A$2)&lt;0,0,IF(AND(MONTH(L1178)=MONTH($A$2),YEAR(L1178)&lt;YEAR($A$2)),(DAYS360(L1178,$A$2)/30)-1,DAYS360(L1178,$A$2)/30)),0)</f>
        <v>18.166666666666668</v>
      </c>
      <c r="U1178" s="62">
        <f>+IF(M1178&lt;&gt;"",IF(DAYS360(M1178,$A$2)&lt;0,0,IF(AND(MONTH(M1178)=MONTH($A$2),YEAR(M1178)&lt;YEAR($A$2)),(DAYS360(M1178,$A$2)/30)-1,DAYS360(M1178,$A$2)/30)),0)</f>
        <v>3.3333333333333335</v>
      </c>
      <c r="V1178" s="63">
        <f>S1178/((C1178+Q1178)/2)</f>
        <v>0</v>
      </c>
      <c r="W1178" s="64">
        <f>+IF(V1178&gt;0,1/V1178,999)</f>
        <v>999</v>
      </c>
      <c r="X1178" s="65" t="str">
        <f>+IF(N1178&lt;&gt;"",IF(INT(N1178)&lt;&gt;INT(K1178),"OUI",""),"")</f>
        <v/>
      </c>
      <c r="Y1178" s="66">
        <f>+IF(F1178="OUI",0,C1178*K1178)</f>
        <v>58.5</v>
      </c>
      <c r="Z1178" s="67" t="str">
        <f>+IF(R1178="-",IF(OR(F1178="OUI",AND(G1178="OUI",T1178&lt;=$V$1),H1178="OUI",I1178="OUI",J1178="OUI",T1178&lt;=$V$1),"OUI",""),"")</f>
        <v/>
      </c>
      <c r="AA1178" s="68" t="str">
        <f>+IF(OR(Z1178&lt;&gt;"OUI",X1178="OUI",R1178&lt;&gt;"-"),"OUI","")</f>
        <v>OUI</v>
      </c>
      <c r="AB1178" s="69">
        <f>+IF(AA1178&lt;&gt;"OUI","-",IF(R1178="-",IF(W1178&lt;=3,"-",MAX(N1178,K1178*(1-$T$1))),IF(W1178&lt;=3,R1178,IF(T1178&gt;$V$6,MAX(N1178,K1178*$T$6),IF(T1178&gt;$V$5,MAX(R1178,N1178,K1178*(1-$T$2),K1178*(1-$T$5)),IF(T1178&gt;$V$4,MAX(R1178,N1178,K1178*(1-$T$2),K1178*(1-$T$4)),IF(T1178&gt;$V$3,MAX(R1178,N1178,K1178*(1-$T$2),K1178*(1-$T$3)),IF(T1178&gt;$V$1,MAX(N1178,K1178*(1-$T$2)),MAX(N1178,R1178)))))))))</f>
        <v>5.8500000000000005</v>
      </c>
      <c r="AC1178" s="70">
        <f>+IF(AB1178="-","-",IF(ABS(K1178-AB1178)&lt;0.1,1,-1*(AB1178-K1178)/K1178))</f>
        <v>9.9999999999999922E-2</v>
      </c>
      <c r="AD1178" s="66">
        <f>+IF(AB1178&lt;&gt;"-",IF(AB1178&lt;K1178,(K1178-AB1178)*C1178,AB1178*C1178),"")</f>
        <v>5.8499999999999952</v>
      </c>
      <c r="AE1178" s="68" t="str">
        <f>+IF(AB1178&lt;&gt;"-",IF(R1178&lt;&gt;"-",IF(Z1178&lt;&gt;"OUI","OLD","FAUX"),IF(Z1178&lt;&gt;"OUI","NEW","FAUX")),"")</f>
        <v>NEW</v>
      </c>
      <c r="AF1178" s="68"/>
      <c r="AG1178" s="68"/>
      <c r="AH1178" s="53" t="str">
        <f t="shared" si="18"/>
        <v/>
      </c>
    </row>
    <row r="1179" spans="1:34" ht="17">
      <c r="A1179" s="53" t="s">
        <v>1087</v>
      </c>
      <c r="B1179" s="53" t="s">
        <v>1088</v>
      </c>
      <c r="C1179" s="54">
        <v>3</v>
      </c>
      <c r="D1179" s="55" t="s">
        <v>448</v>
      </c>
      <c r="E1179" s="55"/>
      <c r="F1179" s="56" t="s">
        <v>49</v>
      </c>
      <c r="G1179" s="56" t="s">
        <v>49</v>
      </c>
      <c r="H1179" s="56"/>
      <c r="I1179" s="56"/>
      <c r="J1179" s="56"/>
      <c r="K1179" s="57">
        <v>6.5</v>
      </c>
      <c r="L1179" s="58">
        <v>44937</v>
      </c>
      <c r="M1179" s="58">
        <v>45700</v>
      </c>
      <c r="N1179" s="59"/>
      <c r="O1179" s="56">
        <v>1</v>
      </c>
      <c r="P1179" s="56"/>
      <c r="Q1179" s="56">
        <v>4</v>
      </c>
      <c r="R1179" s="60">
        <v>5.8500000000000005</v>
      </c>
      <c r="S1179" s="61">
        <f>O1179+P1179</f>
        <v>1</v>
      </c>
      <c r="T1179" s="62">
        <f>+IF(L1179&lt;&gt;"",IF(DAYS360(L1179,$A$2)&lt;0,0,IF(AND(MONTH(L1179)=MONTH($A$2),YEAR(L1179)&lt;YEAR($A$2)),(DAYS360(L1179,$A$2)/30)-1,DAYS360(L1179,$A$2)/30)),0)</f>
        <v>26.5</v>
      </c>
      <c r="U1179" s="62">
        <f>+IF(M1179&lt;&gt;"",IF(DAYS360(M1179,$A$2)&lt;0,0,IF(AND(MONTH(M1179)=MONTH($A$2),YEAR(M1179)&lt;YEAR($A$2)),(DAYS360(M1179,$A$2)/30)-1,DAYS360(M1179,$A$2)/30)),0)</f>
        <v>1.4666666666666666</v>
      </c>
      <c r="V1179" s="63">
        <f>S1179/((C1179+Q1179)/2)</f>
        <v>0.2857142857142857</v>
      </c>
      <c r="W1179" s="64">
        <f>+IF(V1179&gt;0,1/V1179,999)</f>
        <v>3.5</v>
      </c>
      <c r="X1179" s="65" t="str">
        <f>+IF(N1179&lt;&gt;"",IF(INT(N1179)&lt;&gt;INT(K1179),"OUI",""),"")</f>
        <v/>
      </c>
      <c r="Y1179" s="66">
        <f>+IF(F1179="OUI",0,C1179*K1179)</f>
        <v>19.5</v>
      </c>
      <c r="Z1179" s="67" t="str">
        <f>+IF(R1179="-",IF(OR(F1179="OUI",AND(G1179="OUI",T1179&lt;=$V$1),H1179="OUI",I1179="OUI",J1179="OUI",T1179&lt;=$V$1),"OUI",""),"")</f>
        <v/>
      </c>
      <c r="AA1179" s="68" t="str">
        <f>+IF(OR(Z1179&lt;&gt;"OUI",X1179="OUI",R1179&lt;&gt;"-"),"OUI","")</f>
        <v>OUI</v>
      </c>
      <c r="AB1179" s="69">
        <f>+IF(AA1179&lt;&gt;"OUI","-",IF(R1179="-",IF(W1179&lt;=3,"-",MAX(N1179,K1179*(1-$T$1))),IF(W1179&lt;=3,R1179,IF(T1179&gt;$V$6,MAX(N1179,K1179*$T$6),IF(T1179&gt;$V$5,MAX(R1179,N1179,K1179*(1-$T$2),K1179*(1-$T$5)),IF(T1179&gt;$V$4,MAX(R1179,N1179,K1179*(1-$T$2),K1179*(1-$T$4)),IF(T1179&gt;$V$3,MAX(R1179,N1179,K1179*(1-$T$2),K1179*(1-$T$3)),IF(T1179&gt;$V$1,MAX(N1179,K1179*(1-$T$2)),MAX(N1179,R1179)))))))))</f>
        <v>5.8500000000000005</v>
      </c>
      <c r="AC1179" s="70">
        <f>+IF(AB1179="-","-",IF(ABS(K1179-AB1179)&lt;0.1,1,-1*(AB1179-K1179)/K1179))</f>
        <v>9.9999999999999922E-2</v>
      </c>
      <c r="AD1179" s="66">
        <f>+IF(AB1179&lt;&gt;"-",IF(AB1179&lt;K1179,(K1179-AB1179)*C1179,AB1179*C1179),"")</f>
        <v>1.9499999999999984</v>
      </c>
      <c r="AE1179" s="68" t="str">
        <f>+IF(AB1179&lt;&gt;"-",IF(R1179&lt;&gt;"-",IF(Z1179&lt;&gt;"OUI","OLD","FAUX"),IF(Z1179&lt;&gt;"OUI","NEW","FAUX")),"")</f>
        <v>OLD</v>
      </c>
      <c r="AF1179" s="68"/>
      <c r="AG1179" s="68"/>
      <c r="AH1179" s="53" t="str">
        <f t="shared" si="18"/>
        <v/>
      </c>
    </row>
    <row r="1180" spans="1:34" ht="17">
      <c r="A1180" s="53" t="s">
        <v>2203</v>
      </c>
      <c r="B1180" s="53" t="s">
        <v>2204</v>
      </c>
      <c r="C1180" s="54">
        <v>7</v>
      </c>
      <c r="D1180" s="55" t="s">
        <v>1473</v>
      </c>
      <c r="E1180" s="55"/>
      <c r="F1180" s="56" t="s">
        <v>49</v>
      </c>
      <c r="G1180" s="56" t="s">
        <v>49</v>
      </c>
      <c r="H1180" s="56"/>
      <c r="I1180" s="56"/>
      <c r="J1180" s="56"/>
      <c r="K1180" s="57">
        <v>6.4884000000000004</v>
      </c>
      <c r="L1180" s="58">
        <v>45341</v>
      </c>
      <c r="M1180" s="58">
        <v>45713</v>
      </c>
      <c r="N1180" s="59"/>
      <c r="O1180" s="56">
        <v>1</v>
      </c>
      <c r="P1180" s="56"/>
      <c r="Q1180" s="56">
        <v>9</v>
      </c>
      <c r="R1180" s="60" t="s">
        <v>1139</v>
      </c>
      <c r="S1180" s="61">
        <f>O1180+P1180</f>
        <v>1</v>
      </c>
      <c r="T1180" s="62">
        <f>+IF(L1180&lt;&gt;"",IF(DAYS360(L1180,$A$2)&lt;0,0,IF(AND(MONTH(L1180)=MONTH($A$2),YEAR(L1180)&lt;YEAR($A$2)),(DAYS360(L1180,$A$2)/30)-1,DAYS360(L1180,$A$2)/30)),0)</f>
        <v>13.233333333333333</v>
      </c>
      <c r="U1180" s="62">
        <f>+IF(M1180&lt;&gt;"",IF(DAYS360(M1180,$A$2)&lt;0,0,IF(AND(MONTH(M1180)=MONTH($A$2),YEAR(M1180)&lt;YEAR($A$2)),(DAYS360(M1180,$A$2)/30)-1,DAYS360(M1180,$A$2)/30)),0)</f>
        <v>1.0333333333333334</v>
      </c>
      <c r="V1180" s="63">
        <f>S1180/((C1180+Q1180)/2)</f>
        <v>0.125</v>
      </c>
      <c r="W1180" s="64">
        <f>+IF(V1180&gt;0,1/V1180,999)</f>
        <v>8</v>
      </c>
      <c r="X1180" s="65" t="str">
        <f>+IF(N1180&lt;&gt;"",IF(INT(N1180)&lt;&gt;INT(K1180),"OUI",""),"")</f>
        <v/>
      </c>
      <c r="Y1180" s="66">
        <f>+IF(F1180="OUI",0,C1180*K1180)</f>
        <v>45.418800000000005</v>
      </c>
      <c r="Z1180" s="67" t="str">
        <f>+IF(R1180="-",IF(OR(F1180="OUI",AND(G1180="OUI",T1180&lt;=$V$1),H1180="OUI",I1180="OUI",J1180="OUI",T1180&lt;=$V$1),"OUI",""),"")</f>
        <v/>
      </c>
      <c r="AA1180" s="68" t="str">
        <f>+IF(OR(Z1180&lt;&gt;"OUI",X1180="OUI",R1180&lt;&gt;"-"),"OUI","")</f>
        <v>OUI</v>
      </c>
      <c r="AB1180" s="69">
        <f>+IF(AA1180&lt;&gt;"OUI","-",IF(R1180="-",IF(W1180&lt;=3,"-",MAX(N1180,K1180*(1-$T$1))),IF(W1180&lt;=3,R1180,IF(T1180&gt;$V$6,MAX(N1180,K1180*$T$6),IF(T1180&gt;$V$5,MAX(R1180,N1180,K1180*(1-$T$2),K1180*(1-$T$5)),IF(T1180&gt;$V$4,MAX(R1180,N1180,K1180*(1-$T$2),K1180*(1-$T$4)),IF(T1180&gt;$V$3,MAX(R1180,N1180,K1180*(1-$T$2),K1180*(1-$T$3)),IF(T1180&gt;$V$1,MAX(N1180,K1180*(1-$T$2)),MAX(N1180,R1180)))))))))</f>
        <v>5.8395600000000005</v>
      </c>
      <c r="AC1180" s="70">
        <f>+IF(AB1180="-","-",IF(ABS(K1180-AB1180)&lt;0.1,1,-1*(AB1180-K1180)/K1180))</f>
        <v>9.9999999999999978E-2</v>
      </c>
      <c r="AD1180" s="66">
        <f>+IF(AB1180&lt;&gt;"-",IF(AB1180&lt;K1180,(K1180-AB1180)*C1180,AB1180*C1180),"")</f>
        <v>4.541879999999999</v>
      </c>
      <c r="AE1180" s="68" t="str">
        <f>+IF(AB1180&lt;&gt;"-",IF(R1180&lt;&gt;"-",IF(Z1180&lt;&gt;"OUI","OLD","FAUX"),IF(Z1180&lt;&gt;"OUI","NEW","FAUX")),"")</f>
        <v>NEW</v>
      </c>
      <c r="AF1180" s="68"/>
      <c r="AG1180" s="68"/>
      <c r="AH1180" s="53" t="str">
        <f t="shared" si="18"/>
        <v/>
      </c>
    </row>
    <row r="1181" spans="1:34" ht="17">
      <c r="A1181" s="53" t="s">
        <v>1723</v>
      </c>
      <c r="B1181" s="53" t="s">
        <v>1724</v>
      </c>
      <c r="C1181" s="54">
        <v>14</v>
      </c>
      <c r="D1181" s="55" t="s">
        <v>80</v>
      </c>
      <c r="E1181" s="55" t="s">
        <v>97</v>
      </c>
      <c r="F1181" s="56" t="s">
        <v>49</v>
      </c>
      <c r="G1181" s="56" t="s">
        <v>49</v>
      </c>
      <c r="H1181" s="56"/>
      <c r="I1181" s="56"/>
      <c r="J1181" s="56" t="s">
        <v>98</v>
      </c>
      <c r="K1181" s="57">
        <v>6.4817999999999998</v>
      </c>
      <c r="L1181" s="58">
        <v>44337</v>
      </c>
      <c r="M1181" s="58">
        <v>44223</v>
      </c>
      <c r="N1181" s="59"/>
      <c r="O1181" s="56"/>
      <c r="P1181" s="56"/>
      <c r="Q1181" s="56">
        <v>14</v>
      </c>
      <c r="R1181" s="60">
        <v>5.8336199999999998</v>
      </c>
      <c r="S1181" s="61">
        <f>O1181+P1181</f>
        <v>0</v>
      </c>
      <c r="T1181" s="62">
        <f>+IF(L1181&lt;&gt;"",IF(DAYS360(L1181,$A$2)&lt;0,0,IF(AND(MONTH(L1181)=MONTH($A$2),YEAR(L1181)&lt;YEAR($A$2)),(DAYS360(L1181,$A$2)/30)-1,DAYS360(L1181,$A$2)/30)),0)</f>
        <v>46.166666666666664</v>
      </c>
      <c r="U1181" s="62">
        <f>+IF(M1181&lt;&gt;"",IF(DAYS360(M1181,$A$2)&lt;0,0,IF(AND(MONTH(M1181)=MONTH($A$2),YEAR(M1181)&lt;YEAR($A$2)),(DAYS360(M1181,$A$2)/30)-1,DAYS360(M1181,$A$2)/30)),0)</f>
        <v>49.966666666666669</v>
      </c>
      <c r="V1181" s="63">
        <f>S1181/((C1181+Q1181)/2)</f>
        <v>0</v>
      </c>
      <c r="W1181" s="64">
        <f>+IF(V1181&gt;0,1/V1181,999)</f>
        <v>999</v>
      </c>
      <c r="X1181" s="65" t="str">
        <f>+IF(N1181&lt;&gt;"",IF(INT(N1181)&lt;&gt;INT(K1181),"OUI",""),"")</f>
        <v/>
      </c>
      <c r="Y1181" s="66">
        <f>+IF(F1181="OUI",0,C1181*K1181)</f>
        <v>90.745199999999997</v>
      </c>
      <c r="Z1181" s="67" t="str">
        <f>+IF(R1181="-",IF(OR(F1181="OUI",AND(G1181="OUI",T1181&lt;=$V$1),H1181="OUI",I1181="OUI",J1181="OUI",T1181&lt;=$V$1),"OUI",""),"")</f>
        <v/>
      </c>
      <c r="AA1181" s="68" t="str">
        <f>+IF(OR(Z1181&lt;&gt;"OUI",X1181="OUI",R1181&lt;&gt;"-"),"OUI","")</f>
        <v>OUI</v>
      </c>
      <c r="AB1181" s="69">
        <f>+IF(AA1181&lt;&gt;"OUI","-",IF(R1181="-",IF(W1181&lt;=3,"-",MAX(N1181,K1181*(1-$T$1))),IF(W1181&lt;=3,R1181,IF(T1181&gt;$V$6,MAX(N1181,K1181*$T$6),IF(T1181&gt;$V$5,MAX(R1181,N1181,K1181*(1-$T$2),K1181*(1-$T$5)),IF(T1181&gt;$V$4,MAX(R1181,N1181,K1181*(1-$T$2),K1181*(1-$T$4)),IF(T1181&gt;$V$3,MAX(R1181,N1181,K1181*(1-$T$2),K1181*(1-$T$3)),IF(T1181&gt;$V$1,MAX(N1181,K1181*(1-$T$2)),MAX(N1181,R1181)))))))))</f>
        <v>5.8336199999999998</v>
      </c>
      <c r="AC1181" s="70">
        <f>+IF(AB1181="-","-",IF(ABS(K1181-AB1181)&lt;0.1,1,-1*(AB1181-K1181)/K1181))</f>
        <v>0.1</v>
      </c>
      <c r="AD1181" s="66">
        <f>+IF(AB1181&lt;&gt;"-",IF(AB1181&lt;K1181,(K1181-AB1181)*C1181,AB1181*C1181),"")</f>
        <v>9.0745199999999997</v>
      </c>
      <c r="AE1181" s="68" t="str">
        <f>+IF(AB1181&lt;&gt;"-",IF(R1181&lt;&gt;"-",IF(Z1181&lt;&gt;"OUI","OLD","FAUX"),IF(Z1181&lt;&gt;"OUI","NEW","FAUX")),"")</f>
        <v>OLD</v>
      </c>
      <c r="AF1181" s="68"/>
      <c r="AG1181" s="68"/>
      <c r="AH1181" s="53" t="str">
        <f t="shared" si="18"/>
        <v/>
      </c>
    </row>
    <row r="1182" spans="1:34" ht="17">
      <c r="A1182" s="53" t="s">
        <v>2439</v>
      </c>
      <c r="B1182" s="53" t="s">
        <v>2440</v>
      </c>
      <c r="C1182" s="54">
        <v>3</v>
      </c>
      <c r="D1182" s="55" t="s">
        <v>1473</v>
      </c>
      <c r="E1182" s="55"/>
      <c r="F1182" s="56" t="s">
        <v>49</v>
      </c>
      <c r="G1182" s="56" t="s">
        <v>49</v>
      </c>
      <c r="H1182" s="56"/>
      <c r="I1182" s="56"/>
      <c r="J1182" s="56"/>
      <c r="K1182" s="57">
        <v>6.4329000000000001</v>
      </c>
      <c r="L1182" s="58">
        <v>45589</v>
      </c>
      <c r="M1182" s="58">
        <v>45713</v>
      </c>
      <c r="N1182" s="59"/>
      <c r="O1182" s="56">
        <v>4</v>
      </c>
      <c r="P1182" s="56"/>
      <c r="Q1182" s="56">
        <v>7</v>
      </c>
      <c r="R1182" s="60" t="s">
        <v>1139</v>
      </c>
      <c r="S1182" s="61">
        <f>O1182+P1182</f>
        <v>4</v>
      </c>
      <c r="T1182" s="62">
        <f>+IF(L1182&lt;&gt;"",IF(DAYS360(L1182,$A$2)&lt;0,0,IF(AND(MONTH(L1182)=MONTH($A$2),YEAR(L1182)&lt;YEAR($A$2)),(DAYS360(L1182,$A$2)/30)-1,DAYS360(L1182,$A$2)/30)),0)</f>
        <v>5.0666666666666664</v>
      </c>
      <c r="U1182" s="62">
        <f>+IF(M1182&lt;&gt;"",IF(DAYS360(M1182,$A$2)&lt;0,0,IF(AND(MONTH(M1182)=MONTH($A$2),YEAR(M1182)&lt;YEAR($A$2)),(DAYS360(M1182,$A$2)/30)-1,DAYS360(M1182,$A$2)/30)),0)</f>
        <v>1.0333333333333334</v>
      </c>
      <c r="V1182" s="63">
        <f>S1182/((C1182+Q1182)/2)</f>
        <v>0.8</v>
      </c>
      <c r="W1182" s="64">
        <f>+IF(V1182&gt;0,1/V1182,999)</f>
        <v>1.25</v>
      </c>
      <c r="X1182" s="65" t="str">
        <f>+IF(N1182&lt;&gt;"",IF(INT(N1182)&lt;&gt;INT(K1182),"OUI",""),"")</f>
        <v/>
      </c>
      <c r="Y1182" s="66">
        <f>+IF(F1182="OUI",0,C1182*K1182)</f>
        <v>19.2987</v>
      </c>
      <c r="Z1182" s="67" t="str">
        <f>+IF(R1182="-",IF(OR(F1182="OUI",AND(G1182="OUI",T1182&lt;=$V$1),H1182="OUI",I1182="OUI",J1182="OUI",T1182&lt;=$V$1),"OUI",""),"")</f>
        <v>OUI</v>
      </c>
      <c r="AA1182" s="68" t="str">
        <f>+IF(OR(Z1182&lt;&gt;"OUI",X1182="OUI",R1182&lt;&gt;"-"),"OUI","")</f>
        <v/>
      </c>
      <c r="AB1182" s="69" t="str">
        <f>+IF(AA1182&lt;&gt;"OUI","-",IF(R1182="-",IF(W1182&lt;=3,"-",MAX(N1182,K1182*(1-$T$1))),IF(W1182&lt;=3,R1182,IF(T1182&gt;$V$6,MAX(N1182,K1182*$T$6),IF(T1182&gt;$V$5,MAX(R1182,N1182,K1182*(1-$T$2),K1182*(1-$T$5)),IF(T1182&gt;$V$4,MAX(R1182,N1182,K1182*(1-$T$2),K1182*(1-$T$4)),IF(T1182&gt;$V$3,MAX(R1182,N1182,K1182*(1-$T$2),K1182*(1-$T$3)),IF(T1182&gt;$V$1,MAX(N1182,K1182*(1-$T$2)),MAX(N1182,R1182)))))))))</f>
        <v>-</v>
      </c>
      <c r="AC1182" s="70" t="str">
        <f>+IF(AB1182="-","-",IF(ABS(K1182-AB1182)&lt;0.1,1,-1*(AB1182-K1182)/K1182))</f>
        <v>-</v>
      </c>
      <c r="AD1182" s="66" t="str">
        <f>+IF(AB1182&lt;&gt;"-",IF(AB1182&lt;K1182,(K1182-AB1182)*C1182,AB1182*C1182),"")</f>
        <v/>
      </c>
      <c r="AE1182" s="68" t="str">
        <f>+IF(AB1182&lt;&gt;"-",IF(R1182&lt;&gt;"-",IF(Z1182&lt;&gt;"OUI","OLD","FAUX"),IF(Z1182&lt;&gt;"OUI","NEW","FAUX")),"")</f>
        <v/>
      </c>
      <c r="AF1182" s="68"/>
      <c r="AG1182" s="68"/>
      <c r="AH1182" s="53" t="str">
        <f t="shared" si="18"/>
        <v/>
      </c>
    </row>
    <row r="1183" spans="1:34" ht="17">
      <c r="A1183" s="53" t="s">
        <v>2443</v>
      </c>
      <c r="B1183" s="53" t="s">
        <v>2444</v>
      </c>
      <c r="C1183" s="54">
        <v>9</v>
      </c>
      <c r="D1183" s="55" t="s">
        <v>1473</v>
      </c>
      <c r="E1183" s="55"/>
      <c r="F1183" s="56" t="s">
        <v>49</v>
      </c>
      <c r="G1183" s="56" t="s">
        <v>49</v>
      </c>
      <c r="H1183" s="56"/>
      <c r="I1183" s="56"/>
      <c r="J1183" s="56"/>
      <c r="K1183" s="57">
        <v>6.4329000000000001</v>
      </c>
      <c r="L1183" s="58">
        <v>45589</v>
      </c>
      <c r="M1183" s="58">
        <v>45712</v>
      </c>
      <c r="N1183" s="59"/>
      <c r="O1183" s="56">
        <v>1</v>
      </c>
      <c r="P1183" s="56"/>
      <c r="Q1183" s="56">
        <v>10</v>
      </c>
      <c r="R1183" s="60" t="s">
        <v>1139</v>
      </c>
      <c r="S1183" s="61">
        <f>O1183+P1183</f>
        <v>1</v>
      </c>
      <c r="T1183" s="62">
        <f>+IF(L1183&lt;&gt;"",IF(DAYS360(L1183,$A$2)&lt;0,0,IF(AND(MONTH(L1183)=MONTH($A$2),YEAR(L1183)&lt;YEAR($A$2)),(DAYS360(L1183,$A$2)/30)-1,DAYS360(L1183,$A$2)/30)),0)</f>
        <v>5.0666666666666664</v>
      </c>
      <c r="U1183" s="62">
        <f>+IF(M1183&lt;&gt;"",IF(DAYS360(M1183,$A$2)&lt;0,0,IF(AND(MONTH(M1183)=MONTH($A$2),YEAR(M1183)&lt;YEAR($A$2)),(DAYS360(M1183,$A$2)/30)-1,DAYS360(M1183,$A$2)/30)),0)</f>
        <v>1.0666666666666667</v>
      </c>
      <c r="V1183" s="63">
        <f>S1183/((C1183+Q1183)/2)</f>
        <v>0.10526315789473684</v>
      </c>
      <c r="W1183" s="64">
        <f>+IF(V1183&gt;0,1/V1183,999)</f>
        <v>9.5</v>
      </c>
      <c r="X1183" s="65" t="str">
        <f>+IF(N1183&lt;&gt;"",IF(INT(N1183)&lt;&gt;INT(K1183),"OUI",""),"")</f>
        <v/>
      </c>
      <c r="Y1183" s="66">
        <f>+IF(F1183="OUI",0,C1183*K1183)</f>
        <v>57.896100000000004</v>
      </c>
      <c r="Z1183" s="67" t="str">
        <f>+IF(R1183="-",IF(OR(F1183="OUI",AND(G1183="OUI",T1183&lt;=$V$1),H1183="OUI",I1183="OUI",J1183="OUI",T1183&lt;=$V$1),"OUI",""),"")</f>
        <v>OUI</v>
      </c>
      <c r="AA1183" s="68" t="str">
        <f>+IF(OR(Z1183&lt;&gt;"OUI",X1183="OUI",R1183&lt;&gt;"-"),"OUI","")</f>
        <v/>
      </c>
      <c r="AB1183" s="69" t="str">
        <f>+IF(AA1183&lt;&gt;"OUI","-",IF(R1183="-",IF(W1183&lt;=3,"-",MAX(N1183,K1183*(1-$T$1))),IF(W1183&lt;=3,R1183,IF(T1183&gt;$V$6,MAX(N1183,K1183*$T$6),IF(T1183&gt;$V$5,MAX(R1183,N1183,K1183*(1-$T$2),K1183*(1-$T$5)),IF(T1183&gt;$V$4,MAX(R1183,N1183,K1183*(1-$T$2),K1183*(1-$T$4)),IF(T1183&gt;$V$3,MAX(R1183,N1183,K1183*(1-$T$2),K1183*(1-$T$3)),IF(T1183&gt;$V$1,MAX(N1183,K1183*(1-$T$2)),MAX(N1183,R1183)))))))))</f>
        <v>-</v>
      </c>
      <c r="AC1183" s="70" t="str">
        <f>+IF(AB1183="-","-",IF(ABS(K1183-AB1183)&lt;0.1,1,-1*(AB1183-K1183)/K1183))</f>
        <v>-</v>
      </c>
      <c r="AD1183" s="66" t="str">
        <f>+IF(AB1183&lt;&gt;"-",IF(AB1183&lt;K1183,(K1183-AB1183)*C1183,AB1183*C1183),"")</f>
        <v/>
      </c>
      <c r="AE1183" s="68" t="str">
        <f>+IF(AB1183&lt;&gt;"-",IF(R1183&lt;&gt;"-",IF(Z1183&lt;&gt;"OUI","OLD","FAUX"),IF(Z1183&lt;&gt;"OUI","NEW","FAUX")),"")</f>
        <v/>
      </c>
      <c r="AF1183" s="68"/>
      <c r="AG1183" s="68"/>
      <c r="AH1183" s="53" t="str">
        <f t="shared" si="18"/>
        <v/>
      </c>
    </row>
    <row r="1184" spans="1:34" ht="17">
      <c r="A1184" s="53" t="s">
        <v>2413</v>
      </c>
      <c r="B1184" s="53" t="s">
        <v>2414</v>
      </c>
      <c r="C1184" s="54">
        <v>11</v>
      </c>
      <c r="D1184" s="55" t="s">
        <v>1473</v>
      </c>
      <c r="E1184" s="55"/>
      <c r="F1184" s="56" t="s">
        <v>49</v>
      </c>
      <c r="G1184" s="56" t="s">
        <v>49</v>
      </c>
      <c r="H1184" s="56"/>
      <c r="I1184" s="56"/>
      <c r="J1184" s="56"/>
      <c r="K1184" s="57">
        <v>6.4234999999999998</v>
      </c>
      <c r="L1184" s="58">
        <v>45456</v>
      </c>
      <c r="M1184" s="58">
        <v>45643</v>
      </c>
      <c r="N1184" s="59"/>
      <c r="O1184" s="56"/>
      <c r="P1184" s="56"/>
      <c r="Q1184" s="56">
        <v>11</v>
      </c>
      <c r="R1184" s="60" t="s">
        <v>1139</v>
      </c>
      <c r="S1184" s="61">
        <f>O1184+P1184</f>
        <v>0</v>
      </c>
      <c r="T1184" s="62">
        <f>+IF(L1184&lt;&gt;"",IF(DAYS360(L1184,$A$2)&lt;0,0,IF(AND(MONTH(L1184)=MONTH($A$2),YEAR(L1184)&lt;YEAR($A$2)),(DAYS360(L1184,$A$2)/30)-1,DAYS360(L1184,$A$2)/30)),0)</f>
        <v>9.4333333333333336</v>
      </c>
      <c r="U1184" s="62">
        <f>+IF(M1184&lt;&gt;"",IF(DAYS360(M1184,$A$2)&lt;0,0,IF(AND(MONTH(M1184)=MONTH($A$2),YEAR(M1184)&lt;YEAR($A$2)),(DAYS360(M1184,$A$2)/30)-1,DAYS360(M1184,$A$2)/30)),0)</f>
        <v>3.3</v>
      </c>
      <c r="V1184" s="63">
        <f>S1184/((C1184+Q1184)/2)</f>
        <v>0</v>
      </c>
      <c r="W1184" s="64">
        <f>+IF(V1184&gt;0,1/V1184,999)</f>
        <v>999</v>
      </c>
      <c r="X1184" s="65" t="str">
        <f>+IF(N1184&lt;&gt;"",IF(INT(N1184)&lt;&gt;INT(K1184),"OUI",""),"")</f>
        <v/>
      </c>
      <c r="Y1184" s="66">
        <f>+IF(F1184="OUI",0,C1184*K1184)</f>
        <v>70.658500000000004</v>
      </c>
      <c r="Z1184" s="67" t="str">
        <f>+IF(R1184="-",IF(OR(F1184="OUI",AND(G1184="OUI",T1184&lt;=$V$1),H1184="OUI",I1184="OUI",J1184="OUI",T1184&lt;=$V$1),"OUI",""),"")</f>
        <v>OUI</v>
      </c>
      <c r="AA1184" s="68" t="str">
        <f>+IF(OR(Z1184&lt;&gt;"OUI",X1184="OUI",R1184&lt;&gt;"-"),"OUI","")</f>
        <v/>
      </c>
      <c r="AB1184" s="69" t="str">
        <f>+IF(AA1184&lt;&gt;"OUI","-",IF(R1184="-",IF(W1184&lt;=3,"-",MAX(N1184,K1184*(1-$T$1))),IF(W1184&lt;=3,R1184,IF(T1184&gt;$V$6,MAX(N1184,K1184*$T$6),IF(T1184&gt;$V$5,MAX(R1184,N1184,K1184*(1-$T$2),K1184*(1-$T$5)),IF(T1184&gt;$V$4,MAX(R1184,N1184,K1184*(1-$T$2),K1184*(1-$T$4)),IF(T1184&gt;$V$3,MAX(R1184,N1184,K1184*(1-$T$2),K1184*(1-$T$3)),IF(T1184&gt;$V$1,MAX(N1184,K1184*(1-$T$2)),MAX(N1184,R1184)))))))))</f>
        <v>-</v>
      </c>
      <c r="AC1184" s="70" t="str">
        <f>+IF(AB1184="-","-",IF(ABS(K1184-AB1184)&lt;0.1,1,-1*(AB1184-K1184)/K1184))</f>
        <v>-</v>
      </c>
      <c r="AD1184" s="66" t="str">
        <f>+IF(AB1184&lt;&gt;"-",IF(AB1184&lt;K1184,(K1184-AB1184)*C1184,AB1184*C1184),"")</f>
        <v/>
      </c>
      <c r="AE1184" s="68" t="str">
        <f>+IF(AB1184&lt;&gt;"-",IF(R1184&lt;&gt;"-",IF(Z1184&lt;&gt;"OUI","OLD","FAUX"),IF(Z1184&lt;&gt;"OUI","NEW","FAUX")),"")</f>
        <v/>
      </c>
      <c r="AF1184" s="68"/>
      <c r="AG1184" s="68"/>
      <c r="AH1184" s="53" t="str">
        <f t="shared" si="18"/>
        <v/>
      </c>
    </row>
    <row r="1185" spans="1:34" ht="17">
      <c r="A1185" s="53" t="s">
        <v>288</v>
      </c>
      <c r="B1185" s="53" t="s">
        <v>289</v>
      </c>
      <c r="C1185" s="54">
        <v>3</v>
      </c>
      <c r="D1185" s="55" t="s">
        <v>80</v>
      </c>
      <c r="E1185" s="55" t="s">
        <v>97</v>
      </c>
      <c r="F1185" s="56" t="s">
        <v>49</v>
      </c>
      <c r="G1185" s="56" t="s">
        <v>49</v>
      </c>
      <c r="H1185" s="56"/>
      <c r="I1185" s="56"/>
      <c r="J1185" s="56" t="s">
        <v>98</v>
      </c>
      <c r="K1185" s="57">
        <v>6.3464999999999998</v>
      </c>
      <c r="L1185" s="58">
        <v>43356</v>
      </c>
      <c r="M1185" s="58">
        <v>44740</v>
      </c>
      <c r="N1185" s="59"/>
      <c r="O1185" s="56"/>
      <c r="P1185" s="56"/>
      <c r="Q1185" s="56">
        <v>3</v>
      </c>
      <c r="R1185" s="60">
        <v>6.3464999999999998</v>
      </c>
      <c r="S1185" s="61">
        <f>O1185+P1185</f>
        <v>0</v>
      </c>
      <c r="T1185" s="62">
        <f>+IF(L1185&lt;&gt;"",IF(DAYS360(L1185,$A$2)&lt;0,0,IF(AND(MONTH(L1185)=MONTH($A$2),YEAR(L1185)&lt;YEAR($A$2)),(DAYS360(L1185,$A$2)/30)-1,DAYS360(L1185,$A$2)/30)),0)</f>
        <v>78.433333333333337</v>
      </c>
      <c r="U1185" s="62">
        <f>+IF(M1185&lt;&gt;"",IF(DAYS360(M1185,$A$2)&lt;0,0,IF(AND(MONTH(M1185)=MONTH($A$2),YEAR(M1185)&lt;YEAR($A$2)),(DAYS360(M1185,$A$2)/30)-1,DAYS360(M1185,$A$2)/30)),0)</f>
        <v>32.93333333333333</v>
      </c>
      <c r="V1185" s="63">
        <f>S1185/((C1185+Q1185)/2)</f>
        <v>0</v>
      </c>
      <c r="W1185" s="64">
        <f>+IF(V1185&gt;0,1/V1185,999)</f>
        <v>999</v>
      </c>
      <c r="X1185" s="65" t="str">
        <f>+IF(N1185&lt;&gt;"",IF(INT(N1185)&lt;&gt;INT(K1185),"OUI",""),"")</f>
        <v/>
      </c>
      <c r="Y1185" s="66">
        <f>+IF(F1185="OUI",0,C1185*K1185)</f>
        <v>19.0395</v>
      </c>
      <c r="Z1185" s="67" t="str">
        <f>+IF(R1185="-",IF(OR(F1185="OUI",AND(G1185="OUI",T1185&lt;=$V$1),H1185="OUI",I1185="OUI",J1185="OUI",T1185&lt;=$V$1),"OUI",""),"")</f>
        <v/>
      </c>
      <c r="AA1185" s="68" t="str">
        <f>+IF(OR(Z1185&lt;&gt;"OUI",X1185="OUI",R1185&lt;&gt;"-"),"OUI","")</f>
        <v>OUI</v>
      </c>
      <c r="AB1185" s="69">
        <f>+IF(AA1185&lt;&gt;"OUI","-",IF(R1185="-",IF(W1185&lt;=3,"-",MAX(N1185,K1185*(1-$T$1))),IF(W1185&lt;=3,R1185,IF(T1185&gt;$V$6,MAX(N1185,K1185*$T$6),IF(T1185&gt;$V$5,MAX(R1185,N1185,K1185*(1-$T$2),K1185*(1-$T$5)),IF(T1185&gt;$V$4,MAX(R1185,N1185,K1185*(1-$T$2),K1185*(1-$T$4)),IF(T1185&gt;$V$3,MAX(R1185,N1185,K1185*(1-$T$2),K1185*(1-$T$3)),IF(T1185&gt;$V$1,MAX(N1185,K1185*(1-$T$2)),MAX(N1185,R1185)))))))))</f>
        <v>6.3464999999999998</v>
      </c>
      <c r="AC1185" s="70">
        <f>+IF(AB1185="-","-",IF(ABS(K1185-AB1185)&lt;0.1,1,-1*(AB1185-K1185)/K1185))</f>
        <v>1</v>
      </c>
      <c r="AD1185" s="66">
        <f>+IF(AB1185&lt;&gt;"-",IF(AB1185&lt;K1185,(K1185-AB1185)*C1185,AB1185*C1185),"")</f>
        <v>19.0395</v>
      </c>
      <c r="AE1185" s="68" t="str">
        <f>+IF(AB1185&lt;&gt;"-",IF(R1185&lt;&gt;"-",IF(Z1185&lt;&gt;"OUI","OLD","FAUX"),IF(Z1185&lt;&gt;"OUI","NEW","FAUX")),"")</f>
        <v>OLD</v>
      </c>
      <c r="AF1185" s="68"/>
      <c r="AG1185" s="68"/>
      <c r="AH1185" s="53" t="str">
        <f t="shared" si="18"/>
        <v/>
      </c>
    </row>
    <row r="1186" spans="1:34" ht="17">
      <c r="A1186" s="53" t="s">
        <v>3477</v>
      </c>
      <c r="B1186" s="53" t="s">
        <v>3478</v>
      </c>
      <c r="C1186" s="54">
        <v>3</v>
      </c>
      <c r="D1186" s="55" t="s">
        <v>80</v>
      </c>
      <c r="E1186" s="55" t="s">
        <v>81</v>
      </c>
      <c r="F1186" s="56" t="s">
        <v>49</v>
      </c>
      <c r="G1186" s="56" t="s">
        <v>49</v>
      </c>
      <c r="H1186" s="56"/>
      <c r="I1186" s="56"/>
      <c r="J1186" s="56" t="s">
        <v>49</v>
      </c>
      <c r="K1186" s="57">
        <v>6.2922000000000002</v>
      </c>
      <c r="L1186" s="58">
        <v>45418</v>
      </c>
      <c r="M1186" s="58">
        <v>45666</v>
      </c>
      <c r="N1186" s="59"/>
      <c r="O1186" s="56">
        <v>1</v>
      </c>
      <c r="P1186" s="56"/>
      <c r="Q1186" s="56">
        <v>4</v>
      </c>
      <c r="R1186" s="60" t="s">
        <v>1139</v>
      </c>
      <c r="S1186" s="61">
        <f>O1186+P1186</f>
        <v>1</v>
      </c>
      <c r="T1186" s="62">
        <f>+IF(L1186&lt;&gt;"",IF(DAYS360(L1186,$A$2)&lt;0,0,IF(AND(MONTH(L1186)=MONTH($A$2),YEAR(L1186)&lt;YEAR($A$2)),(DAYS360(L1186,$A$2)/30)-1,DAYS360(L1186,$A$2)/30)),0)</f>
        <v>10.666666666666666</v>
      </c>
      <c r="U1186" s="62">
        <f>+IF(M1186&lt;&gt;"",IF(DAYS360(M1186,$A$2)&lt;0,0,IF(AND(MONTH(M1186)=MONTH($A$2),YEAR(M1186)&lt;YEAR($A$2)),(DAYS360(M1186,$A$2)/30)-1,DAYS360(M1186,$A$2)/30)),0)</f>
        <v>2.5666666666666669</v>
      </c>
      <c r="V1186" s="63">
        <f>S1186/((C1186+Q1186)/2)</f>
        <v>0.2857142857142857</v>
      </c>
      <c r="W1186" s="64">
        <f>+IF(V1186&gt;0,1/V1186,999)</f>
        <v>3.5</v>
      </c>
      <c r="X1186" s="65" t="str">
        <f>+IF(N1186&lt;&gt;"",IF(INT(N1186)&lt;&gt;INT(K1186),"OUI",""),"")</f>
        <v/>
      </c>
      <c r="Y1186" s="66">
        <f>+IF(F1186="OUI",0,C1186*K1186)</f>
        <v>18.8766</v>
      </c>
      <c r="Z1186" s="67" t="str">
        <f>+IF(R1186="-",IF(OR(F1186="OUI",AND(G1186="OUI",T1186&lt;=$V$1),H1186="OUI",I1186="OUI",J1186="OUI",T1186&lt;=$V$1),"OUI",""),"")</f>
        <v>OUI</v>
      </c>
      <c r="AA1186" s="68" t="str">
        <f>+IF(OR(Z1186&lt;&gt;"OUI",X1186="OUI",R1186&lt;&gt;"-"),"OUI","")</f>
        <v/>
      </c>
      <c r="AB1186" s="69" t="str">
        <f>+IF(AA1186&lt;&gt;"OUI","-",IF(R1186="-",IF(W1186&lt;=3,"-",MAX(N1186,K1186*(1-$T$1))),IF(W1186&lt;=3,R1186,IF(T1186&gt;$V$6,MAX(N1186,K1186*$T$6),IF(T1186&gt;$V$5,MAX(R1186,N1186,K1186*(1-$T$2),K1186*(1-$T$5)),IF(T1186&gt;$V$4,MAX(R1186,N1186,K1186*(1-$T$2),K1186*(1-$T$4)),IF(T1186&gt;$V$3,MAX(R1186,N1186,K1186*(1-$T$2),K1186*(1-$T$3)),IF(T1186&gt;$V$1,MAX(N1186,K1186*(1-$T$2)),MAX(N1186,R1186)))))))))</f>
        <v>-</v>
      </c>
      <c r="AC1186" s="70" t="str">
        <f>+IF(AB1186="-","-",IF(ABS(K1186-AB1186)&lt;0.1,1,-1*(AB1186-K1186)/K1186))</f>
        <v>-</v>
      </c>
      <c r="AD1186" s="66" t="str">
        <f>+IF(AB1186&lt;&gt;"-",IF(AB1186&lt;K1186,(K1186-AB1186)*C1186,AB1186*C1186),"")</f>
        <v/>
      </c>
      <c r="AE1186" s="68" t="str">
        <f>+IF(AB1186&lt;&gt;"-",IF(R1186&lt;&gt;"-",IF(Z1186&lt;&gt;"OUI","OLD","FAUX"),IF(Z1186&lt;&gt;"OUI","NEW","FAUX")),"")</f>
        <v/>
      </c>
      <c r="AF1186" s="68"/>
      <c r="AG1186" s="68"/>
      <c r="AH1186" s="53" t="str">
        <f t="shared" si="18"/>
        <v/>
      </c>
    </row>
    <row r="1187" spans="1:34" ht="17">
      <c r="A1187" s="53" t="s">
        <v>1672</v>
      </c>
      <c r="B1187" s="53" t="s">
        <v>1673</v>
      </c>
      <c r="C1187" s="54">
        <v>19</v>
      </c>
      <c r="D1187" s="55" t="s">
        <v>1247</v>
      </c>
      <c r="E1187" s="55"/>
      <c r="F1187" s="56" t="s">
        <v>49</v>
      </c>
      <c r="G1187" s="56" t="s">
        <v>49</v>
      </c>
      <c r="H1187" s="56"/>
      <c r="I1187" s="56"/>
      <c r="J1187" s="56"/>
      <c r="K1187" s="57">
        <v>6.2820999999999998</v>
      </c>
      <c r="L1187" s="58">
        <v>45198</v>
      </c>
      <c r="M1187" s="58">
        <v>45238</v>
      </c>
      <c r="N1187" s="59"/>
      <c r="O1187" s="56"/>
      <c r="P1187" s="56"/>
      <c r="Q1187" s="56">
        <v>19</v>
      </c>
      <c r="R1187" s="60">
        <v>5.6538899999999996</v>
      </c>
      <c r="S1187" s="61">
        <f>O1187+P1187</f>
        <v>0</v>
      </c>
      <c r="T1187" s="62">
        <f>+IF(L1187&lt;&gt;"",IF(DAYS360(L1187,$A$2)&lt;0,0,IF(AND(MONTH(L1187)=MONTH($A$2),YEAR(L1187)&lt;YEAR($A$2)),(DAYS360(L1187,$A$2)/30)-1,DAYS360(L1187,$A$2)/30)),0)</f>
        <v>17.899999999999999</v>
      </c>
      <c r="U1187" s="62">
        <f>+IF(M1187&lt;&gt;"",IF(DAYS360(M1187,$A$2)&lt;0,0,IF(AND(MONTH(M1187)=MONTH($A$2),YEAR(M1187)&lt;YEAR($A$2)),(DAYS360(M1187,$A$2)/30)-1,DAYS360(M1187,$A$2)/30)),0)</f>
        <v>16.600000000000001</v>
      </c>
      <c r="V1187" s="63">
        <f>S1187/((C1187+Q1187)/2)</f>
        <v>0</v>
      </c>
      <c r="W1187" s="64">
        <f>+IF(V1187&gt;0,1/V1187,999)</f>
        <v>999</v>
      </c>
      <c r="X1187" s="65" t="str">
        <f>+IF(N1187&lt;&gt;"",IF(INT(N1187)&lt;&gt;INT(K1187),"OUI",""),"")</f>
        <v/>
      </c>
      <c r="Y1187" s="66">
        <f>+IF(F1187="OUI",0,C1187*K1187)</f>
        <v>119.3599</v>
      </c>
      <c r="Z1187" s="67" t="str">
        <f>+IF(R1187="-",IF(OR(F1187="OUI",AND(G1187="OUI",T1187&lt;=$V$1),H1187="OUI",I1187="OUI",J1187="OUI",T1187&lt;=$V$1),"OUI",""),"")</f>
        <v/>
      </c>
      <c r="AA1187" s="68" t="str">
        <f>+IF(OR(Z1187&lt;&gt;"OUI",X1187="OUI",R1187&lt;&gt;"-"),"OUI","")</f>
        <v>OUI</v>
      </c>
      <c r="AB1187" s="69">
        <f>+IF(AA1187&lt;&gt;"OUI","-",IF(R1187="-",IF(W1187&lt;=3,"-",MAX(N1187,K1187*(1-$T$1))),IF(W1187&lt;=3,R1187,IF(T1187&gt;$V$6,MAX(N1187,K1187*$T$6),IF(T1187&gt;$V$5,MAX(R1187,N1187,K1187*(1-$T$2),K1187*(1-$T$5)),IF(T1187&gt;$V$4,MAX(R1187,N1187,K1187*(1-$T$2),K1187*(1-$T$4)),IF(T1187&gt;$V$3,MAX(R1187,N1187,K1187*(1-$T$2),K1187*(1-$T$3)),IF(T1187&gt;$V$1,MAX(N1187,K1187*(1-$T$2)),MAX(N1187,R1187)))))))))</f>
        <v>5.6538899999999996</v>
      </c>
      <c r="AC1187" s="70">
        <f>+IF(AB1187="-","-",IF(ABS(K1187-AB1187)&lt;0.1,1,-1*(AB1187-K1187)/K1187))</f>
        <v>0.10000000000000003</v>
      </c>
      <c r="AD1187" s="66">
        <f>+IF(AB1187&lt;&gt;"-",IF(AB1187&lt;K1187,(K1187-AB1187)*C1187,AB1187*C1187),"")</f>
        <v>11.935990000000004</v>
      </c>
      <c r="AE1187" s="68" t="str">
        <f>+IF(AB1187&lt;&gt;"-",IF(R1187&lt;&gt;"-",IF(Z1187&lt;&gt;"OUI","OLD","FAUX"),IF(Z1187&lt;&gt;"OUI","NEW","FAUX")),"")</f>
        <v>OLD</v>
      </c>
      <c r="AF1187" s="68"/>
      <c r="AG1187" s="68"/>
      <c r="AH1187" s="53" t="str">
        <f t="shared" si="18"/>
        <v/>
      </c>
    </row>
    <row r="1188" spans="1:34" ht="17">
      <c r="A1188" s="53" t="s">
        <v>1703</v>
      </c>
      <c r="B1188" s="53" t="s">
        <v>1704</v>
      </c>
      <c r="C1188" s="54">
        <v>16</v>
      </c>
      <c r="D1188" s="55" t="s">
        <v>1247</v>
      </c>
      <c r="E1188" s="55"/>
      <c r="F1188" s="56" t="s">
        <v>49</v>
      </c>
      <c r="G1188" s="56" t="s">
        <v>49</v>
      </c>
      <c r="H1188" s="56"/>
      <c r="I1188" s="56"/>
      <c r="J1188" s="56"/>
      <c r="K1188" s="57">
        <v>6.2820999999999998</v>
      </c>
      <c r="L1188" s="58">
        <v>45198</v>
      </c>
      <c r="M1188" s="58">
        <v>45663</v>
      </c>
      <c r="N1188" s="59"/>
      <c r="O1188" s="56">
        <v>1</v>
      </c>
      <c r="P1188" s="56"/>
      <c r="Q1188" s="56">
        <v>17</v>
      </c>
      <c r="R1188" s="60">
        <v>5.6538899999999996</v>
      </c>
      <c r="S1188" s="61">
        <f>O1188+P1188</f>
        <v>1</v>
      </c>
      <c r="T1188" s="62">
        <f>+IF(L1188&lt;&gt;"",IF(DAYS360(L1188,$A$2)&lt;0,0,IF(AND(MONTH(L1188)=MONTH($A$2),YEAR(L1188)&lt;YEAR($A$2)),(DAYS360(L1188,$A$2)/30)-1,DAYS360(L1188,$A$2)/30)),0)</f>
        <v>17.899999999999999</v>
      </c>
      <c r="U1188" s="62">
        <f>+IF(M1188&lt;&gt;"",IF(DAYS360(M1188,$A$2)&lt;0,0,IF(AND(MONTH(M1188)=MONTH($A$2),YEAR(M1188)&lt;YEAR($A$2)),(DAYS360(M1188,$A$2)/30)-1,DAYS360(M1188,$A$2)/30)),0)</f>
        <v>2.6666666666666665</v>
      </c>
      <c r="V1188" s="63">
        <f>S1188/((C1188+Q1188)/2)</f>
        <v>6.0606060606060608E-2</v>
      </c>
      <c r="W1188" s="64">
        <f>+IF(V1188&gt;0,1/V1188,999)</f>
        <v>16.5</v>
      </c>
      <c r="X1188" s="65" t="str">
        <f>+IF(N1188&lt;&gt;"",IF(INT(N1188)&lt;&gt;INT(K1188),"OUI",""),"")</f>
        <v/>
      </c>
      <c r="Y1188" s="66">
        <f>+IF(F1188="OUI",0,C1188*K1188)</f>
        <v>100.5136</v>
      </c>
      <c r="Z1188" s="67" t="str">
        <f>+IF(R1188="-",IF(OR(F1188="OUI",AND(G1188="OUI",T1188&lt;=$V$1),H1188="OUI",I1188="OUI",J1188="OUI",T1188&lt;=$V$1),"OUI",""),"")</f>
        <v/>
      </c>
      <c r="AA1188" s="68" t="str">
        <f>+IF(OR(Z1188&lt;&gt;"OUI",X1188="OUI",R1188&lt;&gt;"-"),"OUI","")</f>
        <v>OUI</v>
      </c>
      <c r="AB1188" s="69">
        <f>+IF(AA1188&lt;&gt;"OUI","-",IF(R1188="-",IF(W1188&lt;=3,"-",MAX(N1188,K1188*(1-$T$1))),IF(W1188&lt;=3,R1188,IF(T1188&gt;$V$6,MAX(N1188,K1188*$T$6),IF(T1188&gt;$V$5,MAX(R1188,N1188,K1188*(1-$T$2),K1188*(1-$T$5)),IF(T1188&gt;$V$4,MAX(R1188,N1188,K1188*(1-$T$2),K1188*(1-$T$4)),IF(T1188&gt;$V$3,MAX(R1188,N1188,K1188*(1-$T$2),K1188*(1-$T$3)),IF(T1188&gt;$V$1,MAX(N1188,K1188*(1-$T$2)),MAX(N1188,R1188)))))))))</f>
        <v>5.6538899999999996</v>
      </c>
      <c r="AC1188" s="70">
        <f>+IF(AB1188="-","-",IF(ABS(K1188-AB1188)&lt;0.1,1,-1*(AB1188-K1188)/K1188))</f>
        <v>0.10000000000000003</v>
      </c>
      <c r="AD1188" s="66">
        <f>+IF(AB1188&lt;&gt;"-",IF(AB1188&lt;K1188,(K1188-AB1188)*C1188,AB1188*C1188),"")</f>
        <v>10.051360000000003</v>
      </c>
      <c r="AE1188" s="68" t="str">
        <f>+IF(AB1188&lt;&gt;"-",IF(R1188&lt;&gt;"-",IF(Z1188&lt;&gt;"OUI","OLD","FAUX"),IF(Z1188&lt;&gt;"OUI","NEW","FAUX")),"")</f>
        <v>OLD</v>
      </c>
      <c r="AF1188" s="68"/>
      <c r="AG1188" s="68"/>
      <c r="AH1188" s="53" t="str">
        <f t="shared" si="18"/>
        <v/>
      </c>
    </row>
    <row r="1189" spans="1:34" ht="17">
      <c r="A1189" s="53" t="s">
        <v>1237</v>
      </c>
      <c r="B1189" s="53" t="s">
        <v>1238</v>
      </c>
      <c r="C1189" s="54">
        <v>25</v>
      </c>
      <c r="D1189" s="55" t="s">
        <v>80</v>
      </c>
      <c r="E1189" s="55" t="s">
        <v>432</v>
      </c>
      <c r="F1189" s="56" t="s">
        <v>49</v>
      </c>
      <c r="G1189" s="56" t="s">
        <v>49</v>
      </c>
      <c r="H1189" s="56"/>
      <c r="I1189" s="56"/>
      <c r="J1189" s="56" t="s">
        <v>49</v>
      </c>
      <c r="K1189" s="57">
        <v>6.282</v>
      </c>
      <c r="L1189" s="58">
        <v>44945</v>
      </c>
      <c r="M1189" s="58">
        <v>45601</v>
      </c>
      <c r="N1189" s="59"/>
      <c r="O1189" s="56"/>
      <c r="P1189" s="56"/>
      <c r="Q1189" s="56">
        <v>25</v>
      </c>
      <c r="R1189" s="60" t="s">
        <v>1139</v>
      </c>
      <c r="S1189" s="61">
        <f>O1189+P1189</f>
        <v>0</v>
      </c>
      <c r="T1189" s="62">
        <f>+IF(L1189&lt;&gt;"",IF(DAYS360(L1189,$A$2)&lt;0,0,IF(AND(MONTH(L1189)=MONTH($A$2),YEAR(L1189)&lt;YEAR($A$2)),(DAYS360(L1189,$A$2)/30)-1,DAYS360(L1189,$A$2)/30)),0)</f>
        <v>26.233333333333334</v>
      </c>
      <c r="U1189" s="62">
        <f>+IF(M1189&lt;&gt;"",IF(DAYS360(M1189,$A$2)&lt;0,0,IF(AND(MONTH(M1189)=MONTH($A$2),YEAR(M1189)&lt;YEAR($A$2)),(DAYS360(M1189,$A$2)/30)-1,DAYS360(M1189,$A$2)/30)),0)</f>
        <v>4.7</v>
      </c>
      <c r="V1189" s="63">
        <f>S1189/((C1189+Q1189)/2)</f>
        <v>0</v>
      </c>
      <c r="W1189" s="64">
        <f>+IF(V1189&gt;0,1/V1189,999)</f>
        <v>999</v>
      </c>
      <c r="X1189" s="65" t="str">
        <f>+IF(N1189&lt;&gt;"",IF(INT(N1189)&lt;&gt;INT(K1189),"OUI",""),"")</f>
        <v/>
      </c>
      <c r="Y1189" s="66">
        <f>+IF(F1189="OUI",0,C1189*K1189)</f>
        <v>157.05000000000001</v>
      </c>
      <c r="Z1189" s="67" t="str">
        <f>+IF(R1189="-",IF(OR(F1189="OUI",AND(G1189="OUI",T1189&lt;=$V$1),H1189="OUI",I1189="OUI",J1189="OUI",T1189&lt;=$V$1),"OUI",""),"")</f>
        <v/>
      </c>
      <c r="AA1189" s="68" t="str">
        <f>+IF(OR(Z1189&lt;&gt;"OUI",X1189="OUI",R1189&lt;&gt;"-"),"OUI","")</f>
        <v>OUI</v>
      </c>
      <c r="AB1189" s="69">
        <f>+IF(AA1189&lt;&gt;"OUI","-",IF(R1189="-",IF(W1189&lt;=3,"-",MAX(N1189,K1189*(1-$T$1))),IF(W1189&lt;=3,R1189,IF(T1189&gt;$V$6,MAX(N1189,K1189*$T$6),IF(T1189&gt;$V$5,MAX(R1189,N1189,K1189*(1-$T$2),K1189*(1-$T$5)),IF(T1189&gt;$V$4,MAX(R1189,N1189,K1189*(1-$T$2),K1189*(1-$T$4)),IF(T1189&gt;$V$3,MAX(R1189,N1189,K1189*(1-$T$2),K1189*(1-$T$3)),IF(T1189&gt;$V$1,MAX(N1189,K1189*(1-$T$2)),MAX(N1189,R1189)))))))))</f>
        <v>5.6538000000000004</v>
      </c>
      <c r="AC1189" s="70">
        <f>+IF(AB1189="-","-",IF(ABS(K1189-AB1189)&lt;0.1,1,-1*(AB1189-K1189)/K1189))</f>
        <v>9.999999999999995E-2</v>
      </c>
      <c r="AD1189" s="66">
        <f>+IF(AB1189&lt;&gt;"-",IF(AB1189&lt;K1189,(K1189-AB1189)*C1189,AB1189*C1189),"")</f>
        <v>15.704999999999991</v>
      </c>
      <c r="AE1189" s="68" t="str">
        <f>+IF(AB1189&lt;&gt;"-",IF(R1189&lt;&gt;"-",IF(Z1189&lt;&gt;"OUI","OLD","FAUX"),IF(Z1189&lt;&gt;"OUI","NEW","FAUX")),"")</f>
        <v>NEW</v>
      </c>
      <c r="AF1189" s="68"/>
      <c r="AG1189" s="68"/>
      <c r="AH1189" s="53" t="str">
        <f t="shared" si="18"/>
        <v/>
      </c>
    </row>
    <row r="1190" spans="1:34" ht="17">
      <c r="A1190" s="53" t="s">
        <v>2296</v>
      </c>
      <c r="B1190" s="53" t="s">
        <v>2297</v>
      </c>
      <c r="C1190" s="54">
        <v>7</v>
      </c>
      <c r="D1190" s="55" t="s">
        <v>1627</v>
      </c>
      <c r="E1190" s="55" t="s">
        <v>663</v>
      </c>
      <c r="F1190" s="56" t="s">
        <v>49</v>
      </c>
      <c r="G1190" s="56" t="s">
        <v>49</v>
      </c>
      <c r="H1190" s="56"/>
      <c r="I1190" s="56"/>
      <c r="J1190" s="56" t="s">
        <v>49</v>
      </c>
      <c r="K1190" s="57">
        <v>6.25</v>
      </c>
      <c r="L1190" s="58">
        <v>44293</v>
      </c>
      <c r="M1190" s="58">
        <v>45733</v>
      </c>
      <c r="N1190" s="59"/>
      <c r="O1190" s="56">
        <v>3</v>
      </c>
      <c r="P1190" s="56"/>
      <c r="Q1190" s="56">
        <v>10</v>
      </c>
      <c r="R1190" s="60">
        <v>4.21875</v>
      </c>
      <c r="S1190" s="61">
        <f>O1190+P1190</f>
        <v>3</v>
      </c>
      <c r="T1190" s="62">
        <f>+IF(L1190&lt;&gt;"",IF(DAYS360(L1190,$A$2)&lt;0,0,IF(AND(MONTH(L1190)=MONTH($A$2),YEAR(L1190)&lt;YEAR($A$2)),(DAYS360(L1190,$A$2)/30)-1,DAYS360(L1190,$A$2)/30)),0)</f>
        <v>47.633333333333333</v>
      </c>
      <c r="U1190" s="62">
        <f>+IF(M1190&lt;&gt;"",IF(DAYS360(M1190,$A$2)&lt;0,0,IF(AND(MONTH(M1190)=MONTH($A$2),YEAR(M1190)&lt;YEAR($A$2)),(DAYS360(M1190,$A$2)/30)-1,DAYS360(M1190,$A$2)/30)),0)</f>
        <v>0.3</v>
      </c>
      <c r="V1190" s="63">
        <f>S1190/((C1190+Q1190)/2)</f>
        <v>0.35294117647058826</v>
      </c>
      <c r="W1190" s="64">
        <f>+IF(V1190&gt;0,1/V1190,999)</f>
        <v>2.833333333333333</v>
      </c>
      <c r="X1190" s="65" t="str">
        <f>+IF(N1190&lt;&gt;"",IF(INT(N1190)&lt;&gt;INT(K1190),"OUI",""),"")</f>
        <v/>
      </c>
      <c r="Y1190" s="66">
        <f>+IF(F1190="OUI",0,C1190*K1190)</f>
        <v>43.75</v>
      </c>
      <c r="Z1190" s="67" t="str">
        <f>+IF(R1190="-",IF(OR(F1190="OUI",AND(G1190="OUI",T1190&lt;=$V$1),H1190="OUI",I1190="OUI",J1190="OUI",T1190&lt;=$V$1),"OUI",""),"")</f>
        <v/>
      </c>
      <c r="AA1190" s="68" t="str">
        <f>+IF(OR(Z1190&lt;&gt;"OUI",X1190="OUI",R1190&lt;&gt;"-"),"OUI","")</f>
        <v>OUI</v>
      </c>
      <c r="AB1190" s="69">
        <f>+IF(AA1190&lt;&gt;"OUI","-",IF(R1190="-",IF(W1190&lt;=3,"-",MAX(N1190,K1190*(1-$T$1))),IF(W1190&lt;=3,R1190,IF(T1190&gt;$V$6,MAX(N1190,K1190*$T$6),IF(T1190&gt;$V$5,MAX(R1190,N1190,K1190*(1-$T$2),K1190*(1-$T$5)),IF(T1190&gt;$V$4,MAX(R1190,N1190,K1190*(1-$T$2),K1190*(1-$T$4)),IF(T1190&gt;$V$3,MAX(R1190,N1190,K1190*(1-$T$2),K1190*(1-$T$3)),IF(T1190&gt;$V$1,MAX(N1190,K1190*(1-$T$2)),MAX(N1190,R1190)))))))))</f>
        <v>4.21875</v>
      </c>
      <c r="AC1190" s="70">
        <f>+IF(AB1190="-","-",IF(ABS(K1190-AB1190)&lt;0.1,1,-1*(AB1190-K1190)/K1190))</f>
        <v>0.32500000000000001</v>
      </c>
      <c r="AD1190" s="66">
        <f>+IF(AB1190&lt;&gt;"-",IF(AB1190&lt;K1190,(K1190-AB1190)*C1190,AB1190*C1190),"")</f>
        <v>14.21875</v>
      </c>
      <c r="AE1190" s="68" t="str">
        <f>+IF(AB1190&lt;&gt;"-",IF(R1190&lt;&gt;"-",IF(Z1190&lt;&gt;"OUI","OLD","FAUX"),IF(Z1190&lt;&gt;"OUI","NEW","FAUX")),"")</f>
        <v>OLD</v>
      </c>
      <c r="AF1190" s="68"/>
      <c r="AG1190" s="68"/>
      <c r="AH1190" s="53" t="str">
        <f t="shared" si="18"/>
        <v/>
      </c>
    </row>
    <row r="1191" spans="1:34" ht="17">
      <c r="A1191" s="53" t="s">
        <v>1456</v>
      </c>
      <c r="B1191" s="53" t="s">
        <v>1457</v>
      </c>
      <c r="C1191" s="54">
        <v>66</v>
      </c>
      <c r="D1191" s="55" t="s">
        <v>766</v>
      </c>
      <c r="E1191" s="55"/>
      <c r="F1191" s="56" t="s">
        <v>49</v>
      </c>
      <c r="G1191" s="56" t="s">
        <v>49</v>
      </c>
      <c r="H1191" s="56"/>
      <c r="I1191" s="56"/>
      <c r="J1191" s="56"/>
      <c r="K1191" s="57">
        <v>6.1627000000000001</v>
      </c>
      <c r="L1191" s="58">
        <v>44344</v>
      </c>
      <c r="M1191" s="58">
        <v>45719</v>
      </c>
      <c r="N1191" s="59"/>
      <c r="O1191" s="56">
        <v>8</v>
      </c>
      <c r="P1191" s="56"/>
      <c r="Q1191" s="56">
        <v>74</v>
      </c>
      <c r="R1191" s="60">
        <v>5.54643</v>
      </c>
      <c r="S1191" s="61">
        <f>O1191+P1191</f>
        <v>8</v>
      </c>
      <c r="T1191" s="62">
        <f>+IF(L1191&lt;&gt;"",IF(DAYS360(L1191,$A$2)&lt;0,0,IF(AND(MONTH(L1191)=MONTH($A$2),YEAR(L1191)&lt;YEAR($A$2)),(DAYS360(L1191,$A$2)/30)-1,DAYS360(L1191,$A$2)/30)),0)</f>
        <v>45.93333333333333</v>
      </c>
      <c r="U1191" s="62">
        <f>+IF(M1191&lt;&gt;"",IF(DAYS360(M1191,$A$2)&lt;0,0,IF(AND(MONTH(M1191)=MONTH($A$2),YEAR(M1191)&lt;YEAR($A$2)),(DAYS360(M1191,$A$2)/30)-1,DAYS360(M1191,$A$2)/30)),0)</f>
        <v>0.76666666666666672</v>
      </c>
      <c r="V1191" s="63">
        <f>S1191/((C1191+Q1191)/2)</f>
        <v>0.11428571428571428</v>
      </c>
      <c r="W1191" s="64">
        <f>+IF(V1191&gt;0,1/V1191,999)</f>
        <v>8.75</v>
      </c>
      <c r="X1191" s="65" t="str">
        <f>+IF(N1191&lt;&gt;"",IF(INT(N1191)&lt;&gt;INT(K1191),"OUI",""),"")</f>
        <v/>
      </c>
      <c r="Y1191" s="66">
        <f>+IF(F1191="OUI",0,C1191*K1191)</f>
        <v>406.73820000000001</v>
      </c>
      <c r="Z1191" s="67" t="str">
        <f>+IF(R1191="-",IF(OR(F1191="OUI",AND(G1191="OUI",T1191&lt;=$V$1),H1191="OUI",I1191="OUI",J1191="OUI",T1191&lt;=$V$1),"OUI",""),"")</f>
        <v/>
      </c>
      <c r="AA1191" s="68" t="str">
        <f>+IF(OR(Z1191&lt;&gt;"OUI",X1191="OUI",R1191&lt;&gt;"-"),"OUI","")</f>
        <v>OUI</v>
      </c>
      <c r="AB1191" s="69">
        <f>+IF(AA1191&lt;&gt;"OUI","-",IF(R1191="-",IF(W1191&lt;=3,"-",MAX(N1191,K1191*(1-$T$1))),IF(W1191&lt;=3,R1191,IF(T1191&gt;$V$6,MAX(N1191,K1191*$T$6),IF(T1191&gt;$V$5,MAX(R1191,N1191,K1191*(1-$T$2),K1191*(1-$T$5)),IF(T1191&gt;$V$4,MAX(R1191,N1191,K1191*(1-$T$2),K1191*(1-$T$4)),IF(T1191&gt;$V$3,MAX(R1191,N1191,K1191*(1-$T$2),K1191*(1-$T$3)),IF(T1191&gt;$V$1,MAX(N1191,K1191*(1-$T$2)),MAX(N1191,R1191)))))))))</f>
        <v>5.54643</v>
      </c>
      <c r="AC1191" s="70">
        <f>+IF(AB1191="-","-",IF(ABS(K1191-AB1191)&lt;0.1,1,-1*(AB1191-K1191)/K1191))</f>
        <v>0.10000000000000002</v>
      </c>
      <c r="AD1191" s="66">
        <f>+IF(AB1191&lt;&gt;"-",IF(AB1191&lt;K1191,(K1191-AB1191)*C1191,AB1191*C1191),"")</f>
        <v>40.673820000000006</v>
      </c>
      <c r="AE1191" s="68" t="str">
        <f>+IF(AB1191&lt;&gt;"-",IF(R1191&lt;&gt;"-",IF(Z1191&lt;&gt;"OUI","OLD","FAUX"),IF(Z1191&lt;&gt;"OUI","NEW","FAUX")),"")</f>
        <v>OLD</v>
      </c>
      <c r="AF1191" s="68"/>
      <c r="AG1191" s="68"/>
      <c r="AH1191" s="53" t="str">
        <f t="shared" si="18"/>
        <v/>
      </c>
    </row>
    <row r="1192" spans="1:34" ht="17">
      <c r="A1192" s="53" t="s">
        <v>3469</v>
      </c>
      <c r="B1192" s="53" t="s">
        <v>3470</v>
      </c>
      <c r="C1192" s="54">
        <v>5</v>
      </c>
      <c r="D1192" s="55" t="s">
        <v>80</v>
      </c>
      <c r="E1192" s="55" t="s">
        <v>81</v>
      </c>
      <c r="F1192" s="56"/>
      <c r="G1192" s="56"/>
      <c r="H1192" s="56"/>
      <c r="I1192" s="56"/>
      <c r="J1192" s="56" t="s">
        <v>49</v>
      </c>
      <c r="K1192" s="57">
        <v>6.1540999999999997</v>
      </c>
      <c r="L1192" s="58">
        <v>45695</v>
      </c>
      <c r="M1192" s="58">
        <v>45635</v>
      </c>
      <c r="N1192" s="59"/>
      <c r="O1192" s="56"/>
      <c r="P1192" s="56"/>
      <c r="Q1192" s="56"/>
      <c r="R1192" s="60" t="s">
        <v>1139</v>
      </c>
      <c r="S1192" s="61">
        <f>O1192+P1192</f>
        <v>0</v>
      </c>
      <c r="T1192" s="62">
        <f>+IF(L1192&lt;&gt;"",IF(DAYS360(L1192,$A$2)&lt;0,0,IF(AND(MONTH(L1192)=MONTH($A$2),YEAR(L1192)&lt;YEAR($A$2)),(DAYS360(L1192,$A$2)/30)-1,DAYS360(L1192,$A$2)/30)),0)</f>
        <v>1.6333333333333333</v>
      </c>
      <c r="U1192" s="62">
        <f>+IF(M1192&lt;&gt;"",IF(DAYS360(M1192,$A$2)&lt;0,0,IF(AND(MONTH(M1192)=MONTH($A$2),YEAR(M1192)&lt;YEAR($A$2)),(DAYS360(M1192,$A$2)/30)-1,DAYS360(M1192,$A$2)/30)),0)</f>
        <v>3.5666666666666669</v>
      </c>
      <c r="V1192" s="63">
        <f>S1192/((C1192+Q1192)/2)</f>
        <v>0</v>
      </c>
      <c r="W1192" s="64">
        <f>+IF(V1192&gt;0,1/V1192,999)</f>
        <v>999</v>
      </c>
      <c r="X1192" s="65" t="str">
        <f>+IF(N1192&lt;&gt;"",IF(INT(N1192)&lt;&gt;INT(K1192),"OUI",""),"")</f>
        <v/>
      </c>
      <c r="Y1192" s="66">
        <f>+IF(F1192="OUI",0,C1192*K1192)</f>
        <v>30.770499999999998</v>
      </c>
      <c r="Z1192" s="67" t="str">
        <f>+IF(R1192="-",IF(OR(F1192="OUI",AND(G1192="OUI",T1192&lt;=$V$1),H1192="OUI",I1192="OUI",J1192="OUI",T1192&lt;=$V$1),"OUI",""),"")</f>
        <v>OUI</v>
      </c>
      <c r="AA1192" s="68" t="str">
        <f>+IF(OR(Z1192&lt;&gt;"OUI",X1192="OUI",R1192&lt;&gt;"-"),"OUI","")</f>
        <v/>
      </c>
      <c r="AB1192" s="69" t="str">
        <f>+IF(AA1192&lt;&gt;"OUI","-",IF(R1192="-",IF(W1192&lt;=3,"-",MAX(N1192,K1192*(1-$T$1))),IF(W1192&lt;=3,R1192,IF(T1192&gt;$V$6,MAX(N1192,K1192*$T$6),IF(T1192&gt;$V$5,MAX(R1192,N1192,K1192*(1-$T$2),K1192*(1-$T$5)),IF(T1192&gt;$V$4,MAX(R1192,N1192,K1192*(1-$T$2),K1192*(1-$T$4)),IF(T1192&gt;$V$3,MAX(R1192,N1192,K1192*(1-$T$2),K1192*(1-$T$3)),IF(T1192&gt;$V$1,MAX(N1192,K1192*(1-$T$2)),MAX(N1192,R1192)))))))))</f>
        <v>-</v>
      </c>
      <c r="AC1192" s="70" t="str">
        <f>+IF(AB1192="-","-",IF(ABS(K1192-AB1192)&lt;0.1,1,-1*(AB1192-K1192)/K1192))</f>
        <v>-</v>
      </c>
      <c r="AD1192" s="66" t="str">
        <f>+IF(AB1192&lt;&gt;"-",IF(AB1192&lt;K1192,(K1192-AB1192)*C1192,AB1192*C1192),"")</f>
        <v/>
      </c>
      <c r="AE1192" s="68" t="str">
        <f>+IF(AB1192&lt;&gt;"-",IF(R1192&lt;&gt;"-",IF(Z1192&lt;&gt;"OUI","OLD","FAUX"),IF(Z1192&lt;&gt;"OUI","NEW","FAUX")),"")</f>
        <v/>
      </c>
      <c r="AF1192" s="68"/>
      <c r="AG1192" s="68"/>
      <c r="AH1192" s="53" t="str">
        <f t="shared" si="18"/>
        <v/>
      </c>
    </row>
    <row r="1193" spans="1:34" ht="17">
      <c r="A1193" s="53" t="s">
        <v>2183</v>
      </c>
      <c r="B1193" s="53" t="s">
        <v>2184</v>
      </c>
      <c r="C1193" s="54">
        <v>12</v>
      </c>
      <c r="D1193" s="55" t="s">
        <v>80</v>
      </c>
      <c r="E1193" s="55" t="s">
        <v>432</v>
      </c>
      <c r="F1193" s="56" t="s">
        <v>49</v>
      </c>
      <c r="G1193" s="56" t="s">
        <v>49</v>
      </c>
      <c r="H1193" s="56"/>
      <c r="I1193" s="56"/>
      <c r="J1193" s="56" t="s">
        <v>49</v>
      </c>
      <c r="K1193" s="57">
        <v>6.1336000000000004</v>
      </c>
      <c r="L1193" s="58">
        <v>44945</v>
      </c>
      <c r="M1193" s="58">
        <v>45705</v>
      </c>
      <c r="N1193" s="59"/>
      <c r="O1193" s="56">
        <v>3</v>
      </c>
      <c r="P1193" s="56"/>
      <c r="Q1193" s="56">
        <v>13</v>
      </c>
      <c r="R1193" s="60" t="s">
        <v>1139</v>
      </c>
      <c r="S1193" s="61">
        <f>O1193+P1193</f>
        <v>3</v>
      </c>
      <c r="T1193" s="62">
        <f>+IF(L1193&lt;&gt;"",IF(DAYS360(L1193,$A$2)&lt;0,0,IF(AND(MONTH(L1193)=MONTH($A$2),YEAR(L1193)&lt;YEAR($A$2)),(DAYS360(L1193,$A$2)/30)-1,DAYS360(L1193,$A$2)/30)),0)</f>
        <v>26.233333333333334</v>
      </c>
      <c r="U1193" s="62">
        <f>+IF(M1193&lt;&gt;"",IF(DAYS360(M1193,$A$2)&lt;0,0,IF(AND(MONTH(M1193)=MONTH($A$2),YEAR(M1193)&lt;YEAR($A$2)),(DAYS360(M1193,$A$2)/30)-1,DAYS360(M1193,$A$2)/30)),0)</f>
        <v>1.3</v>
      </c>
      <c r="V1193" s="63">
        <f>S1193/((C1193+Q1193)/2)</f>
        <v>0.24</v>
      </c>
      <c r="W1193" s="64">
        <f>+IF(V1193&gt;0,1/V1193,999)</f>
        <v>4.166666666666667</v>
      </c>
      <c r="X1193" s="65" t="str">
        <f>+IF(N1193&lt;&gt;"",IF(INT(N1193)&lt;&gt;INT(K1193),"OUI",""),"")</f>
        <v/>
      </c>
      <c r="Y1193" s="66">
        <f>+IF(F1193="OUI",0,C1193*K1193)</f>
        <v>73.603200000000001</v>
      </c>
      <c r="Z1193" s="67" t="str">
        <f>+IF(R1193="-",IF(OR(F1193="OUI",AND(G1193="OUI",T1193&lt;=$V$1),H1193="OUI",I1193="OUI",J1193="OUI",T1193&lt;=$V$1),"OUI",""),"")</f>
        <v/>
      </c>
      <c r="AA1193" s="68" t="str">
        <f>+IF(OR(Z1193&lt;&gt;"OUI",X1193="OUI",R1193&lt;&gt;"-"),"OUI","")</f>
        <v>OUI</v>
      </c>
      <c r="AB1193" s="69">
        <f>+IF(AA1193&lt;&gt;"OUI","-",IF(R1193="-",IF(W1193&lt;=3,"-",MAX(N1193,K1193*(1-$T$1))),IF(W1193&lt;=3,R1193,IF(T1193&gt;$V$6,MAX(N1193,K1193*$T$6),IF(T1193&gt;$V$5,MAX(R1193,N1193,K1193*(1-$T$2),K1193*(1-$T$5)),IF(T1193&gt;$V$4,MAX(R1193,N1193,K1193*(1-$T$2),K1193*(1-$T$4)),IF(T1193&gt;$V$3,MAX(R1193,N1193,K1193*(1-$T$2),K1193*(1-$T$3)),IF(T1193&gt;$V$1,MAX(N1193,K1193*(1-$T$2)),MAX(N1193,R1193)))))))))</f>
        <v>5.5202400000000003</v>
      </c>
      <c r="AC1193" s="70">
        <f>+IF(AB1193="-","-",IF(ABS(K1193-AB1193)&lt;0.1,1,-1*(AB1193-K1193)/K1193))</f>
        <v>0.10000000000000002</v>
      </c>
      <c r="AD1193" s="66">
        <f>+IF(AB1193&lt;&gt;"-",IF(AB1193&lt;K1193,(K1193-AB1193)*C1193,AB1193*C1193),"")</f>
        <v>7.3603200000000015</v>
      </c>
      <c r="AE1193" s="68" t="str">
        <f>+IF(AB1193&lt;&gt;"-",IF(R1193&lt;&gt;"-",IF(Z1193&lt;&gt;"OUI","OLD","FAUX"),IF(Z1193&lt;&gt;"OUI","NEW","FAUX")),"")</f>
        <v>NEW</v>
      </c>
      <c r="AF1193" s="68"/>
      <c r="AG1193" s="68"/>
      <c r="AH1193" s="53" t="str">
        <f t="shared" si="18"/>
        <v/>
      </c>
    </row>
    <row r="1194" spans="1:34" ht="17">
      <c r="A1194" s="53" t="s">
        <v>619</v>
      </c>
      <c r="B1194" s="53" t="s">
        <v>620</v>
      </c>
      <c r="C1194" s="54">
        <v>19</v>
      </c>
      <c r="D1194" s="55" t="s">
        <v>80</v>
      </c>
      <c r="E1194" s="55" t="s">
        <v>97</v>
      </c>
      <c r="F1194" s="56" t="s">
        <v>49</v>
      </c>
      <c r="G1194" s="56" t="s">
        <v>49</v>
      </c>
      <c r="H1194" s="56"/>
      <c r="I1194" s="56"/>
      <c r="J1194" s="56" t="s">
        <v>98</v>
      </c>
      <c r="K1194" s="57">
        <v>6.1</v>
      </c>
      <c r="L1194" s="58">
        <v>44467</v>
      </c>
      <c r="M1194" s="58">
        <v>44442</v>
      </c>
      <c r="N1194" s="59"/>
      <c r="O1194" s="56"/>
      <c r="P1194" s="56"/>
      <c r="Q1194" s="56">
        <v>19</v>
      </c>
      <c r="R1194" s="60">
        <v>5.5662499999999993</v>
      </c>
      <c r="S1194" s="61">
        <f>O1194+P1194</f>
        <v>0</v>
      </c>
      <c r="T1194" s="62">
        <f>+IF(L1194&lt;&gt;"",IF(DAYS360(L1194,$A$2)&lt;0,0,IF(AND(MONTH(L1194)=MONTH($A$2),YEAR(L1194)&lt;YEAR($A$2)),(DAYS360(L1194,$A$2)/30)-1,DAYS360(L1194,$A$2)/30)),0)</f>
        <v>41.93333333333333</v>
      </c>
      <c r="U1194" s="62">
        <f>+IF(M1194&lt;&gt;"",IF(DAYS360(M1194,$A$2)&lt;0,0,IF(AND(MONTH(M1194)=MONTH($A$2),YEAR(M1194)&lt;YEAR($A$2)),(DAYS360(M1194,$A$2)/30)-1,DAYS360(M1194,$A$2)/30)),0)</f>
        <v>42.766666666666666</v>
      </c>
      <c r="V1194" s="63">
        <f>S1194/((C1194+Q1194)/2)</f>
        <v>0</v>
      </c>
      <c r="W1194" s="64">
        <f>+IF(V1194&gt;0,1/V1194,999)</f>
        <v>999</v>
      </c>
      <c r="X1194" s="65" t="str">
        <f>+IF(N1194&lt;&gt;"",IF(INT(N1194)&lt;&gt;INT(K1194),"OUI",""),"")</f>
        <v/>
      </c>
      <c r="Y1194" s="66">
        <f>+IF(F1194="OUI",0,C1194*K1194)</f>
        <v>115.89999999999999</v>
      </c>
      <c r="Z1194" s="67" t="str">
        <f>+IF(R1194="-",IF(OR(F1194="OUI",AND(G1194="OUI",T1194&lt;=$V$1),H1194="OUI",I1194="OUI",J1194="OUI",T1194&lt;=$V$1),"OUI",""),"")</f>
        <v/>
      </c>
      <c r="AA1194" s="68" t="str">
        <f>+IF(OR(Z1194&lt;&gt;"OUI",X1194="OUI",R1194&lt;&gt;"-"),"OUI","")</f>
        <v>OUI</v>
      </c>
      <c r="AB1194" s="69">
        <f>+IF(AA1194&lt;&gt;"OUI","-",IF(R1194="-",IF(W1194&lt;=3,"-",MAX(N1194,K1194*(1-$T$1))),IF(W1194&lt;=3,R1194,IF(T1194&gt;$V$6,MAX(N1194,K1194*$T$6),IF(T1194&gt;$V$5,MAX(R1194,N1194,K1194*(1-$T$2),K1194*(1-$T$5)),IF(T1194&gt;$V$4,MAX(R1194,N1194,K1194*(1-$T$2),K1194*(1-$T$4)),IF(T1194&gt;$V$3,MAX(R1194,N1194,K1194*(1-$T$2),K1194*(1-$T$3)),IF(T1194&gt;$V$1,MAX(N1194,K1194*(1-$T$2)),MAX(N1194,R1194)))))))))</f>
        <v>5.5662499999999993</v>
      </c>
      <c r="AC1194" s="70">
        <f>+IF(AB1194="-","-",IF(ABS(K1194-AB1194)&lt;0.1,1,-1*(AB1194-K1194)/K1194))</f>
        <v>8.7500000000000064E-2</v>
      </c>
      <c r="AD1194" s="66">
        <f>+IF(AB1194&lt;&gt;"-",IF(AB1194&lt;K1194,(K1194-AB1194)*C1194,AB1194*C1194),"")</f>
        <v>10.141250000000007</v>
      </c>
      <c r="AE1194" s="68" t="str">
        <f>+IF(AB1194&lt;&gt;"-",IF(R1194&lt;&gt;"-",IF(Z1194&lt;&gt;"OUI","OLD","FAUX"),IF(Z1194&lt;&gt;"OUI","NEW","FAUX")),"")</f>
        <v>OLD</v>
      </c>
      <c r="AF1194" s="68"/>
      <c r="AG1194" s="68"/>
      <c r="AH1194" s="53" t="str">
        <f t="shared" si="18"/>
        <v/>
      </c>
    </row>
    <row r="1195" spans="1:34" ht="17">
      <c r="A1195" s="53" t="s">
        <v>884</v>
      </c>
      <c r="B1195" s="53" t="s">
        <v>885</v>
      </c>
      <c r="C1195" s="54">
        <v>19</v>
      </c>
      <c r="D1195" s="55" t="s">
        <v>80</v>
      </c>
      <c r="E1195" s="55" t="s">
        <v>81</v>
      </c>
      <c r="F1195" s="56" t="s">
        <v>49</v>
      </c>
      <c r="G1195" s="56" t="s">
        <v>49</v>
      </c>
      <c r="H1195" s="56"/>
      <c r="I1195" s="56"/>
      <c r="J1195" s="56" t="s">
        <v>49</v>
      </c>
      <c r="K1195" s="57">
        <v>6.0956999999999999</v>
      </c>
      <c r="L1195" s="58">
        <v>44229</v>
      </c>
      <c r="M1195" s="58">
        <v>45238</v>
      </c>
      <c r="N1195" s="59"/>
      <c r="O1195" s="56"/>
      <c r="P1195" s="56"/>
      <c r="Q1195" s="56">
        <v>19</v>
      </c>
      <c r="R1195" s="60">
        <v>5.4861300000000002</v>
      </c>
      <c r="S1195" s="61">
        <f>O1195+P1195</f>
        <v>0</v>
      </c>
      <c r="T1195" s="62">
        <f>+IF(L1195&lt;&gt;"",IF(DAYS360(L1195,$A$2)&lt;0,0,IF(AND(MONTH(L1195)=MONTH($A$2),YEAR(L1195)&lt;YEAR($A$2)),(DAYS360(L1195,$A$2)/30)-1,DAYS360(L1195,$A$2)/30)),0)</f>
        <v>49.8</v>
      </c>
      <c r="U1195" s="62">
        <f>+IF(M1195&lt;&gt;"",IF(DAYS360(M1195,$A$2)&lt;0,0,IF(AND(MONTH(M1195)=MONTH($A$2),YEAR(M1195)&lt;YEAR($A$2)),(DAYS360(M1195,$A$2)/30)-1,DAYS360(M1195,$A$2)/30)),0)</f>
        <v>16.600000000000001</v>
      </c>
      <c r="V1195" s="63">
        <f>S1195/((C1195+Q1195)/2)</f>
        <v>0</v>
      </c>
      <c r="W1195" s="64">
        <f>+IF(V1195&gt;0,1/V1195,999)</f>
        <v>999</v>
      </c>
      <c r="X1195" s="65" t="str">
        <f>+IF(N1195&lt;&gt;"",IF(INT(N1195)&lt;&gt;INT(K1195),"OUI",""),"")</f>
        <v/>
      </c>
      <c r="Y1195" s="66">
        <f>+IF(F1195="OUI",0,C1195*K1195)</f>
        <v>115.81829999999999</v>
      </c>
      <c r="Z1195" s="67" t="str">
        <f>+IF(R1195="-",IF(OR(F1195="OUI",AND(G1195="OUI",T1195&lt;=$V$1),H1195="OUI",I1195="OUI",J1195="OUI",T1195&lt;=$V$1),"OUI",""),"")</f>
        <v/>
      </c>
      <c r="AA1195" s="68" t="str">
        <f>+IF(OR(Z1195&lt;&gt;"OUI",X1195="OUI",R1195&lt;&gt;"-"),"OUI","")</f>
        <v>OUI</v>
      </c>
      <c r="AB1195" s="69">
        <f>+IF(AA1195&lt;&gt;"OUI","-",IF(R1195="-",IF(W1195&lt;=3,"-",MAX(N1195,K1195*(1-$T$1))),IF(W1195&lt;=3,R1195,IF(T1195&gt;$V$6,MAX(N1195,K1195*$T$6),IF(T1195&gt;$V$5,MAX(R1195,N1195,K1195*(1-$T$2),K1195*(1-$T$5)),IF(T1195&gt;$V$4,MAX(R1195,N1195,K1195*(1-$T$2),K1195*(1-$T$4)),IF(T1195&gt;$V$3,MAX(R1195,N1195,K1195*(1-$T$2),K1195*(1-$T$3)),IF(T1195&gt;$V$1,MAX(N1195,K1195*(1-$T$2)),MAX(N1195,R1195)))))))))</f>
        <v>5.4861300000000002</v>
      </c>
      <c r="AC1195" s="70">
        <f>+IF(AB1195="-","-",IF(ABS(K1195-AB1195)&lt;0.1,1,-1*(AB1195-K1195)/K1195))</f>
        <v>9.999999999999995E-2</v>
      </c>
      <c r="AD1195" s="66">
        <f>+IF(AB1195&lt;&gt;"-",IF(AB1195&lt;K1195,(K1195-AB1195)*C1195,AB1195*C1195),"")</f>
        <v>11.581829999999995</v>
      </c>
      <c r="AE1195" s="68" t="str">
        <f>+IF(AB1195&lt;&gt;"-",IF(R1195&lt;&gt;"-",IF(Z1195&lt;&gt;"OUI","OLD","FAUX"),IF(Z1195&lt;&gt;"OUI","NEW","FAUX")),"")</f>
        <v>OLD</v>
      </c>
      <c r="AF1195" s="68"/>
      <c r="AG1195" s="68"/>
      <c r="AH1195" s="53" t="str">
        <f t="shared" si="18"/>
        <v/>
      </c>
    </row>
    <row r="1196" spans="1:34" ht="17">
      <c r="A1196" s="53" t="s">
        <v>969</v>
      </c>
      <c r="B1196" s="53" t="s">
        <v>970</v>
      </c>
      <c r="C1196" s="54">
        <v>9</v>
      </c>
      <c r="D1196" s="55" t="s">
        <v>80</v>
      </c>
      <c r="E1196" s="55" t="s">
        <v>81</v>
      </c>
      <c r="F1196" s="56" t="s">
        <v>49</v>
      </c>
      <c r="G1196" s="56" t="s">
        <v>49</v>
      </c>
      <c r="H1196" s="56"/>
      <c r="I1196" s="56"/>
      <c r="J1196" s="56" t="s">
        <v>49</v>
      </c>
      <c r="K1196" s="57">
        <v>6.0956999999999999</v>
      </c>
      <c r="L1196" s="58">
        <v>44229</v>
      </c>
      <c r="M1196" s="58">
        <v>44922</v>
      </c>
      <c r="N1196" s="59"/>
      <c r="O1196" s="56"/>
      <c r="P1196" s="56"/>
      <c r="Q1196" s="56">
        <v>9</v>
      </c>
      <c r="R1196" s="60">
        <v>5.4861300000000002</v>
      </c>
      <c r="S1196" s="61">
        <f>O1196+P1196</f>
        <v>0</v>
      </c>
      <c r="T1196" s="62">
        <f>+IF(L1196&lt;&gt;"",IF(DAYS360(L1196,$A$2)&lt;0,0,IF(AND(MONTH(L1196)=MONTH($A$2),YEAR(L1196)&lt;YEAR($A$2)),(DAYS360(L1196,$A$2)/30)-1,DAYS360(L1196,$A$2)/30)),0)</f>
        <v>49.8</v>
      </c>
      <c r="U1196" s="62">
        <f>+IF(M1196&lt;&gt;"",IF(DAYS360(M1196,$A$2)&lt;0,0,IF(AND(MONTH(M1196)=MONTH($A$2),YEAR(M1196)&lt;YEAR($A$2)),(DAYS360(M1196,$A$2)/30)-1,DAYS360(M1196,$A$2)/30)),0)</f>
        <v>26.966666666666665</v>
      </c>
      <c r="V1196" s="63">
        <f>S1196/((C1196+Q1196)/2)</f>
        <v>0</v>
      </c>
      <c r="W1196" s="64">
        <f>+IF(V1196&gt;0,1/V1196,999)</f>
        <v>999</v>
      </c>
      <c r="X1196" s="65" t="str">
        <f>+IF(N1196&lt;&gt;"",IF(INT(N1196)&lt;&gt;INT(K1196),"OUI",""),"")</f>
        <v/>
      </c>
      <c r="Y1196" s="66">
        <f>+IF(F1196="OUI",0,C1196*K1196)</f>
        <v>54.8613</v>
      </c>
      <c r="Z1196" s="67" t="str">
        <f>+IF(R1196="-",IF(OR(F1196="OUI",AND(G1196="OUI",T1196&lt;=$V$1),H1196="OUI",I1196="OUI",J1196="OUI",T1196&lt;=$V$1),"OUI",""),"")</f>
        <v/>
      </c>
      <c r="AA1196" s="68" t="str">
        <f>+IF(OR(Z1196&lt;&gt;"OUI",X1196="OUI",R1196&lt;&gt;"-"),"OUI","")</f>
        <v>OUI</v>
      </c>
      <c r="AB1196" s="69">
        <f>+IF(AA1196&lt;&gt;"OUI","-",IF(R1196="-",IF(W1196&lt;=3,"-",MAX(N1196,K1196*(1-$T$1))),IF(W1196&lt;=3,R1196,IF(T1196&gt;$V$6,MAX(N1196,K1196*$T$6),IF(T1196&gt;$V$5,MAX(R1196,N1196,K1196*(1-$T$2),K1196*(1-$T$5)),IF(T1196&gt;$V$4,MAX(R1196,N1196,K1196*(1-$T$2),K1196*(1-$T$4)),IF(T1196&gt;$V$3,MAX(R1196,N1196,K1196*(1-$T$2),K1196*(1-$T$3)),IF(T1196&gt;$V$1,MAX(N1196,K1196*(1-$T$2)),MAX(N1196,R1196)))))))))</f>
        <v>5.4861300000000002</v>
      </c>
      <c r="AC1196" s="70">
        <f>+IF(AB1196="-","-",IF(ABS(K1196-AB1196)&lt;0.1,1,-1*(AB1196-K1196)/K1196))</f>
        <v>9.999999999999995E-2</v>
      </c>
      <c r="AD1196" s="66">
        <f>+IF(AB1196&lt;&gt;"-",IF(AB1196&lt;K1196,(K1196-AB1196)*C1196,AB1196*C1196),"")</f>
        <v>5.4861299999999975</v>
      </c>
      <c r="AE1196" s="68" t="str">
        <f>+IF(AB1196&lt;&gt;"-",IF(R1196&lt;&gt;"-",IF(Z1196&lt;&gt;"OUI","OLD","FAUX"),IF(Z1196&lt;&gt;"OUI","NEW","FAUX")),"")</f>
        <v>OLD</v>
      </c>
      <c r="AF1196" s="68"/>
      <c r="AG1196" s="68"/>
      <c r="AH1196" s="53" t="str">
        <f t="shared" si="18"/>
        <v/>
      </c>
    </row>
    <row r="1197" spans="1:34" ht="17">
      <c r="A1197" s="53" t="s">
        <v>2477</v>
      </c>
      <c r="B1197" s="53" t="s">
        <v>2478</v>
      </c>
      <c r="C1197" s="54">
        <v>1403</v>
      </c>
      <c r="D1197" s="55" t="s">
        <v>47</v>
      </c>
      <c r="E1197" s="55"/>
      <c r="F1197" s="56" t="s">
        <v>49</v>
      </c>
      <c r="G1197" s="56" t="s">
        <v>49</v>
      </c>
      <c r="H1197" s="56"/>
      <c r="I1197" s="56"/>
      <c r="J1197" s="56"/>
      <c r="K1197" s="57">
        <v>6.0060000000000002</v>
      </c>
      <c r="L1197" s="58">
        <v>45485</v>
      </c>
      <c r="M1197" s="58">
        <v>45730</v>
      </c>
      <c r="N1197" s="59"/>
      <c r="O1197" s="56">
        <v>31</v>
      </c>
      <c r="P1197" s="56"/>
      <c r="Q1197" s="56">
        <v>1438</v>
      </c>
      <c r="R1197" s="60" t="s">
        <v>1139</v>
      </c>
      <c r="S1197" s="61">
        <f>O1197+P1197</f>
        <v>31</v>
      </c>
      <c r="T1197" s="62">
        <f>+IF(L1197&lt;&gt;"",IF(DAYS360(L1197,$A$2)&lt;0,0,IF(AND(MONTH(L1197)=MONTH($A$2),YEAR(L1197)&lt;YEAR($A$2)),(DAYS360(L1197,$A$2)/30)-1,DAYS360(L1197,$A$2)/30)),0)</f>
        <v>8.4666666666666668</v>
      </c>
      <c r="U1197" s="62">
        <f>+IF(M1197&lt;&gt;"",IF(DAYS360(M1197,$A$2)&lt;0,0,IF(AND(MONTH(M1197)=MONTH($A$2),YEAR(M1197)&lt;YEAR($A$2)),(DAYS360(M1197,$A$2)/30)-1,DAYS360(M1197,$A$2)/30)),0)</f>
        <v>0.4</v>
      </c>
      <c r="V1197" s="63">
        <f>S1197/((C1197+Q1197)/2)</f>
        <v>2.1823301654347062E-2</v>
      </c>
      <c r="W1197" s="64">
        <f>+IF(V1197&gt;0,1/V1197,999)</f>
        <v>45.822580645161288</v>
      </c>
      <c r="X1197" s="65" t="str">
        <f>+IF(N1197&lt;&gt;"",IF(INT(N1197)&lt;&gt;INT(K1197),"OUI",""),"")</f>
        <v/>
      </c>
      <c r="Y1197" s="66">
        <f>+IF(F1197="OUI",0,C1197*K1197)</f>
        <v>8426.4179999999997</v>
      </c>
      <c r="Z1197" s="67" t="str">
        <f>+IF(R1197="-",IF(OR(F1197="OUI",AND(G1197="OUI",T1197&lt;=$V$1),H1197="OUI",I1197="OUI",J1197="OUI",T1197&lt;=$V$1),"OUI",""),"")</f>
        <v>OUI</v>
      </c>
      <c r="AA1197" s="68" t="str">
        <f>+IF(OR(Z1197&lt;&gt;"OUI",X1197="OUI",R1197&lt;&gt;"-"),"OUI","")</f>
        <v/>
      </c>
      <c r="AB1197" s="69" t="str">
        <f>+IF(AA1197&lt;&gt;"OUI","-",IF(R1197="-",IF(W1197&lt;=3,"-",MAX(N1197,K1197*(1-$T$1))),IF(W1197&lt;=3,R1197,IF(T1197&gt;$V$6,MAX(N1197,K1197*$T$6),IF(T1197&gt;$V$5,MAX(R1197,N1197,K1197*(1-$T$2),K1197*(1-$T$5)),IF(T1197&gt;$V$4,MAX(R1197,N1197,K1197*(1-$T$2),K1197*(1-$T$4)),IF(T1197&gt;$V$3,MAX(R1197,N1197,K1197*(1-$T$2),K1197*(1-$T$3)),IF(T1197&gt;$V$1,MAX(N1197,K1197*(1-$T$2)),MAX(N1197,R1197)))))))))</f>
        <v>-</v>
      </c>
      <c r="AC1197" s="70" t="str">
        <f>+IF(AB1197="-","-",IF(ABS(K1197-AB1197)&lt;0.1,1,-1*(AB1197-K1197)/K1197))</f>
        <v>-</v>
      </c>
      <c r="AD1197" s="66" t="str">
        <f>+IF(AB1197&lt;&gt;"-",IF(AB1197&lt;K1197,(K1197-AB1197)*C1197,AB1197*C1197),"")</f>
        <v/>
      </c>
      <c r="AE1197" s="68" t="str">
        <f>+IF(AB1197&lt;&gt;"-",IF(R1197&lt;&gt;"-",IF(Z1197&lt;&gt;"OUI","OLD","FAUX"),IF(Z1197&lt;&gt;"OUI","NEW","FAUX")),"")</f>
        <v/>
      </c>
      <c r="AF1197" s="68"/>
      <c r="AG1197" s="68"/>
      <c r="AH1197" s="53" t="str">
        <f t="shared" si="18"/>
        <v/>
      </c>
    </row>
    <row r="1198" spans="1:34" ht="17">
      <c r="A1198" s="53" t="s">
        <v>3110</v>
      </c>
      <c r="B1198" s="53" t="s">
        <v>3111</v>
      </c>
      <c r="C1198" s="54">
        <v>1</v>
      </c>
      <c r="D1198" s="55" t="s">
        <v>448</v>
      </c>
      <c r="E1198" s="55"/>
      <c r="F1198" s="56" t="s">
        <v>49</v>
      </c>
      <c r="G1198" s="56" t="s">
        <v>49</v>
      </c>
      <c r="H1198" s="56"/>
      <c r="I1198" s="56"/>
      <c r="J1198" s="56"/>
      <c r="K1198" s="57">
        <v>6</v>
      </c>
      <c r="L1198" s="58">
        <v>45190</v>
      </c>
      <c r="M1198" s="58">
        <v>45719</v>
      </c>
      <c r="N1198" s="59"/>
      <c r="O1198" s="56">
        <v>1</v>
      </c>
      <c r="P1198" s="56"/>
      <c r="Q1198" s="56">
        <v>2</v>
      </c>
      <c r="R1198" s="60" t="s">
        <v>1139</v>
      </c>
      <c r="S1198" s="61">
        <f>O1198+P1198</f>
        <v>1</v>
      </c>
      <c r="T1198" s="62">
        <f>+IF(L1198&lt;&gt;"",IF(DAYS360(L1198,$A$2)&lt;0,0,IF(AND(MONTH(L1198)=MONTH($A$2),YEAR(L1198)&lt;YEAR($A$2)),(DAYS360(L1198,$A$2)/30)-1,DAYS360(L1198,$A$2)/30)),0)</f>
        <v>18.166666666666668</v>
      </c>
      <c r="U1198" s="62">
        <f>+IF(M1198&lt;&gt;"",IF(DAYS360(M1198,$A$2)&lt;0,0,IF(AND(MONTH(M1198)=MONTH($A$2),YEAR(M1198)&lt;YEAR($A$2)),(DAYS360(M1198,$A$2)/30)-1,DAYS360(M1198,$A$2)/30)),0)</f>
        <v>0.76666666666666672</v>
      </c>
      <c r="V1198" s="63">
        <f>S1198/((C1198+Q1198)/2)</f>
        <v>0.66666666666666663</v>
      </c>
      <c r="W1198" s="64">
        <f>+IF(V1198&gt;0,1/V1198,999)</f>
        <v>1.5</v>
      </c>
      <c r="X1198" s="65" t="str">
        <f>+IF(N1198&lt;&gt;"",IF(INT(N1198)&lt;&gt;INT(K1198),"OUI",""),"")</f>
        <v/>
      </c>
      <c r="Y1198" s="66">
        <f>+IF(F1198="OUI",0,C1198*K1198)</f>
        <v>6</v>
      </c>
      <c r="Z1198" s="67" t="str">
        <f>+IF(R1198="-",IF(OR(F1198="OUI",AND(G1198="OUI",T1198&lt;=$V$1),H1198="OUI",I1198="OUI",J1198="OUI",T1198&lt;=$V$1),"OUI",""),"")</f>
        <v/>
      </c>
      <c r="AA1198" s="68" t="str">
        <f>+IF(OR(Z1198&lt;&gt;"OUI",X1198="OUI",R1198&lt;&gt;"-"),"OUI","")</f>
        <v>OUI</v>
      </c>
      <c r="AB1198" s="69" t="str">
        <f>+IF(AA1198&lt;&gt;"OUI","-",IF(R1198="-",IF(W1198&lt;=3,"-",MAX(N1198,K1198*(1-$T$1))),IF(W1198&lt;=3,R1198,IF(T1198&gt;$V$6,MAX(N1198,K1198*$T$6),IF(T1198&gt;$V$5,MAX(R1198,N1198,K1198*(1-$T$2),K1198*(1-$T$5)),IF(T1198&gt;$V$4,MAX(R1198,N1198,K1198*(1-$T$2),K1198*(1-$T$4)),IF(T1198&gt;$V$3,MAX(R1198,N1198,K1198*(1-$T$2),K1198*(1-$T$3)),IF(T1198&gt;$V$1,MAX(N1198,K1198*(1-$T$2)),MAX(N1198,R1198)))))))))</f>
        <v>-</v>
      </c>
      <c r="AC1198" s="70" t="str">
        <f>+IF(AB1198="-","-",IF(ABS(K1198-AB1198)&lt;0.1,1,-1*(AB1198-K1198)/K1198))</f>
        <v>-</v>
      </c>
      <c r="AD1198" s="66" t="str">
        <f>+IF(AB1198&lt;&gt;"-",IF(AB1198&lt;K1198,(K1198-AB1198)*C1198,AB1198*C1198),"")</f>
        <v/>
      </c>
      <c r="AE1198" s="68" t="str">
        <f>+IF(AB1198&lt;&gt;"-",IF(R1198&lt;&gt;"-",IF(Z1198&lt;&gt;"OUI","OLD","FAUX"),IF(Z1198&lt;&gt;"OUI","NEW","FAUX")),"")</f>
        <v/>
      </c>
      <c r="AF1198" s="68"/>
      <c r="AG1198" s="68"/>
      <c r="AH1198" s="53" t="str">
        <f t="shared" si="18"/>
        <v/>
      </c>
    </row>
    <row r="1199" spans="1:34" ht="17">
      <c r="A1199" s="53" t="s">
        <v>3108</v>
      </c>
      <c r="B1199" s="53" t="s">
        <v>3109</v>
      </c>
      <c r="C1199" s="54">
        <v>3</v>
      </c>
      <c r="D1199" s="55" t="s">
        <v>448</v>
      </c>
      <c r="E1199" s="55"/>
      <c r="F1199" s="56" t="s">
        <v>49</v>
      </c>
      <c r="G1199" s="56" t="s">
        <v>49</v>
      </c>
      <c r="H1199" s="56"/>
      <c r="I1199" s="56"/>
      <c r="J1199" s="56"/>
      <c r="K1199" s="57">
        <v>6</v>
      </c>
      <c r="L1199" s="58">
        <v>45190</v>
      </c>
      <c r="M1199" s="58">
        <v>45727</v>
      </c>
      <c r="N1199" s="59"/>
      <c r="O1199" s="56">
        <v>3</v>
      </c>
      <c r="P1199" s="56"/>
      <c r="Q1199" s="56">
        <v>5</v>
      </c>
      <c r="R1199" s="60" t="s">
        <v>1139</v>
      </c>
      <c r="S1199" s="61">
        <f>O1199+P1199</f>
        <v>3</v>
      </c>
      <c r="T1199" s="62">
        <f>+IF(L1199&lt;&gt;"",IF(DAYS360(L1199,$A$2)&lt;0,0,IF(AND(MONTH(L1199)=MONTH($A$2),YEAR(L1199)&lt;YEAR($A$2)),(DAYS360(L1199,$A$2)/30)-1,DAYS360(L1199,$A$2)/30)),0)</f>
        <v>18.166666666666668</v>
      </c>
      <c r="U1199" s="62">
        <f>+IF(M1199&lt;&gt;"",IF(DAYS360(M1199,$A$2)&lt;0,0,IF(AND(MONTH(M1199)=MONTH($A$2),YEAR(M1199)&lt;YEAR($A$2)),(DAYS360(M1199,$A$2)/30)-1,DAYS360(M1199,$A$2)/30)),0)</f>
        <v>0.5</v>
      </c>
      <c r="V1199" s="63">
        <f>S1199/((C1199+Q1199)/2)</f>
        <v>0.75</v>
      </c>
      <c r="W1199" s="64">
        <f>+IF(V1199&gt;0,1/V1199,999)</f>
        <v>1.3333333333333333</v>
      </c>
      <c r="X1199" s="65" t="str">
        <f>+IF(N1199&lt;&gt;"",IF(INT(N1199)&lt;&gt;INT(K1199),"OUI",""),"")</f>
        <v/>
      </c>
      <c r="Y1199" s="66">
        <f>+IF(F1199="OUI",0,C1199*K1199)</f>
        <v>18</v>
      </c>
      <c r="Z1199" s="67" t="str">
        <f>+IF(R1199="-",IF(OR(F1199="OUI",AND(G1199="OUI",T1199&lt;=$V$1),H1199="OUI",I1199="OUI",J1199="OUI",T1199&lt;=$V$1),"OUI",""),"")</f>
        <v/>
      </c>
      <c r="AA1199" s="68" t="str">
        <f>+IF(OR(Z1199&lt;&gt;"OUI",X1199="OUI",R1199&lt;&gt;"-"),"OUI","")</f>
        <v>OUI</v>
      </c>
      <c r="AB1199" s="69" t="str">
        <f>+IF(AA1199&lt;&gt;"OUI","-",IF(R1199="-",IF(W1199&lt;=3,"-",MAX(N1199,K1199*(1-$T$1))),IF(W1199&lt;=3,R1199,IF(T1199&gt;$V$6,MAX(N1199,K1199*$T$6),IF(T1199&gt;$V$5,MAX(R1199,N1199,K1199*(1-$T$2),K1199*(1-$T$5)),IF(T1199&gt;$V$4,MAX(R1199,N1199,K1199*(1-$T$2),K1199*(1-$T$4)),IF(T1199&gt;$V$3,MAX(R1199,N1199,K1199*(1-$T$2),K1199*(1-$T$3)),IF(T1199&gt;$V$1,MAX(N1199,K1199*(1-$T$2)),MAX(N1199,R1199)))))))))</f>
        <v>-</v>
      </c>
      <c r="AC1199" s="70" t="str">
        <f>+IF(AB1199="-","-",IF(ABS(K1199-AB1199)&lt;0.1,1,-1*(AB1199-K1199)/K1199))</f>
        <v>-</v>
      </c>
      <c r="AD1199" s="66" t="str">
        <f>+IF(AB1199&lt;&gt;"-",IF(AB1199&lt;K1199,(K1199-AB1199)*C1199,AB1199*C1199),"")</f>
        <v/>
      </c>
      <c r="AE1199" s="68" t="str">
        <f>+IF(AB1199&lt;&gt;"-",IF(R1199&lt;&gt;"-",IF(Z1199&lt;&gt;"OUI","OLD","FAUX"),IF(Z1199&lt;&gt;"OUI","NEW","FAUX")),"")</f>
        <v/>
      </c>
      <c r="AF1199" s="68"/>
      <c r="AG1199" s="68"/>
      <c r="AH1199" s="53" t="str">
        <f t="shared" si="18"/>
        <v/>
      </c>
    </row>
    <row r="1200" spans="1:34" ht="17">
      <c r="A1200" s="53" t="s">
        <v>3158</v>
      </c>
      <c r="B1200" s="53" t="s">
        <v>3159</v>
      </c>
      <c r="C1200" s="54">
        <v>3</v>
      </c>
      <c r="D1200" s="55" t="s">
        <v>448</v>
      </c>
      <c r="E1200" s="55"/>
      <c r="F1200" s="56"/>
      <c r="G1200" s="56"/>
      <c r="H1200" s="56"/>
      <c r="I1200" s="56"/>
      <c r="J1200" s="56"/>
      <c r="K1200" s="57">
        <v>6</v>
      </c>
      <c r="L1200" s="58">
        <v>45692</v>
      </c>
      <c r="M1200" s="58">
        <v>45708</v>
      </c>
      <c r="N1200" s="59"/>
      <c r="O1200" s="56">
        <v>3</v>
      </c>
      <c r="P1200" s="56"/>
      <c r="Q1200" s="56"/>
      <c r="R1200" s="60" t="s">
        <v>1139</v>
      </c>
      <c r="S1200" s="61">
        <f>O1200+P1200</f>
        <v>3</v>
      </c>
      <c r="T1200" s="62">
        <f>+IF(L1200&lt;&gt;"",IF(DAYS360(L1200,$A$2)&lt;0,0,IF(AND(MONTH(L1200)=MONTH($A$2),YEAR(L1200)&lt;YEAR($A$2)),(DAYS360(L1200,$A$2)/30)-1,DAYS360(L1200,$A$2)/30)),0)</f>
        <v>1.7333333333333334</v>
      </c>
      <c r="U1200" s="62">
        <f>+IF(M1200&lt;&gt;"",IF(DAYS360(M1200,$A$2)&lt;0,0,IF(AND(MONTH(M1200)=MONTH($A$2),YEAR(M1200)&lt;YEAR($A$2)),(DAYS360(M1200,$A$2)/30)-1,DAYS360(M1200,$A$2)/30)),0)</f>
        <v>1.2</v>
      </c>
      <c r="V1200" s="63">
        <f>S1200/((C1200+Q1200)/2)</f>
        <v>2</v>
      </c>
      <c r="W1200" s="64">
        <f>+IF(V1200&gt;0,1/V1200,999)</f>
        <v>0.5</v>
      </c>
      <c r="X1200" s="65" t="str">
        <f>+IF(N1200&lt;&gt;"",IF(INT(N1200)&lt;&gt;INT(K1200),"OUI",""),"")</f>
        <v/>
      </c>
      <c r="Y1200" s="66">
        <f>+IF(F1200="OUI",0,C1200*K1200)</f>
        <v>18</v>
      </c>
      <c r="Z1200" s="67" t="str">
        <f>+IF(R1200="-",IF(OR(F1200="OUI",AND(G1200="OUI",T1200&lt;=$V$1),H1200="OUI",I1200="OUI",J1200="OUI",T1200&lt;=$V$1),"OUI",""),"")</f>
        <v>OUI</v>
      </c>
      <c r="AA1200" s="68" t="str">
        <f>+IF(OR(Z1200&lt;&gt;"OUI",X1200="OUI",R1200&lt;&gt;"-"),"OUI","")</f>
        <v/>
      </c>
      <c r="AB1200" s="69" t="str">
        <f>+IF(AA1200&lt;&gt;"OUI","-",IF(R1200="-",IF(W1200&lt;=3,"-",MAX(N1200,K1200*(1-$T$1))),IF(W1200&lt;=3,R1200,IF(T1200&gt;$V$6,MAX(N1200,K1200*$T$6),IF(T1200&gt;$V$5,MAX(R1200,N1200,K1200*(1-$T$2),K1200*(1-$T$5)),IF(T1200&gt;$V$4,MAX(R1200,N1200,K1200*(1-$T$2),K1200*(1-$T$4)),IF(T1200&gt;$V$3,MAX(R1200,N1200,K1200*(1-$T$2),K1200*(1-$T$3)),IF(T1200&gt;$V$1,MAX(N1200,K1200*(1-$T$2)),MAX(N1200,R1200)))))))))</f>
        <v>-</v>
      </c>
      <c r="AC1200" s="70" t="str">
        <f>+IF(AB1200="-","-",IF(ABS(K1200-AB1200)&lt;0.1,1,-1*(AB1200-K1200)/K1200))</f>
        <v>-</v>
      </c>
      <c r="AD1200" s="66" t="str">
        <f>+IF(AB1200&lt;&gt;"-",IF(AB1200&lt;K1200,(K1200-AB1200)*C1200,AB1200*C1200),"")</f>
        <v/>
      </c>
      <c r="AE1200" s="68" t="str">
        <f>+IF(AB1200&lt;&gt;"-",IF(R1200&lt;&gt;"-",IF(Z1200&lt;&gt;"OUI","OLD","FAUX"),IF(Z1200&lt;&gt;"OUI","NEW","FAUX")),"")</f>
        <v/>
      </c>
      <c r="AF1200" s="68"/>
      <c r="AG1200" s="68"/>
      <c r="AH1200" s="53" t="str">
        <f t="shared" si="18"/>
        <v/>
      </c>
    </row>
    <row r="1201" spans="1:34" ht="17">
      <c r="A1201" s="53" t="s">
        <v>3396</v>
      </c>
      <c r="B1201" s="53" t="s">
        <v>3397</v>
      </c>
      <c r="C1201" s="54">
        <v>4</v>
      </c>
      <c r="D1201" s="55" t="s">
        <v>80</v>
      </c>
      <c r="E1201" s="55"/>
      <c r="F1201" s="56"/>
      <c r="G1201" s="56"/>
      <c r="H1201" s="56"/>
      <c r="I1201" s="56"/>
      <c r="J1201" s="56"/>
      <c r="K1201" s="57">
        <v>6</v>
      </c>
      <c r="L1201" s="58">
        <v>45714</v>
      </c>
      <c r="M1201" s="58">
        <v>45730</v>
      </c>
      <c r="N1201" s="59"/>
      <c r="O1201" s="56">
        <v>1</v>
      </c>
      <c r="P1201" s="56"/>
      <c r="Q1201" s="56"/>
      <c r="R1201" s="60" t="s">
        <v>1139</v>
      </c>
      <c r="S1201" s="61">
        <f>O1201+P1201</f>
        <v>1</v>
      </c>
      <c r="T1201" s="62">
        <f>+IF(L1201&lt;&gt;"",IF(DAYS360(L1201,$A$2)&lt;0,0,IF(AND(MONTH(L1201)=MONTH($A$2),YEAR(L1201)&lt;YEAR($A$2)),(DAYS360(L1201,$A$2)/30)-1,DAYS360(L1201,$A$2)/30)),0)</f>
        <v>1</v>
      </c>
      <c r="U1201" s="62">
        <f>+IF(M1201&lt;&gt;"",IF(DAYS360(M1201,$A$2)&lt;0,0,IF(AND(MONTH(M1201)=MONTH($A$2),YEAR(M1201)&lt;YEAR($A$2)),(DAYS360(M1201,$A$2)/30)-1,DAYS360(M1201,$A$2)/30)),0)</f>
        <v>0.4</v>
      </c>
      <c r="V1201" s="63">
        <f>S1201/((C1201+Q1201)/2)</f>
        <v>0.5</v>
      </c>
      <c r="W1201" s="64">
        <f>+IF(V1201&gt;0,1/V1201,999)</f>
        <v>2</v>
      </c>
      <c r="X1201" s="65" t="str">
        <f>+IF(N1201&lt;&gt;"",IF(INT(N1201)&lt;&gt;INT(K1201),"OUI",""),"")</f>
        <v/>
      </c>
      <c r="Y1201" s="66">
        <f>+IF(F1201="OUI",0,C1201*K1201)</f>
        <v>24</v>
      </c>
      <c r="Z1201" s="67" t="str">
        <f>+IF(R1201="-",IF(OR(F1201="OUI",AND(G1201="OUI",T1201&lt;=$V$1),H1201="OUI",I1201="OUI",J1201="OUI",T1201&lt;=$V$1),"OUI",""),"")</f>
        <v>OUI</v>
      </c>
      <c r="AA1201" s="68" t="str">
        <f>+IF(OR(Z1201&lt;&gt;"OUI",X1201="OUI",R1201&lt;&gt;"-"),"OUI","")</f>
        <v/>
      </c>
      <c r="AB1201" s="69" t="str">
        <f>+IF(AA1201&lt;&gt;"OUI","-",IF(R1201="-",IF(W1201&lt;=3,"-",MAX(N1201,K1201*(1-$T$1))),IF(W1201&lt;=3,R1201,IF(T1201&gt;$V$6,MAX(N1201,K1201*$T$6),IF(T1201&gt;$V$5,MAX(R1201,N1201,K1201*(1-$T$2),K1201*(1-$T$5)),IF(T1201&gt;$V$4,MAX(R1201,N1201,K1201*(1-$T$2),K1201*(1-$T$4)),IF(T1201&gt;$V$3,MAX(R1201,N1201,K1201*(1-$T$2),K1201*(1-$T$3)),IF(T1201&gt;$V$1,MAX(N1201,K1201*(1-$T$2)),MAX(N1201,R1201)))))))))</f>
        <v>-</v>
      </c>
      <c r="AC1201" s="70" t="str">
        <f>+IF(AB1201="-","-",IF(ABS(K1201-AB1201)&lt;0.1,1,-1*(AB1201-K1201)/K1201))</f>
        <v>-</v>
      </c>
      <c r="AD1201" s="66" t="str">
        <f>+IF(AB1201&lt;&gt;"-",IF(AB1201&lt;K1201,(K1201-AB1201)*C1201,AB1201*C1201),"")</f>
        <v/>
      </c>
      <c r="AE1201" s="68" t="str">
        <f>+IF(AB1201&lt;&gt;"-",IF(R1201&lt;&gt;"-",IF(Z1201&lt;&gt;"OUI","OLD","FAUX"),IF(Z1201&lt;&gt;"OUI","NEW","FAUX")),"")</f>
        <v/>
      </c>
      <c r="AF1201" s="68"/>
      <c r="AG1201" s="68"/>
      <c r="AH1201" s="53" t="str">
        <f t="shared" si="18"/>
        <v/>
      </c>
    </row>
    <row r="1202" spans="1:34" ht="17">
      <c r="A1202" s="53" t="s">
        <v>818</v>
      </c>
      <c r="B1202" s="53" t="s">
        <v>819</v>
      </c>
      <c r="C1202" s="54">
        <v>36</v>
      </c>
      <c r="D1202" s="55" t="s">
        <v>448</v>
      </c>
      <c r="E1202" s="55"/>
      <c r="F1202" s="56" t="s">
        <v>49</v>
      </c>
      <c r="G1202" s="56" t="s">
        <v>49</v>
      </c>
      <c r="H1202" s="56"/>
      <c r="I1202" s="56"/>
      <c r="J1202" s="56"/>
      <c r="K1202" s="57">
        <v>6</v>
      </c>
      <c r="L1202" s="58">
        <v>44536</v>
      </c>
      <c r="M1202" s="58">
        <v>45684</v>
      </c>
      <c r="N1202" s="59"/>
      <c r="O1202" s="56">
        <v>1</v>
      </c>
      <c r="P1202" s="56"/>
      <c r="Q1202" s="56">
        <v>38</v>
      </c>
      <c r="R1202" s="60">
        <v>5.4</v>
      </c>
      <c r="S1202" s="61">
        <f>O1202+P1202</f>
        <v>1</v>
      </c>
      <c r="T1202" s="62">
        <f>+IF(L1202&lt;&gt;"",IF(DAYS360(L1202,$A$2)&lt;0,0,IF(AND(MONTH(L1202)=MONTH($A$2),YEAR(L1202)&lt;YEAR($A$2)),(DAYS360(L1202,$A$2)/30)-1,DAYS360(L1202,$A$2)/30)),0)</f>
        <v>39.666666666666664</v>
      </c>
      <c r="U1202" s="62">
        <f>+IF(M1202&lt;&gt;"",IF(DAYS360(M1202,$A$2)&lt;0,0,IF(AND(MONTH(M1202)=MONTH($A$2),YEAR(M1202)&lt;YEAR($A$2)),(DAYS360(M1202,$A$2)/30)-1,DAYS360(M1202,$A$2)/30)),0)</f>
        <v>1.9666666666666666</v>
      </c>
      <c r="V1202" s="63">
        <f>S1202/((C1202+Q1202)/2)</f>
        <v>2.7027027027027029E-2</v>
      </c>
      <c r="W1202" s="64">
        <f>+IF(V1202&gt;0,1/V1202,999)</f>
        <v>37</v>
      </c>
      <c r="X1202" s="65" t="str">
        <f>+IF(N1202&lt;&gt;"",IF(INT(N1202)&lt;&gt;INT(K1202),"OUI",""),"")</f>
        <v/>
      </c>
      <c r="Y1202" s="66">
        <f>+IF(F1202="OUI",0,C1202*K1202)</f>
        <v>216</v>
      </c>
      <c r="Z1202" s="67" t="str">
        <f>+IF(R1202="-",IF(OR(F1202="OUI",AND(G1202="OUI",T1202&lt;=$V$1),H1202="OUI",I1202="OUI",J1202="OUI",T1202&lt;=$V$1),"OUI",""),"")</f>
        <v/>
      </c>
      <c r="AA1202" s="68" t="str">
        <f>+IF(OR(Z1202&lt;&gt;"OUI",X1202="OUI",R1202&lt;&gt;"-"),"OUI","")</f>
        <v>OUI</v>
      </c>
      <c r="AB1202" s="69">
        <f>+IF(AA1202&lt;&gt;"OUI","-",IF(R1202="-",IF(W1202&lt;=3,"-",MAX(N1202,K1202*(1-$T$1))),IF(W1202&lt;=3,R1202,IF(T1202&gt;$V$6,MAX(N1202,K1202*$T$6),IF(T1202&gt;$V$5,MAX(R1202,N1202,K1202*(1-$T$2),K1202*(1-$T$5)),IF(T1202&gt;$V$4,MAX(R1202,N1202,K1202*(1-$T$2),K1202*(1-$T$4)),IF(T1202&gt;$V$3,MAX(R1202,N1202,K1202*(1-$T$2),K1202*(1-$T$3)),IF(T1202&gt;$V$1,MAX(N1202,K1202*(1-$T$2)),MAX(N1202,R1202)))))))))</f>
        <v>5.4</v>
      </c>
      <c r="AC1202" s="70">
        <f>+IF(AB1202="-","-",IF(ABS(K1202-AB1202)&lt;0.1,1,-1*(AB1202-K1202)/K1202))</f>
        <v>9.9999999999999936E-2</v>
      </c>
      <c r="AD1202" s="66">
        <f>+IF(AB1202&lt;&gt;"-",IF(AB1202&lt;K1202,(K1202-AB1202)*C1202,AB1202*C1202),"")</f>
        <v>21.599999999999987</v>
      </c>
      <c r="AE1202" s="68" t="str">
        <f>+IF(AB1202&lt;&gt;"-",IF(R1202&lt;&gt;"-",IF(Z1202&lt;&gt;"OUI","OLD","FAUX"),IF(Z1202&lt;&gt;"OUI","NEW","FAUX")),"")</f>
        <v>OLD</v>
      </c>
      <c r="AF1202" s="68"/>
      <c r="AG1202" s="68"/>
      <c r="AH1202" s="53" t="str">
        <f t="shared" si="18"/>
        <v/>
      </c>
    </row>
    <row r="1203" spans="1:34" ht="17">
      <c r="A1203" s="53" t="s">
        <v>875</v>
      </c>
      <c r="B1203" s="53" t="s">
        <v>876</v>
      </c>
      <c r="C1203" s="54">
        <v>20</v>
      </c>
      <c r="D1203" s="55" t="s">
        <v>448</v>
      </c>
      <c r="E1203" s="55"/>
      <c r="F1203" s="56" t="s">
        <v>49</v>
      </c>
      <c r="G1203" s="56" t="s">
        <v>49</v>
      </c>
      <c r="H1203" s="56"/>
      <c r="I1203" s="56"/>
      <c r="J1203" s="56"/>
      <c r="K1203" s="57">
        <v>6</v>
      </c>
      <c r="L1203" s="58">
        <v>45190</v>
      </c>
      <c r="M1203" s="58">
        <v>45506</v>
      </c>
      <c r="N1203" s="59"/>
      <c r="O1203" s="56"/>
      <c r="P1203" s="56"/>
      <c r="Q1203" s="56">
        <v>20</v>
      </c>
      <c r="R1203" s="60">
        <v>5.4</v>
      </c>
      <c r="S1203" s="61">
        <f>O1203+P1203</f>
        <v>0</v>
      </c>
      <c r="T1203" s="62">
        <f>+IF(L1203&lt;&gt;"",IF(DAYS360(L1203,$A$2)&lt;0,0,IF(AND(MONTH(L1203)=MONTH($A$2),YEAR(L1203)&lt;YEAR($A$2)),(DAYS360(L1203,$A$2)/30)-1,DAYS360(L1203,$A$2)/30)),0)</f>
        <v>18.166666666666668</v>
      </c>
      <c r="U1203" s="62">
        <f>+IF(M1203&lt;&gt;"",IF(DAYS360(M1203,$A$2)&lt;0,0,IF(AND(MONTH(M1203)=MONTH($A$2),YEAR(M1203)&lt;YEAR($A$2)),(DAYS360(M1203,$A$2)/30)-1,DAYS360(M1203,$A$2)/30)),0)</f>
        <v>7.8</v>
      </c>
      <c r="V1203" s="63">
        <f>S1203/((C1203+Q1203)/2)</f>
        <v>0</v>
      </c>
      <c r="W1203" s="64">
        <f>+IF(V1203&gt;0,1/V1203,999)</f>
        <v>999</v>
      </c>
      <c r="X1203" s="65" t="str">
        <f>+IF(N1203&lt;&gt;"",IF(INT(N1203)&lt;&gt;INT(K1203),"OUI",""),"")</f>
        <v/>
      </c>
      <c r="Y1203" s="66">
        <f>+IF(F1203="OUI",0,C1203*K1203)</f>
        <v>120</v>
      </c>
      <c r="Z1203" s="67" t="str">
        <f>+IF(R1203="-",IF(OR(F1203="OUI",AND(G1203="OUI",T1203&lt;=$V$1),H1203="OUI",I1203="OUI",J1203="OUI",T1203&lt;=$V$1),"OUI",""),"")</f>
        <v/>
      </c>
      <c r="AA1203" s="68" t="str">
        <f>+IF(OR(Z1203&lt;&gt;"OUI",X1203="OUI",R1203&lt;&gt;"-"),"OUI","")</f>
        <v>OUI</v>
      </c>
      <c r="AB1203" s="69">
        <f>+IF(AA1203&lt;&gt;"OUI","-",IF(R1203="-",IF(W1203&lt;=3,"-",MAX(N1203,K1203*(1-$T$1))),IF(W1203&lt;=3,R1203,IF(T1203&gt;$V$6,MAX(N1203,K1203*$T$6),IF(T1203&gt;$V$5,MAX(R1203,N1203,K1203*(1-$T$2),K1203*(1-$T$5)),IF(T1203&gt;$V$4,MAX(R1203,N1203,K1203*(1-$T$2),K1203*(1-$T$4)),IF(T1203&gt;$V$3,MAX(R1203,N1203,K1203*(1-$T$2),K1203*(1-$T$3)),IF(T1203&gt;$V$1,MAX(N1203,K1203*(1-$T$2)),MAX(N1203,R1203)))))))))</f>
        <v>5.4</v>
      </c>
      <c r="AC1203" s="70">
        <f>+IF(AB1203="-","-",IF(ABS(K1203-AB1203)&lt;0.1,1,-1*(AB1203-K1203)/K1203))</f>
        <v>9.9999999999999936E-2</v>
      </c>
      <c r="AD1203" s="66">
        <f>+IF(AB1203&lt;&gt;"-",IF(AB1203&lt;K1203,(K1203-AB1203)*C1203,AB1203*C1203),"")</f>
        <v>11.999999999999993</v>
      </c>
      <c r="AE1203" s="68" t="str">
        <f>+IF(AB1203&lt;&gt;"-",IF(R1203&lt;&gt;"-",IF(Z1203&lt;&gt;"OUI","OLD","FAUX"),IF(Z1203&lt;&gt;"OUI","NEW","FAUX")),"")</f>
        <v>OLD</v>
      </c>
      <c r="AF1203" s="68"/>
      <c r="AG1203" s="68"/>
      <c r="AH1203" s="53" t="str">
        <f t="shared" si="18"/>
        <v/>
      </c>
    </row>
    <row r="1204" spans="1:34" ht="17">
      <c r="A1204" s="53" t="s">
        <v>1296</v>
      </c>
      <c r="B1204" s="53" t="s">
        <v>1297</v>
      </c>
      <c r="C1204" s="54">
        <v>12</v>
      </c>
      <c r="D1204" s="55" t="s">
        <v>448</v>
      </c>
      <c r="E1204" s="55"/>
      <c r="F1204" s="56" t="s">
        <v>49</v>
      </c>
      <c r="G1204" s="56" t="s">
        <v>49</v>
      </c>
      <c r="H1204" s="56"/>
      <c r="I1204" s="56"/>
      <c r="J1204" s="56"/>
      <c r="K1204" s="57">
        <v>6</v>
      </c>
      <c r="L1204" s="58">
        <v>45190</v>
      </c>
      <c r="M1204" s="58">
        <v>45726</v>
      </c>
      <c r="N1204" s="59"/>
      <c r="O1204" s="56">
        <v>4</v>
      </c>
      <c r="P1204" s="56"/>
      <c r="Q1204" s="56">
        <v>16</v>
      </c>
      <c r="R1204" s="60" t="s">
        <v>1139</v>
      </c>
      <c r="S1204" s="61">
        <f>O1204+P1204</f>
        <v>4</v>
      </c>
      <c r="T1204" s="62">
        <f>+IF(L1204&lt;&gt;"",IF(DAYS360(L1204,$A$2)&lt;0,0,IF(AND(MONTH(L1204)=MONTH($A$2),YEAR(L1204)&lt;YEAR($A$2)),(DAYS360(L1204,$A$2)/30)-1,DAYS360(L1204,$A$2)/30)),0)</f>
        <v>18.166666666666668</v>
      </c>
      <c r="U1204" s="62">
        <f>+IF(M1204&lt;&gt;"",IF(DAYS360(M1204,$A$2)&lt;0,0,IF(AND(MONTH(M1204)=MONTH($A$2),YEAR(M1204)&lt;YEAR($A$2)),(DAYS360(M1204,$A$2)/30)-1,DAYS360(M1204,$A$2)/30)),0)</f>
        <v>0.53333333333333333</v>
      </c>
      <c r="V1204" s="63">
        <f>S1204/((C1204+Q1204)/2)</f>
        <v>0.2857142857142857</v>
      </c>
      <c r="W1204" s="64">
        <f>+IF(V1204&gt;0,1/V1204,999)</f>
        <v>3.5</v>
      </c>
      <c r="X1204" s="65" t="str">
        <f>+IF(N1204&lt;&gt;"",IF(INT(N1204)&lt;&gt;INT(K1204),"OUI",""),"")</f>
        <v/>
      </c>
      <c r="Y1204" s="66">
        <f>+IF(F1204="OUI",0,C1204*K1204)</f>
        <v>72</v>
      </c>
      <c r="Z1204" s="67" t="str">
        <f>+IF(R1204="-",IF(OR(F1204="OUI",AND(G1204="OUI",T1204&lt;=$V$1),H1204="OUI",I1204="OUI",J1204="OUI",T1204&lt;=$V$1),"OUI",""),"")</f>
        <v/>
      </c>
      <c r="AA1204" s="68" t="str">
        <f>+IF(OR(Z1204&lt;&gt;"OUI",X1204="OUI",R1204&lt;&gt;"-"),"OUI","")</f>
        <v>OUI</v>
      </c>
      <c r="AB1204" s="69">
        <f>+IF(AA1204&lt;&gt;"OUI","-",IF(R1204="-",IF(W1204&lt;=3,"-",MAX(N1204,K1204*(1-$T$1))),IF(W1204&lt;=3,R1204,IF(T1204&gt;$V$6,MAX(N1204,K1204*$T$6),IF(T1204&gt;$V$5,MAX(R1204,N1204,K1204*(1-$T$2),K1204*(1-$T$5)),IF(T1204&gt;$V$4,MAX(R1204,N1204,K1204*(1-$T$2),K1204*(1-$T$4)),IF(T1204&gt;$V$3,MAX(R1204,N1204,K1204*(1-$T$2),K1204*(1-$T$3)),IF(T1204&gt;$V$1,MAX(N1204,K1204*(1-$T$2)),MAX(N1204,R1204)))))))))</f>
        <v>5.4</v>
      </c>
      <c r="AC1204" s="70">
        <f>+IF(AB1204="-","-",IF(ABS(K1204-AB1204)&lt;0.1,1,-1*(AB1204-K1204)/K1204))</f>
        <v>9.9999999999999936E-2</v>
      </c>
      <c r="AD1204" s="66">
        <f>+IF(AB1204&lt;&gt;"-",IF(AB1204&lt;K1204,(K1204-AB1204)*C1204,AB1204*C1204),"")</f>
        <v>7.1999999999999957</v>
      </c>
      <c r="AE1204" s="68" t="str">
        <f>+IF(AB1204&lt;&gt;"-",IF(R1204&lt;&gt;"-",IF(Z1204&lt;&gt;"OUI","OLD","FAUX"),IF(Z1204&lt;&gt;"OUI","NEW","FAUX")),"")</f>
        <v>NEW</v>
      </c>
      <c r="AF1204" s="68"/>
      <c r="AG1204" s="68"/>
      <c r="AH1204" s="53" t="str">
        <f t="shared" si="18"/>
        <v/>
      </c>
    </row>
    <row r="1205" spans="1:34" ht="17">
      <c r="A1205" s="53" t="s">
        <v>957</v>
      </c>
      <c r="B1205" s="53" t="s">
        <v>958</v>
      </c>
      <c r="C1205" s="54">
        <v>10</v>
      </c>
      <c r="D1205" s="55" t="s">
        <v>448</v>
      </c>
      <c r="E1205" s="55"/>
      <c r="F1205" s="56" t="s">
        <v>49</v>
      </c>
      <c r="G1205" s="56" t="s">
        <v>49</v>
      </c>
      <c r="H1205" s="56"/>
      <c r="I1205" s="56"/>
      <c r="J1205" s="56"/>
      <c r="K1205" s="57">
        <v>6</v>
      </c>
      <c r="L1205" s="58">
        <v>45190</v>
      </c>
      <c r="M1205" s="58">
        <v>45614</v>
      </c>
      <c r="N1205" s="59"/>
      <c r="O1205" s="56"/>
      <c r="P1205" s="56"/>
      <c r="Q1205" s="56">
        <v>10</v>
      </c>
      <c r="R1205" s="60">
        <v>5.4</v>
      </c>
      <c r="S1205" s="61">
        <f>O1205+P1205</f>
        <v>0</v>
      </c>
      <c r="T1205" s="62">
        <f>+IF(L1205&lt;&gt;"",IF(DAYS360(L1205,$A$2)&lt;0,0,IF(AND(MONTH(L1205)=MONTH($A$2),YEAR(L1205)&lt;YEAR($A$2)),(DAYS360(L1205,$A$2)/30)-1,DAYS360(L1205,$A$2)/30)),0)</f>
        <v>18.166666666666668</v>
      </c>
      <c r="U1205" s="62">
        <f>+IF(M1205&lt;&gt;"",IF(DAYS360(M1205,$A$2)&lt;0,0,IF(AND(MONTH(M1205)=MONTH($A$2),YEAR(M1205)&lt;YEAR($A$2)),(DAYS360(M1205,$A$2)/30)-1,DAYS360(M1205,$A$2)/30)),0)</f>
        <v>4.2666666666666666</v>
      </c>
      <c r="V1205" s="63">
        <f>S1205/((C1205+Q1205)/2)</f>
        <v>0</v>
      </c>
      <c r="W1205" s="64">
        <f>+IF(V1205&gt;0,1/V1205,999)</f>
        <v>999</v>
      </c>
      <c r="X1205" s="65" t="str">
        <f>+IF(N1205&lt;&gt;"",IF(INT(N1205)&lt;&gt;INT(K1205),"OUI",""),"")</f>
        <v/>
      </c>
      <c r="Y1205" s="66">
        <f>+IF(F1205="OUI",0,C1205*K1205)</f>
        <v>60</v>
      </c>
      <c r="Z1205" s="67" t="str">
        <f>+IF(R1205="-",IF(OR(F1205="OUI",AND(G1205="OUI",T1205&lt;=$V$1),H1205="OUI",I1205="OUI",J1205="OUI",T1205&lt;=$V$1),"OUI",""),"")</f>
        <v/>
      </c>
      <c r="AA1205" s="68" t="str">
        <f>+IF(OR(Z1205&lt;&gt;"OUI",X1205="OUI",R1205&lt;&gt;"-"),"OUI","")</f>
        <v>OUI</v>
      </c>
      <c r="AB1205" s="69">
        <f>+IF(AA1205&lt;&gt;"OUI","-",IF(R1205="-",IF(W1205&lt;=3,"-",MAX(N1205,K1205*(1-$T$1))),IF(W1205&lt;=3,R1205,IF(T1205&gt;$V$6,MAX(N1205,K1205*$T$6),IF(T1205&gt;$V$5,MAX(R1205,N1205,K1205*(1-$T$2),K1205*(1-$T$5)),IF(T1205&gt;$V$4,MAX(R1205,N1205,K1205*(1-$T$2),K1205*(1-$T$4)),IF(T1205&gt;$V$3,MAX(R1205,N1205,K1205*(1-$T$2),K1205*(1-$T$3)),IF(T1205&gt;$V$1,MAX(N1205,K1205*(1-$T$2)),MAX(N1205,R1205)))))))))</f>
        <v>5.4</v>
      </c>
      <c r="AC1205" s="70">
        <f>+IF(AB1205="-","-",IF(ABS(K1205-AB1205)&lt;0.1,1,-1*(AB1205-K1205)/K1205))</f>
        <v>9.9999999999999936E-2</v>
      </c>
      <c r="AD1205" s="66">
        <f>+IF(AB1205&lt;&gt;"-",IF(AB1205&lt;K1205,(K1205-AB1205)*C1205,AB1205*C1205),"")</f>
        <v>5.9999999999999964</v>
      </c>
      <c r="AE1205" s="68" t="str">
        <f>+IF(AB1205&lt;&gt;"-",IF(R1205&lt;&gt;"-",IF(Z1205&lt;&gt;"OUI","OLD","FAUX"),IF(Z1205&lt;&gt;"OUI","NEW","FAUX")),"")</f>
        <v>OLD</v>
      </c>
      <c r="AF1205" s="68"/>
      <c r="AG1205" s="68"/>
      <c r="AH1205" s="53" t="str">
        <f t="shared" si="18"/>
        <v/>
      </c>
    </row>
    <row r="1206" spans="1:34" ht="17">
      <c r="A1206" s="53" t="s">
        <v>959</v>
      </c>
      <c r="B1206" s="53" t="s">
        <v>960</v>
      </c>
      <c r="C1206" s="54">
        <v>10</v>
      </c>
      <c r="D1206" s="55" t="s">
        <v>448</v>
      </c>
      <c r="E1206" s="55"/>
      <c r="F1206" s="56" t="s">
        <v>49</v>
      </c>
      <c r="G1206" s="56" t="s">
        <v>49</v>
      </c>
      <c r="H1206" s="56"/>
      <c r="I1206" s="56"/>
      <c r="J1206" s="56"/>
      <c r="K1206" s="57">
        <v>6</v>
      </c>
      <c r="L1206" s="58">
        <v>45190</v>
      </c>
      <c r="M1206" s="58">
        <v>45650</v>
      </c>
      <c r="N1206" s="59"/>
      <c r="O1206" s="56"/>
      <c r="P1206" s="56"/>
      <c r="Q1206" s="56">
        <v>10</v>
      </c>
      <c r="R1206" s="60">
        <v>5.4</v>
      </c>
      <c r="S1206" s="61">
        <f>O1206+P1206</f>
        <v>0</v>
      </c>
      <c r="T1206" s="62">
        <f>+IF(L1206&lt;&gt;"",IF(DAYS360(L1206,$A$2)&lt;0,0,IF(AND(MONTH(L1206)=MONTH($A$2),YEAR(L1206)&lt;YEAR($A$2)),(DAYS360(L1206,$A$2)/30)-1,DAYS360(L1206,$A$2)/30)),0)</f>
        <v>18.166666666666668</v>
      </c>
      <c r="U1206" s="62">
        <f>+IF(M1206&lt;&gt;"",IF(DAYS360(M1206,$A$2)&lt;0,0,IF(AND(MONTH(M1206)=MONTH($A$2),YEAR(M1206)&lt;YEAR($A$2)),(DAYS360(M1206,$A$2)/30)-1,DAYS360(M1206,$A$2)/30)),0)</f>
        <v>3.0666666666666669</v>
      </c>
      <c r="V1206" s="63">
        <f>S1206/((C1206+Q1206)/2)</f>
        <v>0</v>
      </c>
      <c r="W1206" s="64">
        <f>+IF(V1206&gt;0,1/V1206,999)</f>
        <v>999</v>
      </c>
      <c r="X1206" s="65" t="str">
        <f>+IF(N1206&lt;&gt;"",IF(INT(N1206)&lt;&gt;INT(K1206),"OUI",""),"")</f>
        <v/>
      </c>
      <c r="Y1206" s="66">
        <f>+IF(F1206="OUI",0,C1206*K1206)</f>
        <v>60</v>
      </c>
      <c r="Z1206" s="67" t="str">
        <f>+IF(R1206="-",IF(OR(F1206="OUI",AND(G1206="OUI",T1206&lt;=$V$1),H1206="OUI",I1206="OUI",J1206="OUI",T1206&lt;=$V$1),"OUI",""),"")</f>
        <v/>
      </c>
      <c r="AA1206" s="68" t="str">
        <f>+IF(OR(Z1206&lt;&gt;"OUI",X1206="OUI",R1206&lt;&gt;"-"),"OUI","")</f>
        <v>OUI</v>
      </c>
      <c r="AB1206" s="69">
        <f>+IF(AA1206&lt;&gt;"OUI","-",IF(R1206="-",IF(W1206&lt;=3,"-",MAX(N1206,K1206*(1-$T$1))),IF(W1206&lt;=3,R1206,IF(T1206&gt;$V$6,MAX(N1206,K1206*$T$6),IF(T1206&gt;$V$5,MAX(R1206,N1206,K1206*(1-$T$2),K1206*(1-$T$5)),IF(T1206&gt;$V$4,MAX(R1206,N1206,K1206*(1-$T$2),K1206*(1-$T$4)),IF(T1206&gt;$V$3,MAX(R1206,N1206,K1206*(1-$T$2),K1206*(1-$T$3)),IF(T1206&gt;$V$1,MAX(N1206,K1206*(1-$T$2)),MAX(N1206,R1206)))))))))</f>
        <v>5.4</v>
      </c>
      <c r="AC1206" s="70">
        <f>+IF(AB1206="-","-",IF(ABS(K1206-AB1206)&lt;0.1,1,-1*(AB1206-K1206)/K1206))</f>
        <v>9.9999999999999936E-2</v>
      </c>
      <c r="AD1206" s="66">
        <f>+IF(AB1206&lt;&gt;"-",IF(AB1206&lt;K1206,(K1206-AB1206)*C1206,AB1206*C1206),"")</f>
        <v>5.9999999999999964</v>
      </c>
      <c r="AE1206" s="68" t="str">
        <f>+IF(AB1206&lt;&gt;"-",IF(R1206&lt;&gt;"-",IF(Z1206&lt;&gt;"OUI","OLD","FAUX"),IF(Z1206&lt;&gt;"OUI","NEW","FAUX")),"")</f>
        <v>OLD</v>
      </c>
      <c r="AF1206" s="68"/>
      <c r="AG1206" s="68"/>
      <c r="AH1206" s="53" t="str">
        <f t="shared" si="18"/>
        <v/>
      </c>
    </row>
    <row r="1207" spans="1:34" ht="17">
      <c r="A1207" s="53" t="s">
        <v>1306</v>
      </c>
      <c r="B1207" s="53" t="s">
        <v>1307</v>
      </c>
      <c r="C1207" s="54">
        <v>9</v>
      </c>
      <c r="D1207" s="55" t="s">
        <v>448</v>
      </c>
      <c r="E1207" s="55"/>
      <c r="F1207" s="56" t="s">
        <v>49</v>
      </c>
      <c r="G1207" s="56" t="s">
        <v>49</v>
      </c>
      <c r="H1207" s="56"/>
      <c r="I1207" s="56"/>
      <c r="J1207" s="56"/>
      <c r="K1207" s="57">
        <v>6</v>
      </c>
      <c r="L1207" s="58">
        <v>45190</v>
      </c>
      <c r="M1207" s="58">
        <v>45694</v>
      </c>
      <c r="N1207" s="59"/>
      <c r="O1207" s="56">
        <v>1</v>
      </c>
      <c r="P1207" s="56"/>
      <c r="Q1207" s="56">
        <v>10</v>
      </c>
      <c r="R1207" s="60" t="s">
        <v>1139</v>
      </c>
      <c r="S1207" s="61">
        <f>O1207+P1207</f>
        <v>1</v>
      </c>
      <c r="T1207" s="62">
        <f>+IF(L1207&lt;&gt;"",IF(DAYS360(L1207,$A$2)&lt;0,0,IF(AND(MONTH(L1207)=MONTH($A$2),YEAR(L1207)&lt;YEAR($A$2)),(DAYS360(L1207,$A$2)/30)-1,DAYS360(L1207,$A$2)/30)),0)</f>
        <v>18.166666666666668</v>
      </c>
      <c r="U1207" s="62">
        <f>+IF(M1207&lt;&gt;"",IF(DAYS360(M1207,$A$2)&lt;0,0,IF(AND(MONTH(M1207)=MONTH($A$2),YEAR(M1207)&lt;YEAR($A$2)),(DAYS360(M1207,$A$2)/30)-1,DAYS360(M1207,$A$2)/30)),0)</f>
        <v>1.6666666666666667</v>
      </c>
      <c r="V1207" s="63">
        <f>S1207/((C1207+Q1207)/2)</f>
        <v>0.10526315789473684</v>
      </c>
      <c r="W1207" s="64">
        <f>+IF(V1207&gt;0,1/V1207,999)</f>
        <v>9.5</v>
      </c>
      <c r="X1207" s="65" t="str">
        <f>+IF(N1207&lt;&gt;"",IF(INT(N1207)&lt;&gt;INT(K1207),"OUI",""),"")</f>
        <v/>
      </c>
      <c r="Y1207" s="66">
        <f>+IF(F1207="OUI",0,C1207*K1207)</f>
        <v>54</v>
      </c>
      <c r="Z1207" s="67" t="str">
        <f>+IF(R1207="-",IF(OR(F1207="OUI",AND(G1207="OUI",T1207&lt;=$V$1),H1207="OUI",I1207="OUI",J1207="OUI",T1207&lt;=$V$1),"OUI",""),"")</f>
        <v/>
      </c>
      <c r="AA1207" s="68" t="str">
        <f>+IF(OR(Z1207&lt;&gt;"OUI",X1207="OUI",R1207&lt;&gt;"-"),"OUI","")</f>
        <v>OUI</v>
      </c>
      <c r="AB1207" s="69">
        <f>+IF(AA1207&lt;&gt;"OUI","-",IF(R1207="-",IF(W1207&lt;=3,"-",MAX(N1207,K1207*(1-$T$1))),IF(W1207&lt;=3,R1207,IF(T1207&gt;$V$6,MAX(N1207,K1207*$T$6),IF(T1207&gt;$V$5,MAX(R1207,N1207,K1207*(1-$T$2),K1207*(1-$T$5)),IF(T1207&gt;$V$4,MAX(R1207,N1207,K1207*(1-$T$2),K1207*(1-$T$4)),IF(T1207&gt;$V$3,MAX(R1207,N1207,K1207*(1-$T$2),K1207*(1-$T$3)),IF(T1207&gt;$V$1,MAX(N1207,K1207*(1-$T$2)),MAX(N1207,R1207)))))))))</f>
        <v>5.4</v>
      </c>
      <c r="AC1207" s="70">
        <f>+IF(AB1207="-","-",IF(ABS(K1207-AB1207)&lt;0.1,1,-1*(AB1207-K1207)/K1207))</f>
        <v>9.9999999999999936E-2</v>
      </c>
      <c r="AD1207" s="66">
        <f>+IF(AB1207&lt;&gt;"-",IF(AB1207&lt;K1207,(K1207-AB1207)*C1207,AB1207*C1207),"")</f>
        <v>5.3999999999999968</v>
      </c>
      <c r="AE1207" s="68" t="str">
        <f>+IF(AB1207&lt;&gt;"-",IF(R1207&lt;&gt;"-",IF(Z1207&lt;&gt;"OUI","OLD","FAUX"),IF(Z1207&lt;&gt;"OUI","NEW","FAUX")),"")</f>
        <v>NEW</v>
      </c>
      <c r="AF1207" s="68"/>
      <c r="AG1207" s="68"/>
      <c r="AH1207" s="53" t="str">
        <f t="shared" si="18"/>
        <v/>
      </c>
    </row>
    <row r="1208" spans="1:34" ht="17">
      <c r="A1208" s="53" t="s">
        <v>1316</v>
      </c>
      <c r="B1208" s="53" t="s">
        <v>1317</v>
      </c>
      <c r="C1208" s="54">
        <v>8</v>
      </c>
      <c r="D1208" s="55" t="s">
        <v>80</v>
      </c>
      <c r="E1208" s="55" t="s">
        <v>737</v>
      </c>
      <c r="F1208" s="56" t="s">
        <v>49</v>
      </c>
      <c r="G1208" s="56" t="s">
        <v>49</v>
      </c>
      <c r="H1208" s="56"/>
      <c r="I1208" s="56"/>
      <c r="J1208" s="56" t="s">
        <v>49</v>
      </c>
      <c r="K1208" s="57">
        <v>6</v>
      </c>
      <c r="L1208" s="58">
        <v>44806</v>
      </c>
      <c r="M1208" s="58">
        <v>45630</v>
      </c>
      <c r="N1208" s="59"/>
      <c r="O1208" s="56"/>
      <c r="P1208" s="56"/>
      <c r="Q1208" s="56">
        <v>8</v>
      </c>
      <c r="R1208" s="60" t="s">
        <v>1139</v>
      </c>
      <c r="S1208" s="61">
        <f>O1208+P1208</f>
        <v>0</v>
      </c>
      <c r="T1208" s="62">
        <f>+IF(L1208&lt;&gt;"",IF(DAYS360(L1208,$A$2)&lt;0,0,IF(AND(MONTH(L1208)=MONTH($A$2),YEAR(L1208)&lt;YEAR($A$2)),(DAYS360(L1208,$A$2)/30)-1,DAYS360(L1208,$A$2)/30)),0)</f>
        <v>30.8</v>
      </c>
      <c r="U1208" s="62">
        <f>+IF(M1208&lt;&gt;"",IF(DAYS360(M1208,$A$2)&lt;0,0,IF(AND(MONTH(M1208)=MONTH($A$2),YEAR(M1208)&lt;YEAR($A$2)),(DAYS360(M1208,$A$2)/30)-1,DAYS360(M1208,$A$2)/30)),0)</f>
        <v>3.7333333333333334</v>
      </c>
      <c r="V1208" s="63">
        <f>S1208/((C1208+Q1208)/2)</f>
        <v>0</v>
      </c>
      <c r="W1208" s="64">
        <f>+IF(V1208&gt;0,1/V1208,999)</f>
        <v>999</v>
      </c>
      <c r="X1208" s="65" t="str">
        <f>+IF(N1208&lt;&gt;"",IF(INT(N1208)&lt;&gt;INT(K1208),"OUI",""),"")</f>
        <v/>
      </c>
      <c r="Y1208" s="66">
        <f>+IF(F1208="OUI",0,C1208*K1208)</f>
        <v>48</v>
      </c>
      <c r="Z1208" s="67" t="str">
        <f>+IF(R1208="-",IF(OR(F1208="OUI",AND(G1208="OUI",T1208&lt;=$V$1),H1208="OUI",I1208="OUI",J1208="OUI",T1208&lt;=$V$1),"OUI",""),"")</f>
        <v/>
      </c>
      <c r="AA1208" s="68" t="str">
        <f>+IF(OR(Z1208&lt;&gt;"OUI",X1208="OUI",R1208&lt;&gt;"-"),"OUI","")</f>
        <v>OUI</v>
      </c>
      <c r="AB1208" s="69">
        <f>+IF(AA1208&lt;&gt;"OUI","-",IF(R1208="-",IF(W1208&lt;=3,"-",MAX(N1208,K1208*(1-$T$1))),IF(W1208&lt;=3,R1208,IF(T1208&gt;$V$6,MAX(N1208,K1208*$T$6),IF(T1208&gt;$V$5,MAX(R1208,N1208,K1208*(1-$T$2),K1208*(1-$T$5)),IF(T1208&gt;$V$4,MAX(R1208,N1208,K1208*(1-$T$2),K1208*(1-$T$4)),IF(T1208&gt;$V$3,MAX(R1208,N1208,K1208*(1-$T$2),K1208*(1-$T$3)),IF(T1208&gt;$V$1,MAX(N1208,K1208*(1-$T$2)),MAX(N1208,R1208)))))))))</f>
        <v>5.4</v>
      </c>
      <c r="AC1208" s="70">
        <f>+IF(AB1208="-","-",IF(ABS(K1208-AB1208)&lt;0.1,1,-1*(AB1208-K1208)/K1208))</f>
        <v>9.9999999999999936E-2</v>
      </c>
      <c r="AD1208" s="66">
        <f>+IF(AB1208&lt;&gt;"-",IF(AB1208&lt;K1208,(K1208-AB1208)*C1208,AB1208*C1208),"")</f>
        <v>4.7999999999999972</v>
      </c>
      <c r="AE1208" s="68" t="str">
        <f>+IF(AB1208&lt;&gt;"-",IF(R1208&lt;&gt;"-",IF(Z1208&lt;&gt;"OUI","OLD","FAUX"),IF(Z1208&lt;&gt;"OUI","NEW","FAUX")),"")</f>
        <v>NEW</v>
      </c>
      <c r="AF1208" s="68"/>
      <c r="AG1208" s="68"/>
      <c r="AH1208" s="53" t="str">
        <f t="shared" si="18"/>
        <v/>
      </c>
    </row>
    <row r="1209" spans="1:34" ht="17">
      <c r="A1209" s="53" t="s">
        <v>1336</v>
      </c>
      <c r="B1209" s="53" t="s">
        <v>1337</v>
      </c>
      <c r="C1209" s="54">
        <v>4</v>
      </c>
      <c r="D1209" s="55" t="s">
        <v>80</v>
      </c>
      <c r="E1209" s="55" t="s">
        <v>432</v>
      </c>
      <c r="F1209" s="56" t="s">
        <v>49</v>
      </c>
      <c r="G1209" s="56" t="s">
        <v>49</v>
      </c>
      <c r="H1209" s="56"/>
      <c r="I1209" s="56"/>
      <c r="J1209" s="56" t="s">
        <v>49</v>
      </c>
      <c r="K1209" s="57">
        <v>6</v>
      </c>
      <c r="L1209" s="58">
        <v>45229</v>
      </c>
      <c r="M1209" s="58">
        <v>45644</v>
      </c>
      <c r="N1209" s="59"/>
      <c r="O1209" s="56"/>
      <c r="P1209" s="56"/>
      <c r="Q1209" s="56">
        <v>5</v>
      </c>
      <c r="R1209" s="60" t="s">
        <v>1139</v>
      </c>
      <c r="S1209" s="61">
        <f>O1209+P1209</f>
        <v>0</v>
      </c>
      <c r="T1209" s="62">
        <f>+IF(L1209&lt;&gt;"",IF(DAYS360(L1209,$A$2)&lt;0,0,IF(AND(MONTH(L1209)=MONTH($A$2),YEAR(L1209)&lt;YEAR($A$2)),(DAYS360(L1209,$A$2)/30)-1,DAYS360(L1209,$A$2)/30)),0)</f>
        <v>16.866666666666667</v>
      </c>
      <c r="U1209" s="62">
        <f>+IF(M1209&lt;&gt;"",IF(DAYS360(M1209,$A$2)&lt;0,0,IF(AND(MONTH(M1209)=MONTH($A$2),YEAR(M1209)&lt;YEAR($A$2)),(DAYS360(M1209,$A$2)/30)-1,DAYS360(M1209,$A$2)/30)),0)</f>
        <v>3.2666666666666666</v>
      </c>
      <c r="V1209" s="63">
        <f>S1209/((C1209+Q1209)/2)</f>
        <v>0</v>
      </c>
      <c r="W1209" s="64">
        <f>+IF(V1209&gt;0,1/V1209,999)</f>
        <v>999</v>
      </c>
      <c r="X1209" s="65" t="str">
        <f>+IF(N1209&lt;&gt;"",IF(INT(N1209)&lt;&gt;INT(K1209),"OUI",""),"")</f>
        <v/>
      </c>
      <c r="Y1209" s="66">
        <f>+IF(F1209="OUI",0,C1209*K1209)</f>
        <v>24</v>
      </c>
      <c r="Z1209" s="67" t="str">
        <f>+IF(R1209="-",IF(OR(F1209="OUI",AND(G1209="OUI",T1209&lt;=$V$1),H1209="OUI",I1209="OUI",J1209="OUI",T1209&lt;=$V$1),"OUI",""),"")</f>
        <v/>
      </c>
      <c r="AA1209" s="68" t="str">
        <f>+IF(OR(Z1209&lt;&gt;"OUI",X1209="OUI",R1209&lt;&gt;"-"),"OUI","")</f>
        <v>OUI</v>
      </c>
      <c r="AB1209" s="69">
        <f>+IF(AA1209&lt;&gt;"OUI","-",IF(R1209="-",IF(W1209&lt;=3,"-",MAX(N1209,K1209*(1-$T$1))),IF(W1209&lt;=3,R1209,IF(T1209&gt;$V$6,MAX(N1209,K1209*$T$6),IF(T1209&gt;$V$5,MAX(R1209,N1209,K1209*(1-$T$2),K1209*(1-$T$5)),IF(T1209&gt;$V$4,MAX(R1209,N1209,K1209*(1-$T$2),K1209*(1-$T$4)),IF(T1209&gt;$V$3,MAX(R1209,N1209,K1209*(1-$T$2),K1209*(1-$T$3)),IF(T1209&gt;$V$1,MAX(N1209,K1209*(1-$T$2)),MAX(N1209,R1209)))))))))</f>
        <v>5.4</v>
      </c>
      <c r="AC1209" s="70">
        <f>+IF(AB1209="-","-",IF(ABS(K1209-AB1209)&lt;0.1,1,-1*(AB1209-K1209)/K1209))</f>
        <v>9.9999999999999936E-2</v>
      </c>
      <c r="AD1209" s="66">
        <f>+IF(AB1209&lt;&gt;"-",IF(AB1209&lt;K1209,(K1209-AB1209)*C1209,AB1209*C1209),"")</f>
        <v>2.3999999999999986</v>
      </c>
      <c r="AE1209" s="68" t="str">
        <f>+IF(AB1209&lt;&gt;"-",IF(R1209&lt;&gt;"-",IF(Z1209&lt;&gt;"OUI","OLD","FAUX"),IF(Z1209&lt;&gt;"OUI","NEW","FAUX")),"")</f>
        <v>NEW</v>
      </c>
      <c r="AF1209" s="68"/>
      <c r="AG1209" s="68"/>
      <c r="AH1209" s="53" t="str">
        <f t="shared" si="18"/>
        <v/>
      </c>
    </row>
    <row r="1210" spans="1:34" ht="17">
      <c r="A1210" s="53" t="s">
        <v>453</v>
      </c>
      <c r="B1210" s="53" t="s">
        <v>454</v>
      </c>
      <c r="C1210" s="54">
        <v>2</v>
      </c>
      <c r="D1210" s="55" t="s">
        <v>448</v>
      </c>
      <c r="E1210" s="55"/>
      <c r="F1210" s="56" t="s">
        <v>49</v>
      </c>
      <c r="G1210" s="56" t="s">
        <v>49</v>
      </c>
      <c r="H1210" s="56"/>
      <c r="I1210" s="56"/>
      <c r="J1210" s="56"/>
      <c r="K1210" s="57">
        <v>6</v>
      </c>
      <c r="L1210" s="58">
        <v>44518</v>
      </c>
      <c r="M1210" s="58">
        <v>45726</v>
      </c>
      <c r="N1210" s="59"/>
      <c r="O1210" s="56">
        <v>2</v>
      </c>
      <c r="P1210" s="56"/>
      <c r="Q1210" s="56">
        <v>6</v>
      </c>
      <c r="R1210" s="60">
        <v>5.8916666666666666</v>
      </c>
      <c r="S1210" s="61">
        <f>O1210+P1210</f>
        <v>2</v>
      </c>
      <c r="T1210" s="62">
        <f>+IF(L1210&lt;&gt;"",IF(DAYS360(L1210,$A$2)&lt;0,0,IF(AND(MONTH(L1210)=MONTH($A$2),YEAR(L1210)&lt;YEAR($A$2)),(DAYS360(L1210,$A$2)/30)-1,DAYS360(L1210,$A$2)/30)),0)</f>
        <v>40.266666666666666</v>
      </c>
      <c r="U1210" s="62">
        <f>+IF(M1210&lt;&gt;"",IF(DAYS360(M1210,$A$2)&lt;0,0,IF(AND(MONTH(M1210)=MONTH($A$2),YEAR(M1210)&lt;YEAR($A$2)),(DAYS360(M1210,$A$2)/30)-1,DAYS360(M1210,$A$2)/30)),0)</f>
        <v>0.53333333333333333</v>
      </c>
      <c r="V1210" s="63">
        <f>S1210/((C1210+Q1210)/2)</f>
        <v>0.5</v>
      </c>
      <c r="W1210" s="64">
        <f>+IF(V1210&gt;0,1/V1210,999)</f>
        <v>2</v>
      </c>
      <c r="X1210" s="65" t="str">
        <f>+IF(N1210&lt;&gt;"",IF(INT(N1210)&lt;&gt;INT(K1210),"OUI",""),"")</f>
        <v/>
      </c>
      <c r="Y1210" s="66">
        <f>+IF(F1210="OUI",0,C1210*K1210)</f>
        <v>12</v>
      </c>
      <c r="Z1210" s="67" t="str">
        <f>+IF(R1210="-",IF(OR(F1210="OUI",AND(G1210="OUI",T1210&lt;=$V$1),H1210="OUI",I1210="OUI",J1210="OUI",T1210&lt;=$V$1),"OUI",""),"")</f>
        <v/>
      </c>
      <c r="AA1210" s="68" t="str">
        <f>+IF(OR(Z1210&lt;&gt;"OUI",X1210="OUI",R1210&lt;&gt;"-"),"OUI","")</f>
        <v>OUI</v>
      </c>
      <c r="AB1210" s="69">
        <f>+IF(AA1210&lt;&gt;"OUI","-",IF(R1210="-",IF(W1210&lt;=3,"-",MAX(N1210,K1210*(1-$T$1))),IF(W1210&lt;=3,R1210,IF(T1210&gt;$V$6,MAX(N1210,K1210*$T$6),IF(T1210&gt;$V$5,MAX(R1210,N1210,K1210*(1-$T$2),K1210*(1-$T$5)),IF(T1210&gt;$V$4,MAX(R1210,N1210,K1210*(1-$T$2),K1210*(1-$T$4)),IF(T1210&gt;$V$3,MAX(R1210,N1210,K1210*(1-$T$2),K1210*(1-$T$3)),IF(T1210&gt;$V$1,MAX(N1210,K1210*(1-$T$2)),MAX(N1210,R1210)))))))))</f>
        <v>5.8916666666666666</v>
      </c>
      <c r="AC1210" s="70">
        <f>+IF(AB1210="-","-",IF(ABS(K1210-AB1210)&lt;0.1,1,-1*(AB1210-K1210)/K1210))</f>
        <v>1.8055555555555564E-2</v>
      </c>
      <c r="AD1210" s="66">
        <f>+IF(AB1210&lt;&gt;"-",IF(AB1210&lt;K1210,(K1210-AB1210)*C1210,AB1210*C1210),"")</f>
        <v>0.21666666666666679</v>
      </c>
      <c r="AE1210" s="68" t="str">
        <f>+IF(AB1210&lt;&gt;"-",IF(R1210&lt;&gt;"-",IF(Z1210&lt;&gt;"OUI","OLD","FAUX"),IF(Z1210&lt;&gt;"OUI","NEW","FAUX")),"")</f>
        <v>OLD</v>
      </c>
      <c r="AF1210" s="68"/>
      <c r="AG1210" s="68"/>
      <c r="AH1210" s="53" t="str">
        <f t="shared" si="18"/>
        <v/>
      </c>
    </row>
    <row r="1211" spans="1:34" ht="17">
      <c r="A1211" s="53" t="s">
        <v>482</v>
      </c>
      <c r="B1211" s="53" t="s">
        <v>483</v>
      </c>
      <c r="C1211" s="54">
        <v>22</v>
      </c>
      <c r="D1211" s="55" t="s">
        <v>47</v>
      </c>
      <c r="E1211" s="55"/>
      <c r="F1211" s="56" t="s">
        <v>49</v>
      </c>
      <c r="G1211" s="56" t="s">
        <v>49</v>
      </c>
      <c r="H1211" s="56"/>
      <c r="I1211" s="56"/>
      <c r="J1211" s="56"/>
      <c r="K1211" s="57">
        <v>5.9252000000000002</v>
      </c>
      <c r="L1211" s="58">
        <v>44495</v>
      </c>
      <c r="M1211" s="58">
        <v>45672</v>
      </c>
      <c r="N1211" s="59"/>
      <c r="O1211" s="56">
        <v>1</v>
      </c>
      <c r="P1211" s="56"/>
      <c r="Q1211" s="56">
        <v>23</v>
      </c>
      <c r="R1211" s="60">
        <v>5.637169444444444</v>
      </c>
      <c r="S1211" s="61">
        <f>O1211+P1211</f>
        <v>1</v>
      </c>
      <c r="T1211" s="62">
        <f>+IF(L1211&lt;&gt;"",IF(DAYS360(L1211,$A$2)&lt;0,0,IF(AND(MONTH(L1211)=MONTH($A$2),YEAR(L1211)&lt;YEAR($A$2)),(DAYS360(L1211,$A$2)/30)-1,DAYS360(L1211,$A$2)/30)),0)</f>
        <v>41</v>
      </c>
      <c r="U1211" s="62">
        <f>+IF(M1211&lt;&gt;"",IF(DAYS360(M1211,$A$2)&lt;0,0,IF(AND(MONTH(M1211)=MONTH($A$2),YEAR(M1211)&lt;YEAR($A$2)),(DAYS360(M1211,$A$2)/30)-1,DAYS360(M1211,$A$2)/30)),0)</f>
        <v>2.3666666666666667</v>
      </c>
      <c r="V1211" s="63">
        <f>S1211/((C1211+Q1211)/2)</f>
        <v>4.4444444444444446E-2</v>
      </c>
      <c r="W1211" s="64">
        <f>+IF(V1211&gt;0,1/V1211,999)</f>
        <v>22.5</v>
      </c>
      <c r="X1211" s="65" t="str">
        <f>+IF(N1211&lt;&gt;"",IF(INT(N1211)&lt;&gt;INT(K1211),"OUI",""),"")</f>
        <v/>
      </c>
      <c r="Y1211" s="66">
        <f>+IF(F1211="OUI",0,C1211*K1211)</f>
        <v>130.3544</v>
      </c>
      <c r="Z1211" s="67" t="str">
        <f>+IF(R1211="-",IF(OR(F1211="OUI",AND(G1211="OUI",T1211&lt;=$V$1),H1211="OUI",I1211="OUI",J1211="OUI",T1211&lt;=$V$1),"OUI",""),"")</f>
        <v/>
      </c>
      <c r="AA1211" s="68" t="str">
        <f>+IF(OR(Z1211&lt;&gt;"OUI",X1211="OUI",R1211&lt;&gt;"-"),"OUI","")</f>
        <v>OUI</v>
      </c>
      <c r="AB1211" s="69">
        <f>+IF(AA1211&lt;&gt;"OUI","-",IF(R1211="-",IF(W1211&lt;=3,"-",MAX(N1211,K1211*(1-$T$1))),IF(W1211&lt;=3,R1211,IF(T1211&gt;$V$6,MAX(N1211,K1211*$T$6),IF(T1211&gt;$V$5,MAX(R1211,N1211,K1211*(1-$T$2),K1211*(1-$T$5)),IF(T1211&gt;$V$4,MAX(R1211,N1211,K1211*(1-$T$2),K1211*(1-$T$4)),IF(T1211&gt;$V$3,MAX(R1211,N1211,K1211*(1-$T$2),K1211*(1-$T$3)),IF(T1211&gt;$V$1,MAX(N1211,K1211*(1-$T$2)),MAX(N1211,R1211)))))))))</f>
        <v>5.637169444444444</v>
      </c>
      <c r="AC1211" s="70">
        <f>+IF(AB1211="-","-",IF(ABS(K1211-AB1211)&lt;0.1,1,-1*(AB1211-K1211)/K1211))</f>
        <v>4.8611111111111223E-2</v>
      </c>
      <c r="AD1211" s="66">
        <f>+IF(AB1211&lt;&gt;"-",IF(AB1211&lt;K1211,(K1211-AB1211)*C1211,AB1211*C1211),"")</f>
        <v>6.3366722222222371</v>
      </c>
      <c r="AE1211" s="68" t="str">
        <f>+IF(AB1211&lt;&gt;"-",IF(R1211&lt;&gt;"-",IF(Z1211&lt;&gt;"OUI","OLD","FAUX"),IF(Z1211&lt;&gt;"OUI","NEW","FAUX")),"")</f>
        <v>OLD</v>
      </c>
      <c r="AF1211" s="68"/>
      <c r="AG1211" s="68"/>
      <c r="AH1211" s="53" t="str">
        <f t="shared" si="18"/>
        <v/>
      </c>
    </row>
    <row r="1212" spans="1:34" ht="17">
      <c r="A1212" s="53" t="s">
        <v>484</v>
      </c>
      <c r="B1212" s="53" t="s">
        <v>485</v>
      </c>
      <c r="C1212" s="54">
        <v>22</v>
      </c>
      <c r="D1212" s="55" t="s">
        <v>47</v>
      </c>
      <c r="E1212" s="55"/>
      <c r="F1212" s="56" t="s">
        <v>49</v>
      </c>
      <c r="G1212" s="56" t="s">
        <v>49</v>
      </c>
      <c r="H1212" s="56"/>
      <c r="I1212" s="56"/>
      <c r="J1212" s="56"/>
      <c r="K1212" s="57">
        <v>5.9252000000000002</v>
      </c>
      <c r="L1212" s="58">
        <v>44495</v>
      </c>
      <c r="M1212" s="58">
        <v>45628</v>
      </c>
      <c r="N1212" s="59"/>
      <c r="O1212" s="56"/>
      <c r="P1212" s="56"/>
      <c r="Q1212" s="56">
        <v>22</v>
      </c>
      <c r="R1212" s="60">
        <v>5.637169444444444</v>
      </c>
      <c r="S1212" s="61">
        <f>O1212+P1212</f>
        <v>0</v>
      </c>
      <c r="T1212" s="62">
        <f>+IF(L1212&lt;&gt;"",IF(DAYS360(L1212,$A$2)&lt;0,0,IF(AND(MONTH(L1212)=MONTH($A$2),YEAR(L1212)&lt;YEAR($A$2)),(DAYS360(L1212,$A$2)/30)-1,DAYS360(L1212,$A$2)/30)),0)</f>
        <v>41</v>
      </c>
      <c r="U1212" s="62">
        <f>+IF(M1212&lt;&gt;"",IF(DAYS360(M1212,$A$2)&lt;0,0,IF(AND(MONTH(M1212)=MONTH($A$2),YEAR(M1212)&lt;YEAR($A$2)),(DAYS360(M1212,$A$2)/30)-1,DAYS360(M1212,$A$2)/30)),0)</f>
        <v>3.8</v>
      </c>
      <c r="V1212" s="63">
        <f>S1212/((C1212+Q1212)/2)</f>
        <v>0</v>
      </c>
      <c r="W1212" s="64">
        <f>+IF(V1212&gt;0,1/V1212,999)</f>
        <v>999</v>
      </c>
      <c r="X1212" s="65" t="str">
        <f>+IF(N1212&lt;&gt;"",IF(INT(N1212)&lt;&gt;INT(K1212),"OUI",""),"")</f>
        <v/>
      </c>
      <c r="Y1212" s="66">
        <f>+IF(F1212="OUI",0,C1212*K1212)</f>
        <v>130.3544</v>
      </c>
      <c r="Z1212" s="67" t="str">
        <f>+IF(R1212="-",IF(OR(F1212="OUI",AND(G1212="OUI",T1212&lt;=$V$1),H1212="OUI",I1212="OUI",J1212="OUI",T1212&lt;=$V$1),"OUI",""),"")</f>
        <v/>
      </c>
      <c r="AA1212" s="68" t="str">
        <f>+IF(OR(Z1212&lt;&gt;"OUI",X1212="OUI",R1212&lt;&gt;"-"),"OUI","")</f>
        <v>OUI</v>
      </c>
      <c r="AB1212" s="69">
        <f>+IF(AA1212&lt;&gt;"OUI","-",IF(R1212="-",IF(W1212&lt;=3,"-",MAX(N1212,K1212*(1-$T$1))),IF(W1212&lt;=3,R1212,IF(T1212&gt;$V$6,MAX(N1212,K1212*$T$6),IF(T1212&gt;$V$5,MAX(R1212,N1212,K1212*(1-$T$2),K1212*(1-$T$5)),IF(T1212&gt;$V$4,MAX(R1212,N1212,K1212*(1-$T$2),K1212*(1-$T$4)),IF(T1212&gt;$V$3,MAX(R1212,N1212,K1212*(1-$T$2),K1212*(1-$T$3)),IF(T1212&gt;$V$1,MAX(N1212,K1212*(1-$T$2)),MAX(N1212,R1212)))))))))</f>
        <v>5.637169444444444</v>
      </c>
      <c r="AC1212" s="70">
        <f>+IF(AB1212="-","-",IF(ABS(K1212-AB1212)&lt;0.1,1,-1*(AB1212-K1212)/K1212))</f>
        <v>4.8611111111111223E-2</v>
      </c>
      <c r="AD1212" s="66">
        <f>+IF(AB1212&lt;&gt;"-",IF(AB1212&lt;K1212,(K1212-AB1212)*C1212,AB1212*C1212),"")</f>
        <v>6.3366722222222371</v>
      </c>
      <c r="AE1212" s="68" t="str">
        <f>+IF(AB1212&lt;&gt;"-",IF(R1212&lt;&gt;"-",IF(Z1212&lt;&gt;"OUI","OLD","FAUX"),IF(Z1212&lt;&gt;"OUI","NEW","FAUX")),"")</f>
        <v>OLD</v>
      </c>
      <c r="AF1212" s="68"/>
      <c r="AG1212" s="68"/>
      <c r="AH1212" s="53" t="str">
        <f t="shared" si="18"/>
        <v/>
      </c>
    </row>
    <row r="1213" spans="1:34" ht="17">
      <c r="A1213" s="53" t="s">
        <v>590</v>
      </c>
      <c r="B1213" s="53" t="s">
        <v>591</v>
      </c>
      <c r="C1213" s="54">
        <v>13</v>
      </c>
      <c r="D1213" s="55" t="s">
        <v>47</v>
      </c>
      <c r="E1213" s="55"/>
      <c r="F1213" s="56" t="s">
        <v>49</v>
      </c>
      <c r="G1213" s="56" t="s">
        <v>49</v>
      </c>
      <c r="H1213" s="56"/>
      <c r="I1213" s="56"/>
      <c r="J1213" s="56"/>
      <c r="K1213" s="57">
        <v>5.9252000000000002</v>
      </c>
      <c r="L1213" s="58">
        <v>44473</v>
      </c>
      <c r="M1213" s="58">
        <v>45663</v>
      </c>
      <c r="N1213" s="59"/>
      <c r="O1213" s="56">
        <v>1</v>
      </c>
      <c r="P1213" s="56"/>
      <c r="Q1213" s="56">
        <v>14</v>
      </c>
      <c r="R1213" s="60">
        <v>5.4561216666666672</v>
      </c>
      <c r="S1213" s="61">
        <f>O1213+P1213</f>
        <v>1</v>
      </c>
      <c r="T1213" s="62">
        <f>+IF(L1213&lt;&gt;"",IF(DAYS360(L1213,$A$2)&lt;0,0,IF(AND(MONTH(L1213)=MONTH($A$2),YEAR(L1213)&lt;YEAR($A$2)),(DAYS360(L1213,$A$2)/30)-1,DAYS360(L1213,$A$2)/30)),0)</f>
        <v>41.733333333333334</v>
      </c>
      <c r="U1213" s="62">
        <f>+IF(M1213&lt;&gt;"",IF(DAYS360(M1213,$A$2)&lt;0,0,IF(AND(MONTH(M1213)=MONTH($A$2),YEAR(M1213)&lt;YEAR($A$2)),(DAYS360(M1213,$A$2)/30)-1,DAYS360(M1213,$A$2)/30)),0)</f>
        <v>2.6666666666666665</v>
      </c>
      <c r="V1213" s="63">
        <f>S1213/((C1213+Q1213)/2)</f>
        <v>7.407407407407407E-2</v>
      </c>
      <c r="W1213" s="64">
        <f>+IF(V1213&gt;0,1/V1213,999)</f>
        <v>13.5</v>
      </c>
      <c r="X1213" s="65" t="str">
        <f>+IF(N1213&lt;&gt;"",IF(INT(N1213)&lt;&gt;INT(K1213),"OUI",""),"")</f>
        <v/>
      </c>
      <c r="Y1213" s="66">
        <f>+IF(F1213="OUI",0,C1213*K1213)</f>
        <v>77.027600000000007</v>
      </c>
      <c r="Z1213" s="67" t="str">
        <f>+IF(R1213="-",IF(OR(F1213="OUI",AND(G1213="OUI",T1213&lt;=$V$1),H1213="OUI",I1213="OUI",J1213="OUI",T1213&lt;=$V$1),"OUI",""),"")</f>
        <v/>
      </c>
      <c r="AA1213" s="68" t="str">
        <f>+IF(OR(Z1213&lt;&gt;"OUI",X1213="OUI",R1213&lt;&gt;"-"),"OUI","")</f>
        <v>OUI</v>
      </c>
      <c r="AB1213" s="69">
        <f>+IF(AA1213&lt;&gt;"OUI","-",IF(R1213="-",IF(W1213&lt;=3,"-",MAX(N1213,K1213*(1-$T$1))),IF(W1213&lt;=3,R1213,IF(T1213&gt;$V$6,MAX(N1213,K1213*$T$6),IF(T1213&gt;$V$5,MAX(R1213,N1213,K1213*(1-$T$2),K1213*(1-$T$5)),IF(T1213&gt;$V$4,MAX(R1213,N1213,K1213*(1-$T$2),K1213*(1-$T$4)),IF(T1213&gt;$V$3,MAX(R1213,N1213,K1213*(1-$T$2),K1213*(1-$T$3)),IF(T1213&gt;$V$1,MAX(N1213,K1213*(1-$T$2)),MAX(N1213,R1213)))))))))</f>
        <v>5.4561216666666672</v>
      </c>
      <c r="AC1213" s="70">
        <f>+IF(AB1213="-","-",IF(ABS(K1213-AB1213)&lt;0.1,1,-1*(AB1213-K1213)/K1213))</f>
        <v>7.9166666666666607E-2</v>
      </c>
      <c r="AD1213" s="66">
        <f>+IF(AB1213&lt;&gt;"-",IF(AB1213&lt;K1213,(K1213-AB1213)*C1213,AB1213*C1213),"")</f>
        <v>6.0980183333333295</v>
      </c>
      <c r="AE1213" s="68" t="str">
        <f>+IF(AB1213&lt;&gt;"-",IF(R1213&lt;&gt;"-",IF(Z1213&lt;&gt;"OUI","OLD","FAUX"),IF(Z1213&lt;&gt;"OUI","NEW","FAUX")),"")</f>
        <v>OLD</v>
      </c>
      <c r="AF1213" s="68"/>
      <c r="AG1213" s="68"/>
      <c r="AH1213" s="53" t="str">
        <f t="shared" si="18"/>
        <v/>
      </c>
    </row>
    <row r="1214" spans="1:34" ht="17">
      <c r="A1214" s="53" t="s">
        <v>588</v>
      </c>
      <c r="B1214" s="53" t="s">
        <v>589</v>
      </c>
      <c r="C1214" s="54">
        <v>13</v>
      </c>
      <c r="D1214" s="55" t="s">
        <v>47</v>
      </c>
      <c r="E1214" s="55"/>
      <c r="F1214" s="56" t="s">
        <v>49</v>
      </c>
      <c r="G1214" s="56" t="s">
        <v>49</v>
      </c>
      <c r="H1214" s="56"/>
      <c r="I1214" s="56"/>
      <c r="J1214" s="56"/>
      <c r="K1214" s="57">
        <v>5.9252000000000002</v>
      </c>
      <c r="L1214" s="58">
        <v>44473</v>
      </c>
      <c r="M1214" s="58">
        <v>45307</v>
      </c>
      <c r="N1214" s="59"/>
      <c r="O1214" s="56"/>
      <c r="P1214" s="56"/>
      <c r="Q1214" s="56">
        <v>14</v>
      </c>
      <c r="R1214" s="60">
        <v>5.4561216666666672</v>
      </c>
      <c r="S1214" s="61">
        <f>O1214+P1214</f>
        <v>0</v>
      </c>
      <c r="T1214" s="62">
        <f>+IF(L1214&lt;&gt;"",IF(DAYS360(L1214,$A$2)&lt;0,0,IF(AND(MONTH(L1214)=MONTH($A$2),YEAR(L1214)&lt;YEAR($A$2)),(DAYS360(L1214,$A$2)/30)-1,DAYS360(L1214,$A$2)/30)),0)</f>
        <v>41.733333333333334</v>
      </c>
      <c r="U1214" s="62">
        <f>+IF(M1214&lt;&gt;"",IF(DAYS360(M1214,$A$2)&lt;0,0,IF(AND(MONTH(M1214)=MONTH($A$2),YEAR(M1214)&lt;YEAR($A$2)),(DAYS360(M1214,$A$2)/30)-1,DAYS360(M1214,$A$2)/30)),0)</f>
        <v>14.333333333333334</v>
      </c>
      <c r="V1214" s="63">
        <f>S1214/((C1214+Q1214)/2)</f>
        <v>0</v>
      </c>
      <c r="W1214" s="64">
        <f>+IF(V1214&gt;0,1/V1214,999)</f>
        <v>999</v>
      </c>
      <c r="X1214" s="65" t="str">
        <f>+IF(N1214&lt;&gt;"",IF(INT(N1214)&lt;&gt;INT(K1214),"OUI",""),"")</f>
        <v/>
      </c>
      <c r="Y1214" s="66">
        <f>+IF(F1214="OUI",0,C1214*K1214)</f>
        <v>77.027600000000007</v>
      </c>
      <c r="Z1214" s="67" t="str">
        <f>+IF(R1214="-",IF(OR(F1214="OUI",AND(G1214="OUI",T1214&lt;=$V$1),H1214="OUI",I1214="OUI",J1214="OUI",T1214&lt;=$V$1),"OUI",""),"")</f>
        <v/>
      </c>
      <c r="AA1214" s="68" t="str">
        <f>+IF(OR(Z1214&lt;&gt;"OUI",X1214="OUI",R1214&lt;&gt;"-"),"OUI","")</f>
        <v>OUI</v>
      </c>
      <c r="AB1214" s="69">
        <f>+IF(AA1214&lt;&gt;"OUI","-",IF(R1214="-",IF(W1214&lt;=3,"-",MAX(N1214,K1214*(1-$T$1))),IF(W1214&lt;=3,R1214,IF(T1214&gt;$V$6,MAX(N1214,K1214*$T$6),IF(T1214&gt;$V$5,MAX(R1214,N1214,K1214*(1-$T$2),K1214*(1-$T$5)),IF(T1214&gt;$V$4,MAX(R1214,N1214,K1214*(1-$T$2),K1214*(1-$T$4)),IF(T1214&gt;$V$3,MAX(R1214,N1214,K1214*(1-$T$2),K1214*(1-$T$3)),IF(T1214&gt;$V$1,MAX(N1214,K1214*(1-$T$2)),MAX(N1214,R1214)))))))))</f>
        <v>5.4561216666666672</v>
      </c>
      <c r="AC1214" s="70">
        <f>+IF(AB1214="-","-",IF(ABS(K1214-AB1214)&lt;0.1,1,-1*(AB1214-K1214)/K1214))</f>
        <v>7.9166666666666607E-2</v>
      </c>
      <c r="AD1214" s="66">
        <f>+IF(AB1214&lt;&gt;"-",IF(AB1214&lt;K1214,(K1214-AB1214)*C1214,AB1214*C1214),"")</f>
        <v>6.0980183333333295</v>
      </c>
      <c r="AE1214" s="68" t="str">
        <f>+IF(AB1214&lt;&gt;"-",IF(R1214&lt;&gt;"-",IF(Z1214&lt;&gt;"OUI","OLD","FAUX"),IF(Z1214&lt;&gt;"OUI","NEW","FAUX")),"")</f>
        <v>OLD</v>
      </c>
      <c r="AF1214" s="68"/>
      <c r="AG1214" s="68"/>
      <c r="AH1214" s="53" t="str">
        <f t="shared" si="18"/>
        <v/>
      </c>
    </row>
    <row r="1215" spans="1:34" ht="17">
      <c r="A1215" s="53" t="s">
        <v>592</v>
      </c>
      <c r="B1215" s="53" t="s">
        <v>593</v>
      </c>
      <c r="C1215" s="54">
        <v>11</v>
      </c>
      <c r="D1215" s="55" t="s">
        <v>47</v>
      </c>
      <c r="E1215" s="55"/>
      <c r="F1215" s="56" t="s">
        <v>49</v>
      </c>
      <c r="G1215" s="56" t="s">
        <v>49</v>
      </c>
      <c r="H1215" s="56"/>
      <c r="I1215" s="56"/>
      <c r="J1215" s="56"/>
      <c r="K1215" s="57">
        <v>5.9252000000000002</v>
      </c>
      <c r="L1215" s="58">
        <v>44473</v>
      </c>
      <c r="M1215" s="58">
        <v>45558</v>
      </c>
      <c r="N1215" s="59"/>
      <c r="O1215" s="56"/>
      <c r="P1215" s="56"/>
      <c r="Q1215" s="56">
        <v>12</v>
      </c>
      <c r="R1215" s="60">
        <v>5.4561216666666672</v>
      </c>
      <c r="S1215" s="61">
        <f>O1215+P1215</f>
        <v>0</v>
      </c>
      <c r="T1215" s="62">
        <f>+IF(L1215&lt;&gt;"",IF(DAYS360(L1215,$A$2)&lt;0,0,IF(AND(MONTH(L1215)=MONTH($A$2),YEAR(L1215)&lt;YEAR($A$2)),(DAYS360(L1215,$A$2)/30)-1,DAYS360(L1215,$A$2)/30)),0)</f>
        <v>41.733333333333334</v>
      </c>
      <c r="U1215" s="62">
        <f>+IF(M1215&lt;&gt;"",IF(DAYS360(M1215,$A$2)&lt;0,0,IF(AND(MONTH(M1215)=MONTH($A$2),YEAR(M1215)&lt;YEAR($A$2)),(DAYS360(M1215,$A$2)/30)-1,DAYS360(M1215,$A$2)/30)),0)</f>
        <v>6.1</v>
      </c>
      <c r="V1215" s="63">
        <f>S1215/((C1215+Q1215)/2)</f>
        <v>0</v>
      </c>
      <c r="W1215" s="64">
        <f>+IF(V1215&gt;0,1/V1215,999)</f>
        <v>999</v>
      </c>
      <c r="X1215" s="65" t="str">
        <f>+IF(N1215&lt;&gt;"",IF(INT(N1215)&lt;&gt;INT(K1215),"OUI",""),"")</f>
        <v/>
      </c>
      <c r="Y1215" s="66">
        <f>+IF(F1215="OUI",0,C1215*K1215)</f>
        <v>65.177199999999999</v>
      </c>
      <c r="Z1215" s="67" t="str">
        <f>+IF(R1215="-",IF(OR(F1215="OUI",AND(G1215="OUI",T1215&lt;=$V$1),H1215="OUI",I1215="OUI",J1215="OUI",T1215&lt;=$V$1),"OUI",""),"")</f>
        <v/>
      </c>
      <c r="AA1215" s="68" t="str">
        <f>+IF(OR(Z1215&lt;&gt;"OUI",X1215="OUI",R1215&lt;&gt;"-"),"OUI","")</f>
        <v>OUI</v>
      </c>
      <c r="AB1215" s="69">
        <f>+IF(AA1215&lt;&gt;"OUI","-",IF(R1215="-",IF(W1215&lt;=3,"-",MAX(N1215,K1215*(1-$T$1))),IF(W1215&lt;=3,R1215,IF(T1215&gt;$V$6,MAX(N1215,K1215*$T$6),IF(T1215&gt;$V$5,MAX(R1215,N1215,K1215*(1-$T$2),K1215*(1-$T$5)),IF(T1215&gt;$V$4,MAX(R1215,N1215,K1215*(1-$T$2),K1215*(1-$T$4)),IF(T1215&gt;$V$3,MAX(R1215,N1215,K1215*(1-$T$2),K1215*(1-$T$3)),IF(T1215&gt;$V$1,MAX(N1215,K1215*(1-$T$2)),MAX(N1215,R1215)))))))))</f>
        <v>5.4561216666666672</v>
      </c>
      <c r="AC1215" s="70">
        <f>+IF(AB1215="-","-",IF(ABS(K1215-AB1215)&lt;0.1,1,-1*(AB1215-K1215)/K1215))</f>
        <v>7.9166666666666607E-2</v>
      </c>
      <c r="AD1215" s="66">
        <f>+IF(AB1215&lt;&gt;"-",IF(AB1215&lt;K1215,(K1215-AB1215)*C1215,AB1215*C1215),"")</f>
        <v>5.1598616666666635</v>
      </c>
      <c r="AE1215" s="68" t="str">
        <f>+IF(AB1215&lt;&gt;"-",IF(R1215&lt;&gt;"-",IF(Z1215&lt;&gt;"OUI","OLD","FAUX"),IF(Z1215&lt;&gt;"OUI","NEW","FAUX")),"")</f>
        <v>OLD</v>
      </c>
      <c r="AF1215" s="68"/>
      <c r="AG1215" s="68"/>
      <c r="AH1215" s="53" t="str">
        <f t="shared" si="18"/>
        <v/>
      </c>
    </row>
    <row r="1216" spans="1:34" ht="17">
      <c r="A1216" s="53" t="s">
        <v>594</v>
      </c>
      <c r="B1216" s="53" t="s">
        <v>595</v>
      </c>
      <c r="C1216" s="54">
        <v>9</v>
      </c>
      <c r="D1216" s="55" t="s">
        <v>47</v>
      </c>
      <c r="E1216" s="55"/>
      <c r="F1216" s="56" t="s">
        <v>49</v>
      </c>
      <c r="G1216" s="56" t="s">
        <v>49</v>
      </c>
      <c r="H1216" s="56"/>
      <c r="I1216" s="56"/>
      <c r="J1216" s="56"/>
      <c r="K1216" s="57">
        <v>5.9252000000000002</v>
      </c>
      <c r="L1216" s="58">
        <v>44473</v>
      </c>
      <c r="M1216" s="58">
        <v>45257</v>
      </c>
      <c r="N1216" s="59"/>
      <c r="O1216" s="56"/>
      <c r="P1216" s="56"/>
      <c r="Q1216" s="56">
        <v>9</v>
      </c>
      <c r="R1216" s="60">
        <v>5.4561216666666672</v>
      </c>
      <c r="S1216" s="61">
        <f>O1216+P1216</f>
        <v>0</v>
      </c>
      <c r="T1216" s="62">
        <f>+IF(L1216&lt;&gt;"",IF(DAYS360(L1216,$A$2)&lt;0,0,IF(AND(MONTH(L1216)=MONTH($A$2),YEAR(L1216)&lt;YEAR($A$2)),(DAYS360(L1216,$A$2)/30)-1,DAYS360(L1216,$A$2)/30)),0)</f>
        <v>41.733333333333334</v>
      </c>
      <c r="U1216" s="62">
        <f>+IF(M1216&lt;&gt;"",IF(DAYS360(M1216,$A$2)&lt;0,0,IF(AND(MONTH(M1216)=MONTH($A$2),YEAR(M1216)&lt;YEAR($A$2)),(DAYS360(M1216,$A$2)/30)-1,DAYS360(M1216,$A$2)/30)),0)</f>
        <v>15.966666666666667</v>
      </c>
      <c r="V1216" s="63">
        <f>S1216/((C1216+Q1216)/2)</f>
        <v>0</v>
      </c>
      <c r="W1216" s="64">
        <f>+IF(V1216&gt;0,1/V1216,999)</f>
        <v>999</v>
      </c>
      <c r="X1216" s="65" t="str">
        <f>+IF(N1216&lt;&gt;"",IF(INT(N1216)&lt;&gt;INT(K1216),"OUI",""),"")</f>
        <v/>
      </c>
      <c r="Y1216" s="66">
        <f>+IF(F1216="OUI",0,C1216*K1216)</f>
        <v>53.326800000000006</v>
      </c>
      <c r="Z1216" s="67" t="str">
        <f>+IF(R1216="-",IF(OR(F1216="OUI",AND(G1216="OUI",T1216&lt;=$V$1),H1216="OUI",I1216="OUI",J1216="OUI",T1216&lt;=$V$1),"OUI",""),"")</f>
        <v/>
      </c>
      <c r="AA1216" s="68" t="str">
        <f>+IF(OR(Z1216&lt;&gt;"OUI",X1216="OUI",R1216&lt;&gt;"-"),"OUI","")</f>
        <v>OUI</v>
      </c>
      <c r="AB1216" s="69">
        <f>+IF(AA1216&lt;&gt;"OUI","-",IF(R1216="-",IF(W1216&lt;=3,"-",MAX(N1216,K1216*(1-$T$1))),IF(W1216&lt;=3,R1216,IF(T1216&gt;$V$6,MAX(N1216,K1216*$T$6),IF(T1216&gt;$V$5,MAX(R1216,N1216,K1216*(1-$T$2),K1216*(1-$T$5)),IF(T1216&gt;$V$4,MAX(R1216,N1216,K1216*(1-$T$2),K1216*(1-$T$4)),IF(T1216&gt;$V$3,MAX(R1216,N1216,K1216*(1-$T$2),K1216*(1-$T$3)),IF(T1216&gt;$V$1,MAX(N1216,K1216*(1-$T$2)),MAX(N1216,R1216)))))))))</f>
        <v>5.4561216666666672</v>
      </c>
      <c r="AC1216" s="70">
        <f>+IF(AB1216="-","-",IF(ABS(K1216-AB1216)&lt;0.1,1,-1*(AB1216-K1216)/K1216))</f>
        <v>7.9166666666666607E-2</v>
      </c>
      <c r="AD1216" s="66">
        <f>+IF(AB1216&lt;&gt;"-",IF(AB1216&lt;K1216,(K1216-AB1216)*C1216,AB1216*C1216),"")</f>
        <v>4.2217049999999974</v>
      </c>
      <c r="AE1216" s="68" t="str">
        <f>+IF(AB1216&lt;&gt;"-",IF(R1216&lt;&gt;"-",IF(Z1216&lt;&gt;"OUI","OLD","FAUX"),IF(Z1216&lt;&gt;"OUI","NEW","FAUX")),"")</f>
        <v>OLD</v>
      </c>
      <c r="AF1216" s="68"/>
      <c r="AG1216" s="68"/>
      <c r="AH1216" s="53" t="str">
        <f t="shared" si="18"/>
        <v/>
      </c>
    </row>
    <row r="1217" spans="1:34" ht="17">
      <c r="A1217" s="53" t="s">
        <v>486</v>
      </c>
      <c r="B1217" s="53" t="s">
        <v>487</v>
      </c>
      <c r="C1217" s="54">
        <v>7</v>
      </c>
      <c r="D1217" s="55" t="s">
        <v>47</v>
      </c>
      <c r="E1217" s="55"/>
      <c r="F1217" s="56" t="s">
        <v>49</v>
      </c>
      <c r="G1217" s="56" t="s">
        <v>49</v>
      </c>
      <c r="H1217" s="56"/>
      <c r="I1217" s="56"/>
      <c r="J1217" s="56"/>
      <c r="K1217" s="57">
        <v>5.9252000000000002</v>
      </c>
      <c r="L1217" s="58">
        <v>44495</v>
      </c>
      <c r="M1217" s="58">
        <v>45722</v>
      </c>
      <c r="N1217" s="59"/>
      <c r="O1217" s="56">
        <v>3</v>
      </c>
      <c r="P1217" s="56"/>
      <c r="Q1217" s="56">
        <v>10</v>
      </c>
      <c r="R1217" s="60">
        <v>5.637169444444444</v>
      </c>
      <c r="S1217" s="61">
        <f>O1217+P1217</f>
        <v>3</v>
      </c>
      <c r="T1217" s="62">
        <f>+IF(L1217&lt;&gt;"",IF(DAYS360(L1217,$A$2)&lt;0,0,IF(AND(MONTH(L1217)=MONTH($A$2),YEAR(L1217)&lt;YEAR($A$2)),(DAYS360(L1217,$A$2)/30)-1,DAYS360(L1217,$A$2)/30)),0)</f>
        <v>41</v>
      </c>
      <c r="U1217" s="62">
        <f>+IF(M1217&lt;&gt;"",IF(DAYS360(M1217,$A$2)&lt;0,0,IF(AND(MONTH(M1217)=MONTH($A$2),YEAR(M1217)&lt;YEAR($A$2)),(DAYS360(M1217,$A$2)/30)-1,DAYS360(M1217,$A$2)/30)),0)</f>
        <v>0.66666666666666663</v>
      </c>
      <c r="V1217" s="63">
        <f>S1217/((C1217+Q1217)/2)</f>
        <v>0.35294117647058826</v>
      </c>
      <c r="W1217" s="64">
        <f>+IF(V1217&gt;0,1/V1217,999)</f>
        <v>2.833333333333333</v>
      </c>
      <c r="X1217" s="65" t="str">
        <f>+IF(N1217&lt;&gt;"",IF(INT(N1217)&lt;&gt;INT(K1217),"OUI",""),"")</f>
        <v/>
      </c>
      <c r="Y1217" s="66">
        <f>+IF(F1217="OUI",0,C1217*K1217)</f>
        <v>41.476399999999998</v>
      </c>
      <c r="Z1217" s="67" t="str">
        <f>+IF(R1217="-",IF(OR(F1217="OUI",AND(G1217="OUI",T1217&lt;=$V$1),H1217="OUI",I1217="OUI",J1217="OUI",T1217&lt;=$V$1),"OUI",""),"")</f>
        <v/>
      </c>
      <c r="AA1217" s="68" t="str">
        <f>+IF(OR(Z1217&lt;&gt;"OUI",X1217="OUI",R1217&lt;&gt;"-"),"OUI","")</f>
        <v>OUI</v>
      </c>
      <c r="AB1217" s="69">
        <f>+IF(AA1217&lt;&gt;"OUI","-",IF(R1217="-",IF(W1217&lt;=3,"-",MAX(N1217,K1217*(1-$T$1))),IF(W1217&lt;=3,R1217,IF(T1217&gt;$V$6,MAX(N1217,K1217*$T$6),IF(T1217&gt;$V$5,MAX(R1217,N1217,K1217*(1-$T$2),K1217*(1-$T$5)),IF(T1217&gt;$V$4,MAX(R1217,N1217,K1217*(1-$T$2),K1217*(1-$T$4)),IF(T1217&gt;$V$3,MAX(R1217,N1217,K1217*(1-$T$2),K1217*(1-$T$3)),IF(T1217&gt;$V$1,MAX(N1217,K1217*(1-$T$2)),MAX(N1217,R1217)))))))))</f>
        <v>5.637169444444444</v>
      </c>
      <c r="AC1217" s="70">
        <f>+IF(AB1217="-","-",IF(ABS(K1217-AB1217)&lt;0.1,1,-1*(AB1217-K1217)/K1217))</f>
        <v>4.8611111111111223E-2</v>
      </c>
      <c r="AD1217" s="66">
        <f>+IF(AB1217&lt;&gt;"-",IF(AB1217&lt;K1217,(K1217-AB1217)*C1217,AB1217*C1217),"")</f>
        <v>2.0162138888888936</v>
      </c>
      <c r="AE1217" s="68" t="str">
        <f>+IF(AB1217&lt;&gt;"-",IF(R1217&lt;&gt;"-",IF(Z1217&lt;&gt;"OUI","OLD","FAUX"),IF(Z1217&lt;&gt;"OUI","NEW","FAUX")),"")</f>
        <v>OLD</v>
      </c>
      <c r="AF1217" s="68"/>
      <c r="AG1217" s="68"/>
      <c r="AH1217" s="53" t="str">
        <f t="shared" si="18"/>
        <v/>
      </c>
    </row>
    <row r="1218" spans="1:34" ht="17">
      <c r="A1218" s="53" t="s">
        <v>2766</v>
      </c>
      <c r="B1218" s="53" t="s">
        <v>2767</v>
      </c>
      <c r="C1218" s="54">
        <v>1</v>
      </c>
      <c r="D1218" s="55" t="s">
        <v>791</v>
      </c>
      <c r="E1218" s="55"/>
      <c r="F1218" s="56" t="s">
        <v>49</v>
      </c>
      <c r="G1218" s="56" t="s">
        <v>49</v>
      </c>
      <c r="H1218" s="56"/>
      <c r="I1218" s="56"/>
      <c r="J1218" s="56"/>
      <c r="K1218" s="57">
        <v>5.9</v>
      </c>
      <c r="L1218" s="58">
        <v>45581</v>
      </c>
      <c r="M1218" s="58">
        <v>45713</v>
      </c>
      <c r="N1218" s="59"/>
      <c r="O1218" s="56">
        <v>6</v>
      </c>
      <c r="P1218" s="56"/>
      <c r="Q1218" s="56">
        <v>7</v>
      </c>
      <c r="R1218" s="60" t="s">
        <v>1139</v>
      </c>
      <c r="S1218" s="61">
        <f>O1218+P1218</f>
        <v>6</v>
      </c>
      <c r="T1218" s="62">
        <f>+IF(L1218&lt;&gt;"",IF(DAYS360(L1218,$A$2)&lt;0,0,IF(AND(MONTH(L1218)=MONTH($A$2),YEAR(L1218)&lt;YEAR($A$2)),(DAYS360(L1218,$A$2)/30)-1,DAYS360(L1218,$A$2)/30)),0)</f>
        <v>5.333333333333333</v>
      </c>
      <c r="U1218" s="62">
        <f>+IF(M1218&lt;&gt;"",IF(DAYS360(M1218,$A$2)&lt;0,0,IF(AND(MONTH(M1218)=MONTH($A$2),YEAR(M1218)&lt;YEAR($A$2)),(DAYS360(M1218,$A$2)/30)-1,DAYS360(M1218,$A$2)/30)),0)</f>
        <v>1.0333333333333334</v>
      </c>
      <c r="V1218" s="63">
        <f>S1218/((C1218+Q1218)/2)</f>
        <v>1.5</v>
      </c>
      <c r="W1218" s="64">
        <f>+IF(V1218&gt;0,1/V1218,999)</f>
        <v>0.66666666666666663</v>
      </c>
      <c r="X1218" s="65" t="str">
        <f>+IF(N1218&lt;&gt;"",IF(INT(N1218)&lt;&gt;INT(K1218),"OUI",""),"")</f>
        <v/>
      </c>
      <c r="Y1218" s="66">
        <f>+IF(F1218="OUI",0,C1218*K1218)</f>
        <v>5.9</v>
      </c>
      <c r="Z1218" s="67" t="str">
        <f>+IF(R1218="-",IF(OR(F1218="OUI",AND(G1218="OUI",T1218&lt;=$V$1),H1218="OUI",I1218="OUI",J1218="OUI",T1218&lt;=$V$1),"OUI",""),"")</f>
        <v>OUI</v>
      </c>
      <c r="AA1218" s="68" t="str">
        <f>+IF(OR(Z1218&lt;&gt;"OUI",X1218="OUI",R1218&lt;&gt;"-"),"OUI","")</f>
        <v/>
      </c>
      <c r="AB1218" s="69" t="str">
        <f>+IF(AA1218&lt;&gt;"OUI","-",IF(R1218="-",IF(W1218&lt;=3,"-",MAX(N1218,K1218*(1-$T$1))),IF(W1218&lt;=3,R1218,IF(T1218&gt;$V$6,MAX(N1218,K1218*$T$6),IF(T1218&gt;$V$5,MAX(R1218,N1218,K1218*(1-$T$2),K1218*(1-$T$5)),IF(T1218&gt;$V$4,MAX(R1218,N1218,K1218*(1-$T$2),K1218*(1-$T$4)),IF(T1218&gt;$V$3,MAX(R1218,N1218,K1218*(1-$T$2),K1218*(1-$T$3)),IF(T1218&gt;$V$1,MAX(N1218,K1218*(1-$T$2)),MAX(N1218,R1218)))))))))</f>
        <v>-</v>
      </c>
      <c r="AC1218" s="70" t="str">
        <f>+IF(AB1218="-","-",IF(ABS(K1218-AB1218)&lt;0.1,1,-1*(AB1218-K1218)/K1218))</f>
        <v>-</v>
      </c>
      <c r="AD1218" s="66" t="str">
        <f>+IF(AB1218&lt;&gt;"-",IF(AB1218&lt;K1218,(K1218-AB1218)*C1218,AB1218*C1218),"")</f>
        <v/>
      </c>
      <c r="AE1218" s="68" t="str">
        <f>+IF(AB1218&lt;&gt;"-",IF(R1218&lt;&gt;"-",IF(Z1218&lt;&gt;"OUI","OLD","FAUX"),IF(Z1218&lt;&gt;"OUI","NEW","FAUX")),"")</f>
        <v/>
      </c>
      <c r="AF1218" s="68"/>
      <c r="AG1218" s="68"/>
      <c r="AH1218" s="53" t="str">
        <f t="shared" si="18"/>
        <v/>
      </c>
    </row>
    <row r="1219" spans="1:34" ht="17">
      <c r="A1219" s="53" t="s">
        <v>2355</v>
      </c>
      <c r="B1219" s="53" t="s">
        <v>2356</v>
      </c>
      <c r="C1219" s="54">
        <v>5</v>
      </c>
      <c r="D1219" s="55" t="s">
        <v>791</v>
      </c>
      <c r="E1219" s="55"/>
      <c r="F1219" s="56" t="s">
        <v>49</v>
      </c>
      <c r="G1219" s="56" t="s">
        <v>49</v>
      </c>
      <c r="H1219" s="56"/>
      <c r="I1219" s="56"/>
      <c r="J1219" s="56"/>
      <c r="K1219" s="57">
        <v>5.9</v>
      </c>
      <c r="L1219" s="58">
        <v>45706</v>
      </c>
      <c r="M1219" s="58">
        <v>45665</v>
      </c>
      <c r="N1219" s="59"/>
      <c r="O1219" s="56">
        <v>2</v>
      </c>
      <c r="P1219" s="56"/>
      <c r="Q1219" s="56">
        <v>2</v>
      </c>
      <c r="R1219" s="60" t="s">
        <v>1139</v>
      </c>
      <c r="S1219" s="61">
        <f>O1219+P1219</f>
        <v>2</v>
      </c>
      <c r="T1219" s="62">
        <f>+IF(L1219&lt;&gt;"",IF(DAYS360(L1219,$A$2)&lt;0,0,IF(AND(MONTH(L1219)=MONTH($A$2),YEAR(L1219)&lt;YEAR($A$2)),(DAYS360(L1219,$A$2)/30)-1,DAYS360(L1219,$A$2)/30)),0)</f>
        <v>1.2666666666666666</v>
      </c>
      <c r="U1219" s="62">
        <f>+IF(M1219&lt;&gt;"",IF(DAYS360(M1219,$A$2)&lt;0,0,IF(AND(MONTH(M1219)=MONTH($A$2),YEAR(M1219)&lt;YEAR($A$2)),(DAYS360(M1219,$A$2)/30)-1,DAYS360(M1219,$A$2)/30)),0)</f>
        <v>2.6</v>
      </c>
      <c r="V1219" s="63">
        <f>S1219/((C1219+Q1219)/2)</f>
        <v>0.5714285714285714</v>
      </c>
      <c r="W1219" s="64">
        <f>+IF(V1219&gt;0,1/V1219,999)</f>
        <v>1.75</v>
      </c>
      <c r="X1219" s="65" t="str">
        <f>+IF(N1219&lt;&gt;"",IF(INT(N1219)&lt;&gt;INT(K1219),"OUI",""),"")</f>
        <v/>
      </c>
      <c r="Y1219" s="66">
        <f>+IF(F1219="OUI",0,C1219*K1219)</f>
        <v>29.5</v>
      </c>
      <c r="Z1219" s="67" t="str">
        <f>+IF(R1219="-",IF(OR(F1219="OUI",AND(G1219="OUI",T1219&lt;=$V$1),H1219="OUI",I1219="OUI",J1219="OUI",T1219&lt;=$V$1),"OUI",""),"")</f>
        <v>OUI</v>
      </c>
      <c r="AA1219" s="68" t="str">
        <f>+IF(OR(Z1219&lt;&gt;"OUI",X1219="OUI",R1219&lt;&gt;"-"),"OUI","")</f>
        <v/>
      </c>
      <c r="AB1219" s="69" t="str">
        <f>+IF(AA1219&lt;&gt;"OUI","-",IF(R1219="-",IF(W1219&lt;=3,"-",MAX(N1219,K1219*(1-$T$1))),IF(W1219&lt;=3,R1219,IF(T1219&gt;$V$6,MAX(N1219,K1219*$T$6),IF(T1219&gt;$V$5,MAX(R1219,N1219,K1219*(1-$T$2),K1219*(1-$T$5)),IF(T1219&gt;$V$4,MAX(R1219,N1219,K1219*(1-$T$2),K1219*(1-$T$4)),IF(T1219&gt;$V$3,MAX(R1219,N1219,K1219*(1-$T$2),K1219*(1-$T$3)),IF(T1219&gt;$V$1,MAX(N1219,K1219*(1-$T$2)),MAX(N1219,R1219)))))))))</f>
        <v>-</v>
      </c>
      <c r="AC1219" s="70" t="str">
        <f>+IF(AB1219="-","-",IF(ABS(K1219-AB1219)&lt;0.1,1,-1*(AB1219-K1219)/K1219))</f>
        <v>-</v>
      </c>
      <c r="AD1219" s="66" t="str">
        <f>+IF(AB1219&lt;&gt;"-",IF(AB1219&lt;K1219,(K1219-AB1219)*C1219,AB1219*C1219),"")</f>
        <v/>
      </c>
      <c r="AE1219" s="68" t="str">
        <f>+IF(AB1219&lt;&gt;"-",IF(R1219&lt;&gt;"-",IF(Z1219&lt;&gt;"OUI","OLD","FAUX"),IF(Z1219&lt;&gt;"OUI","NEW","FAUX")),"")</f>
        <v/>
      </c>
      <c r="AF1219" s="68"/>
      <c r="AG1219" s="68"/>
      <c r="AH1219" s="53" t="str">
        <f t="shared" si="18"/>
        <v/>
      </c>
    </row>
    <row r="1220" spans="1:34" ht="17">
      <c r="A1220" s="53" t="s">
        <v>2768</v>
      </c>
      <c r="B1220" s="53" t="s">
        <v>2769</v>
      </c>
      <c r="C1220" s="54">
        <v>7</v>
      </c>
      <c r="D1220" s="55" t="s">
        <v>791</v>
      </c>
      <c r="E1220" s="55"/>
      <c r="F1220" s="56" t="s">
        <v>49</v>
      </c>
      <c r="G1220" s="56" t="s">
        <v>49</v>
      </c>
      <c r="H1220" s="56"/>
      <c r="I1220" s="56"/>
      <c r="J1220" s="56"/>
      <c r="K1220" s="57">
        <v>5.9</v>
      </c>
      <c r="L1220" s="58">
        <v>45715</v>
      </c>
      <c r="M1220" s="58">
        <v>45733</v>
      </c>
      <c r="N1220" s="59"/>
      <c r="O1220" s="56">
        <v>6</v>
      </c>
      <c r="P1220" s="56"/>
      <c r="Q1220" s="56">
        <v>7</v>
      </c>
      <c r="R1220" s="60" t="s">
        <v>1139</v>
      </c>
      <c r="S1220" s="61">
        <f>O1220+P1220</f>
        <v>6</v>
      </c>
      <c r="T1220" s="62">
        <f>+IF(L1220&lt;&gt;"",IF(DAYS360(L1220,$A$2)&lt;0,0,IF(AND(MONTH(L1220)=MONTH($A$2),YEAR(L1220)&lt;YEAR($A$2)),(DAYS360(L1220,$A$2)/30)-1,DAYS360(L1220,$A$2)/30)),0)</f>
        <v>0.96666666666666667</v>
      </c>
      <c r="U1220" s="62">
        <f>+IF(M1220&lt;&gt;"",IF(DAYS360(M1220,$A$2)&lt;0,0,IF(AND(MONTH(M1220)=MONTH($A$2),YEAR(M1220)&lt;YEAR($A$2)),(DAYS360(M1220,$A$2)/30)-1,DAYS360(M1220,$A$2)/30)),0)</f>
        <v>0.3</v>
      </c>
      <c r="V1220" s="63">
        <f>S1220/((C1220+Q1220)/2)</f>
        <v>0.8571428571428571</v>
      </c>
      <c r="W1220" s="64">
        <f>+IF(V1220&gt;0,1/V1220,999)</f>
        <v>1.1666666666666667</v>
      </c>
      <c r="X1220" s="65" t="str">
        <f>+IF(N1220&lt;&gt;"",IF(INT(N1220)&lt;&gt;INT(K1220),"OUI",""),"")</f>
        <v/>
      </c>
      <c r="Y1220" s="66">
        <f>+IF(F1220="OUI",0,C1220*K1220)</f>
        <v>41.300000000000004</v>
      </c>
      <c r="Z1220" s="67" t="str">
        <f>+IF(R1220="-",IF(OR(F1220="OUI",AND(G1220="OUI",T1220&lt;=$V$1),H1220="OUI",I1220="OUI",J1220="OUI",T1220&lt;=$V$1),"OUI",""),"")</f>
        <v>OUI</v>
      </c>
      <c r="AA1220" s="68" t="str">
        <f>+IF(OR(Z1220&lt;&gt;"OUI",X1220="OUI",R1220&lt;&gt;"-"),"OUI","")</f>
        <v/>
      </c>
      <c r="AB1220" s="69" t="str">
        <f>+IF(AA1220&lt;&gt;"OUI","-",IF(R1220="-",IF(W1220&lt;=3,"-",MAX(N1220,K1220*(1-$T$1))),IF(W1220&lt;=3,R1220,IF(T1220&gt;$V$6,MAX(N1220,K1220*$T$6),IF(T1220&gt;$V$5,MAX(R1220,N1220,K1220*(1-$T$2),K1220*(1-$T$5)),IF(T1220&gt;$V$4,MAX(R1220,N1220,K1220*(1-$T$2),K1220*(1-$T$4)),IF(T1220&gt;$V$3,MAX(R1220,N1220,K1220*(1-$T$2),K1220*(1-$T$3)),IF(T1220&gt;$V$1,MAX(N1220,K1220*(1-$T$2)),MAX(N1220,R1220)))))))))</f>
        <v>-</v>
      </c>
      <c r="AC1220" s="70" t="str">
        <f>+IF(AB1220="-","-",IF(ABS(K1220-AB1220)&lt;0.1,1,-1*(AB1220-K1220)/K1220))</f>
        <v>-</v>
      </c>
      <c r="AD1220" s="66" t="str">
        <f>+IF(AB1220&lt;&gt;"-",IF(AB1220&lt;K1220,(K1220-AB1220)*C1220,AB1220*C1220),"")</f>
        <v/>
      </c>
      <c r="AE1220" s="68" t="str">
        <f>+IF(AB1220&lt;&gt;"-",IF(R1220&lt;&gt;"-",IF(Z1220&lt;&gt;"OUI","OLD","FAUX"),IF(Z1220&lt;&gt;"OUI","NEW","FAUX")),"")</f>
        <v/>
      </c>
      <c r="AF1220" s="68"/>
      <c r="AG1220" s="68"/>
      <c r="AH1220" s="53" t="str">
        <f t="shared" si="18"/>
        <v/>
      </c>
    </row>
    <row r="1221" spans="1:34" ht="17">
      <c r="A1221" s="53" t="s">
        <v>1310</v>
      </c>
      <c r="B1221" s="53" t="s">
        <v>1311</v>
      </c>
      <c r="C1221" s="54">
        <v>7</v>
      </c>
      <c r="D1221" s="55" t="s">
        <v>791</v>
      </c>
      <c r="E1221" s="55"/>
      <c r="F1221" s="56" t="s">
        <v>49</v>
      </c>
      <c r="G1221" s="56" t="s">
        <v>49</v>
      </c>
      <c r="H1221" s="56"/>
      <c r="I1221" s="56"/>
      <c r="J1221" s="56"/>
      <c r="K1221" s="57">
        <v>5.9</v>
      </c>
      <c r="L1221" s="58">
        <v>45296</v>
      </c>
      <c r="M1221" s="58">
        <v>45628</v>
      </c>
      <c r="N1221" s="59"/>
      <c r="O1221" s="56"/>
      <c r="P1221" s="56"/>
      <c r="Q1221" s="56">
        <v>9</v>
      </c>
      <c r="R1221" s="60" t="s">
        <v>1139</v>
      </c>
      <c r="S1221" s="61">
        <f>O1221+P1221</f>
        <v>0</v>
      </c>
      <c r="T1221" s="62">
        <f>+IF(L1221&lt;&gt;"",IF(DAYS360(L1221,$A$2)&lt;0,0,IF(AND(MONTH(L1221)=MONTH($A$2),YEAR(L1221)&lt;YEAR($A$2)),(DAYS360(L1221,$A$2)/30)-1,DAYS360(L1221,$A$2)/30)),0)</f>
        <v>14.7</v>
      </c>
      <c r="U1221" s="62">
        <f>+IF(M1221&lt;&gt;"",IF(DAYS360(M1221,$A$2)&lt;0,0,IF(AND(MONTH(M1221)=MONTH($A$2),YEAR(M1221)&lt;YEAR($A$2)),(DAYS360(M1221,$A$2)/30)-1,DAYS360(M1221,$A$2)/30)),0)</f>
        <v>3.8</v>
      </c>
      <c r="V1221" s="63">
        <f>S1221/((C1221+Q1221)/2)</f>
        <v>0</v>
      </c>
      <c r="W1221" s="64">
        <f>+IF(V1221&gt;0,1/V1221,999)</f>
        <v>999</v>
      </c>
      <c r="X1221" s="65" t="str">
        <f>+IF(N1221&lt;&gt;"",IF(INT(N1221)&lt;&gt;INT(K1221),"OUI",""),"")</f>
        <v/>
      </c>
      <c r="Y1221" s="66">
        <f>+IF(F1221="OUI",0,C1221*K1221)</f>
        <v>41.300000000000004</v>
      </c>
      <c r="Z1221" s="67" t="str">
        <f>+IF(R1221="-",IF(OR(F1221="OUI",AND(G1221="OUI",T1221&lt;=$V$1),H1221="OUI",I1221="OUI",J1221="OUI",T1221&lt;=$V$1),"OUI",""),"")</f>
        <v/>
      </c>
      <c r="AA1221" s="68" t="str">
        <f>+IF(OR(Z1221&lt;&gt;"OUI",X1221="OUI",R1221&lt;&gt;"-"),"OUI","")</f>
        <v>OUI</v>
      </c>
      <c r="AB1221" s="69">
        <f>+IF(AA1221&lt;&gt;"OUI","-",IF(R1221="-",IF(W1221&lt;=3,"-",MAX(N1221,K1221*(1-$T$1))),IF(W1221&lt;=3,R1221,IF(T1221&gt;$V$6,MAX(N1221,K1221*$T$6),IF(T1221&gt;$V$5,MAX(R1221,N1221,K1221*(1-$T$2),K1221*(1-$T$5)),IF(T1221&gt;$V$4,MAX(R1221,N1221,K1221*(1-$T$2),K1221*(1-$T$4)),IF(T1221&gt;$V$3,MAX(R1221,N1221,K1221*(1-$T$2),K1221*(1-$T$3)),IF(T1221&gt;$V$1,MAX(N1221,K1221*(1-$T$2)),MAX(N1221,R1221)))))))))</f>
        <v>5.3100000000000005</v>
      </c>
      <c r="AC1221" s="70">
        <f>+IF(AB1221="-","-",IF(ABS(K1221-AB1221)&lt;0.1,1,-1*(AB1221-K1221)/K1221))</f>
        <v>9.9999999999999964E-2</v>
      </c>
      <c r="AD1221" s="66">
        <f>+IF(AB1221&lt;&gt;"-",IF(AB1221&lt;K1221,(K1221-AB1221)*C1221,AB1221*C1221),"")</f>
        <v>4.129999999999999</v>
      </c>
      <c r="AE1221" s="68" t="str">
        <f>+IF(AB1221&lt;&gt;"-",IF(R1221&lt;&gt;"-",IF(Z1221&lt;&gt;"OUI","OLD","FAUX"),IF(Z1221&lt;&gt;"OUI","NEW","FAUX")),"")</f>
        <v>NEW</v>
      </c>
      <c r="AF1221" s="68"/>
      <c r="AG1221" s="68"/>
      <c r="AH1221" s="53" t="str">
        <f t="shared" si="18"/>
        <v/>
      </c>
    </row>
    <row r="1222" spans="1:34" ht="17">
      <c r="A1222" s="53" t="s">
        <v>1832</v>
      </c>
      <c r="B1222" s="53" t="s">
        <v>1833</v>
      </c>
      <c r="C1222" s="54">
        <v>7</v>
      </c>
      <c r="D1222" s="55" t="s">
        <v>448</v>
      </c>
      <c r="E1222" s="55"/>
      <c r="F1222" s="56" t="s">
        <v>49</v>
      </c>
      <c r="G1222" s="56" t="s">
        <v>49</v>
      </c>
      <c r="H1222" s="56"/>
      <c r="I1222" s="56"/>
      <c r="J1222" s="56"/>
      <c r="K1222" s="57">
        <v>5.85</v>
      </c>
      <c r="L1222" s="58">
        <v>44831</v>
      </c>
      <c r="M1222" s="58">
        <v>45355</v>
      </c>
      <c r="N1222" s="59"/>
      <c r="O1222" s="56"/>
      <c r="P1222" s="56"/>
      <c r="Q1222" s="56">
        <v>7</v>
      </c>
      <c r="R1222" s="60">
        <v>5.2649999999999997</v>
      </c>
      <c r="S1222" s="61">
        <f>O1222+P1222</f>
        <v>0</v>
      </c>
      <c r="T1222" s="62">
        <f>+IF(L1222&lt;&gt;"",IF(DAYS360(L1222,$A$2)&lt;0,0,IF(AND(MONTH(L1222)=MONTH($A$2),YEAR(L1222)&lt;YEAR($A$2)),(DAYS360(L1222,$A$2)/30)-1,DAYS360(L1222,$A$2)/30)),0)</f>
        <v>29.966666666666665</v>
      </c>
      <c r="U1222" s="62">
        <f>+IF(M1222&lt;&gt;"",IF(DAYS360(M1222,$A$2)&lt;0,0,IF(AND(MONTH(M1222)=MONTH($A$2),YEAR(M1222)&lt;YEAR($A$2)),(DAYS360(M1222,$A$2)/30)-1,DAYS360(M1222,$A$2)/30)),0)</f>
        <v>11.733333333333333</v>
      </c>
      <c r="V1222" s="63">
        <f>S1222/((C1222+Q1222)/2)</f>
        <v>0</v>
      </c>
      <c r="W1222" s="64">
        <f>+IF(V1222&gt;0,1/V1222,999)</f>
        <v>999</v>
      </c>
      <c r="X1222" s="65" t="str">
        <f>+IF(N1222&lt;&gt;"",IF(INT(N1222)&lt;&gt;INT(K1222),"OUI",""),"")</f>
        <v/>
      </c>
      <c r="Y1222" s="66">
        <f>+IF(F1222="OUI",0,C1222*K1222)</f>
        <v>40.949999999999996</v>
      </c>
      <c r="Z1222" s="67" t="str">
        <f>+IF(R1222="-",IF(OR(F1222="OUI",AND(G1222="OUI",T1222&lt;=$V$1),H1222="OUI",I1222="OUI",J1222="OUI",T1222&lt;=$V$1),"OUI",""),"")</f>
        <v/>
      </c>
      <c r="AA1222" s="68" t="str">
        <f>+IF(OR(Z1222&lt;&gt;"OUI",X1222="OUI",R1222&lt;&gt;"-"),"OUI","")</f>
        <v>OUI</v>
      </c>
      <c r="AB1222" s="69">
        <f>+IF(AA1222&lt;&gt;"OUI","-",IF(R1222="-",IF(W1222&lt;=3,"-",MAX(N1222,K1222*(1-$T$1))),IF(W1222&lt;=3,R1222,IF(T1222&gt;$V$6,MAX(N1222,K1222*$T$6),IF(T1222&gt;$V$5,MAX(R1222,N1222,K1222*(1-$T$2),K1222*(1-$T$5)),IF(T1222&gt;$V$4,MAX(R1222,N1222,K1222*(1-$T$2),K1222*(1-$T$4)),IF(T1222&gt;$V$3,MAX(R1222,N1222,K1222*(1-$T$2),K1222*(1-$T$3)),IF(T1222&gt;$V$1,MAX(N1222,K1222*(1-$T$2)),MAX(N1222,R1222)))))))))</f>
        <v>5.2649999999999997</v>
      </c>
      <c r="AC1222" s="70">
        <f>+IF(AB1222="-","-",IF(ABS(K1222-AB1222)&lt;0.1,1,-1*(AB1222-K1222)/K1222))</f>
        <v>0.1</v>
      </c>
      <c r="AD1222" s="66">
        <f>+IF(AB1222&lt;&gt;"-",IF(AB1222&lt;K1222,(K1222-AB1222)*C1222,AB1222*C1222),"")</f>
        <v>4.0949999999999998</v>
      </c>
      <c r="AE1222" s="68" t="str">
        <f>+IF(AB1222&lt;&gt;"-",IF(R1222&lt;&gt;"-",IF(Z1222&lt;&gt;"OUI","OLD","FAUX"),IF(Z1222&lt;&gt;"OUI","NEW","FAUX")),"")</f>
        <v>OLD</v>
      </c>
      <c r="AF1222" s="68"/>
      <c r="AG1222" s="68"/>
      <c r="AH1222" s="53" t="str">
        <f t="shared" si="18"/>
        <v/>
      </c>
    </row>
    <row r="1223" spans="1:34" ht="17">
      <c r="A1223" s="53" t="s">
        <v>1787</v>
      </c>
      <c r="B1223" s="53" t="s">
        <v>1788</v>
      </c>
      <c r="C1223" s="54">
        <v>10</v>
      </c>
      <c r="D1223" s="55" t="s">
        <v>80</v>
      </c>
      <c r="E1223" s="55" t="s">
        <v>928</v>
      </c>
      <c r="F1223" s="56" t="s">
        <v>49</v>
      </c>
      <c r="G1223" s="56" t="s">
        <v>49</v>
      </c>
      <c r="H1223" s="56"/>
      <c r="I1223" s="56"/>
      <c r="J1223" s="56" t="s">
        <v>49</v>
      </c>
      <c r="K1223" s="57">
        <v>5.8455000000000004</v>
      </c>
      <c r="L1223" s="58">
        <v>44777</v>
      </c>
      <c r="M1223" s="58">
        <v>45691</v>
      </c>
      <c r="N1223" s="59"/>
      <c r="O1223" s="56">
        <v>1</v>
      </c>
      <c r="P1223" s="56"/>
      <c r="Q1223" s="56">
        <v>11</v>
      </c>
      <c r="R1223" s="60">
        <v>5.2609500000000002</v>
      </c>
      <c r="S1223" s="61">
        <f>O1223+P1223</f>
        <v>1</v>
      </c>
      <c r="T1223" s="62">
        <f>+IF(L1223&lt;&gt;"",IF(DAYS360(L1223,$A$2)&lt;0,0,IF(AND(MONTH(L1223)=MONTH($A$2),YEAR(L1223)&lt;YEAR($A$2)),(DAYS360(L1223,$A$2)/30)-1,DAYS360(L1223,$A$2)/30)),0)</f>
        <v>31.733333333333334</v>
      </c>
      <c r="U1223" s="62">
        <f>+IF(M1223&lt;&gt;"",IF(DAYS360(M1223,$A$2)&lt;0,0,IF(AND(MONTH(M1223)=MONTH($A$2),YEAR(M1223)&lt;YEAR($A$2)),(DAYS360(M1223,$A$2)/30)-1,DAYS360(M1223,$A$2)/30)),0)</f>
        <v>1.7666666666666666</v>
      </c>
      <c r="V1223" s="63">
        <f>S1223/((C1223+Q1223)/2)</f>
        <v>9.5238095238095233E-2</v>
      </c>
      <c r="W1223" s="64">
        <f>+IF(V1223&gt;0,1/V1223,999)</f>
        <v>10.5</v>
      </c>
      <c r="X1223" s="65" t="str">
        <f>+IF(N1223&lt;&gt;"",IF(INT(N1223)&lt;&gt;INT(K1223),"OUI",""),"")</f>
        <v/>
      </c>
      <c r="Y1223" s="66">
        <f>+IF(F1223="OUI",0,C1223*K1223)</f>
        <v>58.455000000000005</v>
      </c>
      <c r="Z1223" s="67" t="str">
        <f>+IF(R1223="-",IF(OR(F1223="OUI",AND(G1223="OUI",T1223&lt;=$V$1),H1223="OUI",I1223="OUI",J1223="OUI",T1223&lt;=$V$1),"OUI",""),"")</f>
        <v/>
      </c>
      <c r="AA1223" s="68" t="str">
        <f>+IF(OR(Z1223&lt;&gt;"OUI",X1223="OUI",R1223&lt;&gt;"-"),"OUI","")</f>
        <v>OUI</v>
      </c>
      <c r="AB1223" s="69">
        <f>+IF(AA1223&lt;&gt;"OUI","-",IF(R1223="-",IF(W1223&lt;=3,"-",MAX(N1223,K1223*(1-$T$1))),IF(W1223&lt;=3,R1223,IF(T1223&gt;$V$6,MAX(N1223,K1223*$T$6),IF(T1223&gt;$V$5,MAX(R1223,N1223,K1223*(1-$T$2),K1223*(1-$T$5)),IF(T1223&gt;$V$4,MAX(R1223,N1223,K1223*(1-$T$2),K1223*(1-$T$4)),IF(T1223&gt;$V$3,MAX(R1223,N1223,K1223*(1-$T$2),K1223*(1-$T$3)),IF(T1223&gt;$V$1,MAX(N1223,K1223*(1-$T$2)),MAX(N1223,R1223)))))))))</f>
        <v>5.2609500000000002</v>
      </c>
      <c r="AC1223" s="70">
        <f>+IF(AB1223="-","-",IF(ABS(K1223-AB1223)&lt;0.1,1,-1*(AB1223-K1223)/K1223))</f>
        <v>0.10000000000000002</v>
      </c>
      <c r="AD1223" s="66">
        <f>+IF(AB1223&lt;&gt;"-",IF(AB1223&lt;K1223,(K1223-AB1223)*C1223,AB1223*C1223),"")</f>
        <v>5.8455000000000013</v>
      </c>
      <c r="AE1223" s="68" t="str">
        <f>+IF(AB1223&lt;&gt;"-",IF(R1223&lt;&gt;"-",IF(Z1223&lt;&gt;"OUI","OLD","FAUX"),IF(Z1223&lt;&gt;"OUI","NEW","FAUX")),"")</f>
        <v>OLD</v>
      </c>
      <c r="AF1223" s="68"/>
      <c r="AG1223" s="68"/>
      <c r="AH1223" s="53" t="str">
        <f t="shared" si="18"/>
        <v/>
      </c>
    </row>
    <row r="1224" spans="1:34" ht="17">
      <c r="A1224" s="53" t="s">
        <v>985</v>
      </c>
      <c r="B1224" s="53" t="s">
        <v>986</v>
      </c>
      <c r="C1224" s="54">
        <v>8</v>
      </c>
      <c r="D1224" s="55" t="s">
        <v>987</v>
      </c>
      <c r="E1224" s="55" t="s">
        <v>988</v>
      </c>
      <c r="F1224" s="56" t="s">
        <v>49</v>
      </c>
      <c r="G1224" s="56" t="s">
        <v>49</v>
      </c>
      <c r="H1224" s="56"/>
      <c r="I1224" s="56"/>
      <c r="J1224" s="56" t="s">
        <v>49</v>
      </c>
      <c r="K1224" s="57">
        <v>5.8404999999999996</v>
      </c>
      <c r="L1224" s="58">
        <v>44074</v>
      </c>
      <c r="M1224" s="58">
        <v>45576</v>
      </c>
      <c r="N1224" s="59"/>
      <c r="O1224" s="56"/>
      <c r="P1224" s="56"/>
      <c r="Q1224" s="56">
        <v>9</v>
      </c>
      <c r="R1224" s="60">
        <v>2.9202499999999998</v>
      </c>
      <c r="S1224" s="61">
        <f>O1224+P1224</f>
        <v>0</v>
      </c>
      <c r="T1224" s="62">
        <f>+IF(L1224&lt;&gt;"",IF(DAYS360(L1224,$A$2)&lt;0,0,IF(AND(MONTH(L1224)=MONTH($A$2),YEAR(L1224)&lt;YEAR($A$2)),(DAYS360(L1224,$A$2)/30)-1,DAYS360(L1224,$A$2)/30)),0)</f>
        <v>54.866666666666667</v>
      </c>
      <c r="U1224" s="62">
        <f>+IF(M1224&lt;&gt;"",IF(DAYS360(M1224,$A$2)&lt;0,0,IF(AND(MONTH(M1224)=MONTH($A$2),YEAR(M1224)&lt;YEAR($A$2)),(DAYS360(M1224,$A$2)/30)-1,DAYS360(M1224,$A$2)/30)),0)</f>
        <v>5.5</v>
      </c>
      <c r="V1224" s="63">
        <f>S1224/((C1224+Q1224)/2)</f>
        <v>0</v>
      </c>
      <c r="W1224" s="64">
        <f>+IF(V1224&gt;0,1/V1224,999)</f>
        <v>999</v>
      </c>
      <c r="X1224" s="65" t="str">
        <f>+IF(N1224&lt;&gt;"",IF(INT(N1224)&lt;&gt;INT(K1224),"OUI",""),"")</f>
        <v/>
      </c>
      <c r="Y1224" s="66">
        <f>+IF(F1224="OUI",0,C1224*K1224)</f>
        <v>46.723999999999997</v>
      </c>
      <c r="Z1224" s="67" t="str">
        <f>+IF(R1224="-",IF(OR(F1224="OUI",AND(G1224="OUI",T1224&lt;=$V$1),H1224="OUI",I1224="OUI",J1224="OUI",T1224&lt;=$V$1),"OUI",""),"")</f>
        <v/>
      </c>
      <c r="AA1224" s="68" t="str">
        <f>+IF(OR(Z1224&lt;&gt;"OUI",X1224="OUI",R1224&lt;&gt;"-"),"OUI","")</f>
        <v>OUI</v>
      </c>
      <c r="AB1224" s="69">
        <f>+IF(AA1224&lt;&gt;"OUI","-",IF(R1224="-",IF(W1224&lt;=3,"-",MAX(N1224,K1224*(1-$T$1))),IF(W1224&lt;=3,R1224,IF(T1224&gt;$V$6,MAX(N1224,K1224*$T$6),IF(T1224&gt;$V$5,MAX(R1224,N1224,K1224*(1-$T$2),K1224*(1-$T$5)),IF(T1224&gt;$V$4,MAX(R1224,N1224,K1224*(1-$T$2),K1224*(1-$T$4)),IF(T1224&gt;$V$3,MAX(R1224,N1224,K1224*(1-$T$2),K1224*(1-$T$3)),IF(T1224&gt;$V$1,MAX(N1224,K1224*(1-$T$2)),MAX(N1224,R1224)))))))))</f>
        <v>5.2564500000000001</v>
      </c>
      <c r="AC1224" s="70">
        <f>+IF(AB1224="-","-",IF(ABS(K1224-AB1224)&lt;0.1,1,-1*(AB1224-K1224)/K1224))</f>
        <v>9.9999999999999922E-2</v>
      </c>
      <c r="AD1224" s="66">
        <f>+IF(AB1224&lt;&gt;"-",IF(AB1224&lt;K1224,(K1224-AB1224)*C1224,AB1224*C1224),"")</f>
        <v>4.6723999999999961</v>
      </c>
      <c r="AE1224" s="68" t="str">
        <f>+IF(AB1224&lt;&gt;"-",IF(R1224&lt;&gt;"-",IF(Z1224&lt;&gt;"OUI","OLD","FAUX"),IF(Z1224&lt;&gt;"OUI","NEW","FAUX")),"")</f>
        <v>OLD</v>
      </c>
      <c r="AF1224" s="68"/>
      <c r="AG1224" s="68"/>
      <c r="AH1224" s="53" t="str">
        <f t="shared" si="18"/>
        <v/>
      </c>
    </row>
    <row r="1225" spans="1:34" ht="17">
      <c r="A1225" s="53" t="s">
        <v>2423</v>
      </c>
      <c r="B1225" s="53" t="s">
        <v>2424</v>
      </c>
      <c r="C1225" s="54">
        <v>6</v>
      </c>
      <c r="D1225" s="55" t="s">
        <v>1473</v>
      </c>
      <c r="E1225" s="55"/>
      <c r="F1225" s="56" t="s">
        <v>49</v>
      </c>
      <c r="G1225" s="56" t="s">
        <v>49</v>
      </c>
      <c r="H1225" s="56"/>
      <c r="I1225" s="56"/>
      <c r="J1225" s="56"/>
      <c r="K1225" s="57">
        <v>5.8056000000000001</v>
      </c>
      <c r="L1225" s="58">
        <v>45576</v>
      </c>
      <c r="M1225" s="58">
        <v>45728</v>
      </c>
      <c r="N1225" s="59"/>
      <c r="O1225" s="56">
        <v>9</v>
      </c>
      <c r="P1225" s="56"/>
      <c r="Q1225" s="56">
        <v>15</v>
      </c>
      <c r="R1225" s="60" t="s">
        <v>1139</v>
      </c>
      <c r="S1225" s="61">
        <f>O1225+P1225</f>
        <v>9</v>
      </c>
      <c r="T1225" s="62">
        <f>+IF(L1225&lt;&gt;"",IF(DAYS360(L1225,$A$2)&lt;0,0,IF(AND(MONTH(L1225)=MONTH($A$2),YEAR(L1225)&lt;YEAR($A$2)),(DAYS360(L1225,$A$2)/30)-1,DAYS360(L1225,$A$2)/30)),0)</f>
        <v>5.5</v>
      </c>
      <c r="U1225" s="62">
        <f>+IF(M1225&lt;&gt;"",IF(DAYS360(M1225,$A$2)&lt;0,0,IF(AND(MONTH(M1225)=MONTH($A$2),YEAR(M1225)&lt;YEAR($A$2)),(DAYS360(M1225,$A$2)/30)-1,DAYS360(M1225,$A$2)/30)),0)</f>
        <v>0.46666666666666667</v>
      </c>
      <c r="V1225" s="63">
        <f>S1225/((C1225+Q1225)/2)</f>
        <v>0.8571428571428571</v>
      </c>
      <c r="W1225" s="64">
        <f>+IF(V1225&gt;0,1/V1225,999)</f>
        <v>1.1666666666666667</v>
      </c>
      <c r="X1225" s="65" t="str">
        <f>+IF(N1225&lt;&gt;"",IF(INT(N1225)&lt;&gt;INT(K1225),"OUI",""),"")</f>
        <v/>
      </c>
      <c r="Y1225" s="66">
        <f>+IF(F1225="OUI",0,C1225*K1225)</f>
        <v>34.833600000000004</v>
      </c>
      <c r="Z1225" s="67" t="str">
        <f>+IF(R1225="-",IF(OR(F1225="OUI",AND(G1225="OUI",T1225&lt;=$V$1),H1225="OUI",I1225="OUI",J1225="OUI",T1225&lt;=$V$1),"OUI",""),"")</f>
        <v>OUI</v>
      </c>
      <c r="AA1225" s="68" t="str">
        <f>+IF(OR(Z1225&lt;&gt;"OUI",X1225="OUI",R1225&lt;&gt;"-"),"OUI","")</f>
        <v/>
      </c>
      <c r="AB1225" s="69" t="str">
        <f>+IF(AA1225&lt;&gt;"OUI","-",IF(R1225="-",IF(W1225&lt;=3,"-",MAX(N1225,K1225*(1-$T$1))),IF(W1225&lt;=3,R1225,IF(T1225&gt;$V$6,MAX(N1225,K1225*$T$6),IF(T1225&gt;$V$5,MAX(R1225,N1225,K1225*(1-$T$2),K1225*(1-$T$5)),IF(T1225&gt;$V$4,MAX(R1225,N1225,K1225*(1-$T$2),K1225*(1-$T$4)),IF(T1225&gt;$V$3,MAX(R1225,N1225,K1225*(1-$T$2),K1225*(1-$T$3)),IF(T1225&gt;$V$1,MAX(N1225,K1225*(1-$T$2)),MAX(N1225,R1225)))))))))</f>
        <v>-</v>
      </c>
      <c r="AC1225" s="70" t="str">
        <f>+IF(AB1225="-","-",IF(ABS(K1225-AB1225)&lt;0.1,1,-1*(AB1225-K1225)/K1225))</f>
        <v>-</v>
      </c>
      <c r="AD1225" s="66" t="str">
        <f>+IF(AB1225&lt;&gt;"-",IF(AB1225&lt;K1225,(K1225-AB1225)*C1225,AB1225*C1225),"")</f>
        <v/>
      </c>
      <c r="AE1225" s="68" t="str">
        <f>+IF(AB1225&lt;&gt;"-",IF(R1225&lt;&gt;"-",IF(Z1225&lt;&gt;"OUI","OLD","FAUX"),IF(Z1225&lt;&gt;"OUI","NEW","FAUX")),"")</f>
        <v/>
      </c>
      <c r="AF1225" s="68"/>
      <c r="AG1225" s="68"/>
      <c r="AH1225" s="53" t="str">
        <f t="shared" si="18"/>
        <v/>
      </c>
    </row>
    <row r="1226" spans="1:34" ht="17">
      <c r="A1226" s="53" t="s">
        <v>3350</v>
      </c>
      <c r="B1226" s="53" t="s">
        <v>3351</v>
      </c>
      <c r="C1226" s="54">
        <v>3</v>
      </c>
      <c r="D1226" s="55" t="s">
        <v>80</v>
      </c>
      <c r="E1226" s="55"/>
      <c r="F1226" s="56" t="s">
        <v>49</v>
      </c>
      <c r="G1226" s="56" t="s">
        <v>49</v>
      </c>
      <c r="H1226" s="56"/>
      <c r="I1226" s="56"/>
      <c r="J1226" s="56"/>
      <c r="K1226" s="57">
        <v>5.7981999999999996</v>
      </c>
      <c r="L1226" s="58">
        <v>44657</v>
      </c>
      <c r="M1226" s="58">
        <v>45708</v>
      </c>
      <c r="N1226" s="59"/>
      <c r="O1226" s="56">
        <v>2</v>
      </c>
      <c r="P1226" s="56"/>
      <c r="Q1226" s="56">
        <v>5</v>
      </c>
      <c r="R1226" s="60" t="s">
        <v>1139</v>
      </c>
      <c r="S1226" s="61">
        <f>O1226+P1226</f>
        <v>2</v>
      </c>
      <c r="T1226" s="62">
        <f>+IF(L1226&lt;&gt;"",IF(DAYS360(L1226,$A$2)&lt;0,0,IF(AND(MONTH(L1226)=MONTH($A$2),YEAR(L1226)&lt;YEAR($A$2)),(DAYS360(L1226,$A$2)/30)-1,DAYS360(L1226,$A$2)/30)),0)</f>
        <v>35.666666666666664</v>
      </c>
      <c r="U1226" s="62">
        <f>+IF(M1226&lt;&gt;"",IF(DAYS360(M1226,$A$2)&lt;0,0,IF(AND(MONTH(M1226)=MONTH($A$2),YEAR(M1226)&lt;YEAR($A$2)),(DAYS360(M1226,$A$2)/30)-1,DAYS360(M1226,$A$2)/30)),0)</f>
        <v>1.2</v>
      </c>
      <c r="V1226" s="63">
        <f>S1226/((C1226+Q1226)/2)</f>
        <v>0.5</v>
      </c>
      <c r="W1226" s="64">
        <f>+IF(V1226&gt;0,1/V1226,999)</f>
        <v>2</v>
      </c>
      <c r="X1226" s="65" t="str">
        <f>+IF(N1226&lt;&gt;"",IF(INT(N1226)&lt;&gt;INT(K1226),"OUI",""),"")</f>
        <v/>
      </c>
      <c r="Y1226" s="66">
        <f>+IF(F1226="OUI",0,C1226*K1226)</f>
        <v>17.394599999999997</v>
      </c>
      <c r="Z1226" s="67" t="str">
        <f>+IF(R1226="-",IF(OR(F1226="OUI",AND(G1226="OUI",T1226&lt;=$V$1),H1226="OUI",I1226="OUI",J1226="OUI",T1226&lt;=$V$1),"OUI",""),"")</f>
        <v/>
      </c>
      <c r="AA1226" s="68" t="str">
        <f>+IF(OR(Z1226&lt;&gt;"OUI",X1226="OUI",R1226&lt;&gt;"-"),"OUI","")</f>
        <v>OUI</v>
      </c>
      <c r="AB1226" s="69" t="str">
        <f>+IF(AA1226&lt;&gt;"OUI","-",IF(R1226="-",IF(W1226&lt;=3,"-",MAX(N1226,K1226*(1-$T$1))),IF(W1226&lt;=3,R1226,IF(T1226&gt;$V$6,MAX(N1226,K1226*$T$6),IF(T1226&gt;$V$5,MAX(R1226,N1226,K1226*(1-$T$2),K1226*(1-$T$5)),IF(T1226&gt;$V$4,MAX(R1226,N1226,K1226*(1-$T$2),K1226*(1-$T$4)),IF(T1226&gt;$V$3,MAX(R1226,N1226,K1226*(1-$T$2),K1226*(1-$T$3)),IF(T1226&gt;$V$1,MAX(N1226,K1226*(1-$T$2)),MAX(N1226,R1226)))))))))</f>
        <v>-</v>
      </c>
      <c r="AC1226" s="70" t="str">
        <f>+IF(AB1226="-","-",IF(ABS(K1226-AB1226)&lt;0.1,1,-1*(AB1226-K1226)/K1226))</f>
        <v>-</v>
      </c>
      <c r="AD1226" s="66" t="str">
        <f>+IF(AB1226&lt;&gt;"-",IF(AB1226&lt;K1226,(K1226-AB1226)*C1226,AB1226*C1226),"")</f>
        <v/>
      </c>
      <c r="AE1226" s="68" t="str">
        <f>+IF(AB1226&lt;&gt;"-",IF(R1226&lt;&gt;"-",IF(Z1226&lt;&gt;"OUI","OLD","FAUX"),IF(Z1226&lt;&gt;"OUI","NEW","FAUX")),"")</f>
        <v/>
      </c>
      <c r="AF1226" s="68"/>
      <c r="AG1226" s="68"/>
      <c r="AH1226" s="53" t="str">
        <f t="shared" si="18"/>
        <v/>
      </c>
    </row>
    <row r="1227" spans="1:34" ht="17">
      <c r="A1227" s="53" t="s">
        <v>2405</v>
      </c>
      <c r="B1227" s="53" t="s">
        <v>2406</v>
      </c>
      <c r="C1227" s="54">
        <v>4</v>
      </c>
      <c r="D1227" s="55" t="s">
        <v>1473</v>
      </c>
      <c r="E1227" s="55" t="s">
        <v>437</v>
      </c>
      <c r="F1227" s="56" t="s">
        <v>49</v>
      </c>
      <c r="G1227" s="56" t="s">
        <v>49</v>
      </c>
      <c r="H1227" s="56"/>
      <c r="I1227" s="56"/>
      <c r="J1227" s="56" t="s">
        <v>49</v>
      </c>
      <c r="K1227" s="57">
        <v>5.7695999999999996</v>
      </c>
      <c r="L1227" s="58">
        <v>45502</v>
      </c>
      <c r="M1227" s="58">
        <v>45667</v>
      </c>
      <c r="N1227" s="59"/>
      <c r="O1227" s="56">
        <v>2</v>
      </c>
      <c r="P1227" s="56"/>
      <c r="Q1227" s="56">
        <v>6</v>
      </c>
      <c r="R1227" s="60" t="s">
        <v>1139</v>
      </c>
      <c r="S1227" s="61">
        <f>O1227+P1227</f>
        <v>2</v>
      </c>
      <c r="T1227" s="62">
        <f>+IF(L1227&lt;&gt;"",IF(DAYS360(L1227,$A$2)&lt;0,0,IF(AND(MONTH(L1227)=MONTH($A$2),YEAR(L1227)&lt;YEAR($A$2)),(DAYS360(L1227,$A$2)/30)-1,DAYS360(L1227,$A$2)/30)),0)</f>
        <v>7.9</v>
      </c>
      <c r="U1227" s="62">
        <f>+IF(M1227&lt;&gt;"",IF(DAYS360(M1227,$A$2)&lt;0,0,IF(AND(MONTH(M1227)=MONTH($A$2),YEAR(M1227)&lt;YEAR($A$2)),(DAYS360(M1227,$A$2)/30)-1,DAYS360(M1227,$A$2)/30)),0)</f>
        <v>2.5333333333333332</v>
      </c>
      <c r="V1227" s="63">
        <f>S1227/((C1227+Q1227)/2)</f>
        <v>0.4</v>
      </c>
      <c r="W1227" s="64">
        <f>+IF(V1227&gt;0,1/V1227,999)</f>
        <v>2.5</v>
      </c>
      <c r="X1227" s="65" t="str">
        <f>+IF(N1227&lt;&gt;"",IF(INT(N1227)&lt;&gt;INT(K1227),"OUI",""),"")</f>
        <v/>
      </c>
      <c r="Y1227" s="66">
        <f>+IF(F1227="OUI",0,C1227*K1227)</f>
        <v>23.078399999999998</v>
      </c>
      <c r="Z1227" s="67" t="str">
        <f>+IF(R1227="-",IF(OR(F1227="OUI",AND(G1227="OUI",T1227&lt;=$V$1),H1227="OUI",I1227="OUI",J1227="OUI",T1227&lt;=$V$1),"OUI",""),"")</f>
        <v>OUI</v>
      </c>
      <c r="AA1227" s="68" t="str">
        <f>+IF(OR(Z1227&lt;&gt;"OUI",X1227="OUI",R1227&lt;&gt;"-"),"OUI","")</f>
        <v/>
      </c>
      <c r="AB1227" s="69" t="str">
        <f>+IF(AA1227&lt;&gt;"OUI","-",IF(R1227="-",IF(W1227&lt;=3,"-",MAX(N1227,K1227*(1-$T$1))),IF(W1227&lt;=3,R1227,IF(T1227&gt;$V$6,MAX(N1227,K1227*$T$6),IF(T1227&gt;$V$5,MAX(R1227,N1227,K1227*(1-$T$2),K1227*(1-$T$5)),IF(T1227&gt;$V$4,MAX(R1227,N1227,K1227*(1-$T$2),K1227*(1-$T$4)),IF(T1227&gt;$V$3,MAX(R1227,N1227,K1227*(1-$T$2),K1227*(1-$T$3)),IF(T1227&gt;$V$1,MAX(N1227,K1227*(1-$T$2)),MAX(N1227,R1227)))))))))</f>
        <v>-</v>
      </c>
      <c r="AC1227" s="70" t="str">
        <f>+IF(AB1227="-","-",IF(ABS(K1227-AB1227)&lt;0.1,1,-1*(AB1227-K1227)/K1227))</f>
        <v>-</v>
      </c>
      <c r="AD1227" s="66" t="str">
        <f>+IF(AB1227&lt;&gt;"-",IF(AB1227&lt;K1227,(K1227-AB1227)*C1227,AB1227*C1227),"")</f>
        <v/>
      </c>
      <c r="AE1227" s="68" t="str">
        <f>+IF(AB1227&lt;&gt;"-",IF(R1227&lt;&gt;"-",IF(Z1227&lt;&gt;"OUI","OLD","FAUX"),IF(Z1227&lt;&gt;"OUI","NEW","FAUX")),"")</f>
        <v/>
      </c>
      <c r="AF1227" s="68"/>
      <c r="AG1227" s="68"/>
      <c r="AH1227" s="53" t="str">
        <f t="shared" si="18"/>
        <v/>
      </c>
    </row>
    <row r="1228" spans="1:34" ht="17">
      <c r="A1228" s="53" t="s">
        <v>2469</v>
      </c>
      <c r="B1228" s="53" t="s">
        <v>2470</v>
      </c>
      <c r="C1228" s="54">
        <v>9</v>
      </c>
      <c r="D1228" s="55" t="s">
        <v>294</v>
      </c>
      <c r="E1228" s="55" t="s">
        <v>437</v>
      </c>
      <c r="F1228" s="56" t="s">
        <v>49</v>
      </c>
      <c r="G1228" s="56" t="s">
        <v>49</v>
      </c>
      <c r="H1228" s="56"/>
      <c r="I1228" s="56"/>
      <c r="J1228" s="56" t="s">
        <v>49</v>
      </c>
      <c r="K1228" s="57">
        <v>5.75</v>
      </c>
      <c r="L1228" s="58">
        <v>45407</v>
      </c>
      <c r="M1228" s="58">
        <v>45728</v>
      </c>
      <c r="N1228" s="59"/>
      <c r="O1228" s="56">
        <v>3</v>
      </c>
      <c r="P1228" s="56"/>
      <c r="Q1228" s="56">
        <v>12</v>
      </c>
      <c r="R1228" s="60" t="s">
        <v>1139</v>
      </c>
      <c r="S1228" s="61">
        <f>O1228+P1228</f>
        <v>3</v>
      </c>
      <c r="T1228" s="62">
        <f>+IF(L1228&lt;&gt;"",IF(DAYS360(L1228,$A$2)&lt;0,0,IF(AND(MONTH(L1228)=MONTH($A$2),YEAR(L1228)&lt;YEAR($A$2)),(DAYS360(L1228,$A$2)/30)-1,DAYS360(L1228,$A$2)/30)),0)</f>
        <v>11.033333333333333</v>
      </c>
      <c r="U1228" s="62">
        <f>+IF(M1228&lt;&gt;"",IF(DAYS360(M1228,$A$2)&lt;0,0,IF(AND(MONTH(M1228)=MONTH($A$2),YEAR(M1228)&lt;YEAR($A$2)),(DAYS360(M1228,$A$2)/30)-1,DAYS360(M1228,$A$2)/30)),0)</f>
        <v>0.46666666666666667</v>
      </c>
      <c r="V1228" s="63">
        <f>S1228/((C1228+Q1228)/2)</f>
        <v>0.2857142857142857</v>
      </c>
      <c r="W1228" s="64">
        <f>+IF(V1228&gt;0,1/V1228,999)</f>
        <v>3.5</v>
      </c>
      <c r="X1228" s="65" t="str">
        <f>+IF(N1228&lt;&gt;"",IF(INT(N1228)&lt;&gt;INT(K1228),"OUI",""),"")</f>
        <v/>
      </c>
      <c r="Y1228" s="66">
        <f>+IF(F1228="OUI",0,C1228*K1228)</f>
        <v>51.75</v>
      </c>
      <c r="Z1228" s="67" t="str">
        <f>+IF(R1228="-",IF(OR(F1228="OUI",AND(G1228="OUI",T1228&lt;=$V$1),H1228="OUI",I1228="OUI",J1228="OUI",T1228&lt;=$V$1),"OUI",""),"")</f>
        <v>OUI</v>
      </c>
      <c r="AA1228" s="68" t="str">
        <f>+IF(OR(Z1228&lt;&gt;"OUI",X1228="OUI",R1228&lt;&gt;"-"),"OUI","")</f>
        <v/>
      </c>
      <c r="AB1228" s="69" t="str">
        <f>+IF(AA1228&lt;&gt;"OUI","-",IF(R1228="-",IF(W1228&lt;=3,"-",MAX(N1228,K1228*(1-$T$1))),IF(W1228&lt;=3,R1228,IF(T1228&gt;$V$6,MAX(N1228,K1228*$T$6),IF(T1228&gt;$V$5,MAX(R1228,N1228,K1228*(1-$T$2),K1228*(1-$T$5)),IF(T1228&gt;$V$4,MAX(R1228,N1228,K1228*(1-$T$2),K1228*(1-$T$4)),IF(T1228&gt;$V$3,MAX(R1228,N1228,K1228*(1-$T$2),K1228*(1-$T$3)),IF(T1228&gt;$V$1,MAX(N1228,K1228*(1-$T$2)),MAX(N1228,R1228)))))))))</f>
        <v>-</v>
      </c>
      <c r="AC1228" s="70" t="str">
        <f>+IF(AB1228="-","-",IF(ABS(K1228-AB1228)&lt;0.1,1,-1*(AB1228-K1228)/K1228))</f>
        <v>-</v>
      </c>
      <c r="AD1228" s="66" t="str">
        <f>+IF(AB1228&lt;&gt;"-",IF(AB1228&lt;K1228,(K1228-AB1228)*C1228,AB1228*C1228),"")</f>
        <v/>
      </c>
      <c r="AE1228" s="68" t="str">
        <f>+IF(AB1228&lt;&gt;"-",IF(R1228&lt;&gt;"-",IF(Z1228&lt;&gt;"OUI","OLD","FAUX"),IF(Z1228&lt;&gt;"OUI","NEW","FAUX")),"")</f>
        <v/>
      </c>
      <c r="AF1228" s="68"/>
      <c r="AG1228" s="68"/>
      <c r="AH1228" s="53" t="str">
        <f t="shared" si="18"/>
        <v/>
      </c>
    </row>
    <row r="1229" spans="1:34" ht="17">
      <c r="A1229" s="53" t="s">
        <v>3443</v>
      </c>
      <c r="B1229" s="53" t="s">
        <v>3444</v>
      </c>
      <c r="C1229" s="54">
        <v>3</v>
      </c>
      <c r="D1229" s="55" t="s">
        <v>80</v>
      </c>
      <c r="E1229" s="55" t="s">
        <v>81</v>
      </c>
      <c r="F1229" s="56" t="s">
        <v>49</v>
      </c>
      <c r="G1229" s="56" t="s">
        <v>49</v>
      </c>
      <c r="H1229" s="56"/>
      <c r="I1229" s="56"/>
      <c r="J1229" s="56" t="s">
        <v>49</v>
      </c>
      <c r="K1229" s="57">
        <v>5.7378</v>
      </c>
      <c r="L1229" s="58">
        <v>45418</v>
      </c>
      <c r="M1229" s="58">
        <v>45694</v>
      </c>
      <c r="N1229" s="59"/>
      <c r="O1229" s="56">
        <v>1</v>
      </c>
      <c r="P1229" s="56"/>
      <c r="Q1229" s="56">
        <v>4</v>
      </c>
      <c r="R1229" s="60" t="s">
        <v>1139</v>
      </c>
      <c r="S1229" s="61">
        <f>O1229+P1229</f>
        <v>1</v>
      </c>
      <c r="T1229" s="62">
        <f>+IF(L1229&lt;&gt;"",IF(DAYS360(L1229,$A$2)&lt;0,0,IF(AND(MONTH(L1229)=MONTH($A$2),YEAR(L1229)&lt;YEAR($A$2)),(DAYS360(L1229,$A$2)/30)-1,DAYS360(L1229,$A$2)/30)),0)</f>
        <v>10.666666666666666</v>
      </c>
      <c r="U1229" s="62">
        <f>+IF(M1229&lt;&gt;"",IF(DAYS360(M1229,$A$2)&lt;0,0,IF(AND(MONTH(M1229)=MONTH($A$2),YEAR(M1229)&lt;YEAR($A$2)),(DAYS360(M1229,$A$2)/30)-1,DAYS360(M1229,$A$2)/30)),0)</f>
        <v>1.6666666666666667</v>
      </c>
      <c r="V1229" s="63">
        <f>S1229/((C1229+Q1229)/2)</f>
        <v>0.2857142857142857</v>
      </c>
      <c r="W1229" s="64">
        <f>+IF(V1229&gt;0,1/V1229,999)</f>
        <v>3.5</v>
      </c>
      <c r="X1229" s="65" t="str">
        <f>+IF(N1229&lt;&gt;"",IF(INT(N1229)&lt;&gt;INT(K1229),"OUI",""),"")</f>
        <v/>
      </c>
      <c r="Y1229" s="66">
        <f>+IF(F1229="OUI",0,C1229*K1229)</f>
        <v>17.2134</v>
      </c>
      <c r="Z1229" s="67" t="str">
        <f>+IF(R1229="-",IF(OR(F1229="OUI",AND(G1229="OUI",T1229&lt;=$V$1),H1229="OUI",I1229="OUI",J1229="OUI",T1229&lt;=$V$1),"OUI",""),"")</f>
        <v>OUI</v>
      </c>
      <c r="AA1229" s="68" t="str">
        <f>+IF(OR(Z1229&lt;&gt;"OUI",X1229="OUI",R1229&lt;&gt;"-"),"OUI","")</f>
        <v/>
      </c>
      <c r="AB1229" s="69" t="str">
        <f>+IF(AA1229&lt;&gt;"OUI","-",IF(R1229="-",IF(W1229&lt;=3,"-",MAX(N1229,K1229*(1-$T$1))),IF(W1229&lt;=3,R1229,IF(T1229&gt;$V$6,MAX(N1229,K1229*$T$6),IF(T1229&gt;$V$5,MAX(R1229,N1229,K1229*(1-$T$2),K1229*(1-$T$5)),IF(T1229&gt;$V$4,MAX(R1229,N1229,K1229*(1-$T$2),K1229*(1-$T$4)),IF(T1229&gt;$V$3,MAX(R1229,N1229,K1229*(1-$T$2),K1229*(1-$T$3)),IF(T1229&gt;$V$1,MAX(N1229,K1229*(1-$T$2)),MAX(N1229,R1229)))))))))</f>
        <v>-</v>
      </c>
      <c r="AC1229" s="70" t="str">
        <f>+IF(AB1229="-","-",IF(ABS(K1229-AB1229)&lt;0.1,1,-1*(AB1229-K1229)/K1229))</f>
        <v>-</v>
      </c>
      <c r="AD1229" s="66" t="str">
        <f>+IF(AB1229&lt;&gt;"-",IF(AB1229&lt;K1229,(K1229-AB1229)*C1229,AB1229*C1229),"")</f>
        <v/>
      </c>
      <c r="AE1229" s="68" t="str">
        <f>+IF(AB1229&lt;&gt;"-",IF(R1229&lt;&gt;"-",IF(Z1229&lt;&gt;"OUI","OLD","FAUX"),IF(Z1229&lt;&gt;"OUI","NEW","FAUX")),"")</f>
        <v/>
      </c>
      <c r="AF1229" s="68"/>
      <c r="AG1229" s="68"/>
      <c r="AH1229" s="53" t="str">
        <f t="shared" si="18"/>
        <v/>
      </c>
    </row>
    <row r="1230" spans="1:34" ht="17">
      <c r="A1230" s="53" t="s">
        <v>837</v>
      </c>
      <c r="B1230" s="53" t="s">
        <v>838</v>
      </c>
      <c r="C1230" s="54">
        <v>30</v>
      </c>
      <c r="D1230" s="55" t="s">
        <v>133</v>
      </c>
      <c r="E1230" s="55" t="s">
        <v>88</v>
      </c>
      <c r="F1230" s="56" t="s">
        <v>49</v>
      </c>
      <c r="G1230" s="56" t="s">
        <v>49</v>
      </c>
      <c r="H1230" s="56"/>
      <c r="I1230" s="56"/>
      <c r="J1230" s="56" t="s">
        <v>49</v>
      </c>
      <c r="K1230" s="57">
        <v>5.7317999999999998</v>
      </c>
      <c r="L1230" s="58">
        <v>43976</v>
      </c>
      <c r="M1230" s="58">
        <v>45131</v>
      </c>
      <c r="N1230" s="59"/>
      <c r="O1230" s="56"/>
      <c r="P1230" s="56"/>
      <c r="Q1230" s="56">
        <v>30</v>
      </c>
      <c r="R1230" s="60">
        <v>5.15862</v>
      </c>
      <c r="S1230" s="61">
        <f>O1230+P1230</f>
        <v>0</v>
      </c>
      <c r="T1230" s="62">
        <f>+IF(L1230&lt;&gt;"",IF(DAYS360(L1230,$A$2)&lt;0,0,IF(AND(MONTH(L1230)=MONTH($A$2),YEAR(L1230)&lt;YEAR($A$2)),(DAYS360(L1230,$A$2)/30)-1,DAYS360(L1230,$A$2)/30)),0)</f>
        <v>58.033333333333331</v>
      </c>
      <c r="U1230" s="62">
        <f>+IF(M1230&lt;&gt;"",IF(DAYS360(M1230,$A$2)&lt;0,0,IF(AND(MONTH(M1230)=MONTH($A$2),YEAR(M1230)&lt;YEAR($A$2)),(DAYS360(M1230,$A$2)/30)-1,DAYS360(M1230,$A$2)/30)),0)</f>
        <v>20.066666666666666</v>
      </c>
      <c r="V1230" s="63">
        <f>S1230/((C1230+Q1230)/2)</f>
        <v>0</v>
      </c>
      <c r="W1230" s="64">
        <f>+IF(V1230&gt;0,1/V1230,999)</f>
        <v>999</v>
      </c>
      <c r="X1230" s="65" t="str">
        <f>+IF(N1230&lt;&gt;"",IF(INT(N1230)&lt;&gt;INT(K1230),"OUI",""),"")</f>
        <v/>
      </c>
      <c r="Y1230" s="66">
        <f>+IF(F1230="OUI",0,C1230*K1230)</f>
        <v>171.95400000000001</v>
      </c>
      <c r="Z1230" s="67" t="str">
        <f>+IF(R1230="-",IF(OR(F1230="OUI",AND(G1230="OUI",T1230&lt;=$V$1),H1230="OUI",I1230="OUI",J1230="OUI",T1230&lt;=$V$1),"OUI",""),"")</f>
        <v/>
      </c>
      <c r="AA1230" s="68" t="str">
        <f>+IF(OR(Z1230&lt;&gt;"OUI",X1230="OUI",R1230&lt;&gt;"-"),"OUI","")</f>
        <v>OUI</v>
      </c>
      <c r="AB1230" s="69">
        <f>+IF(AA1230&lt;&gt;"OUI","-",IF(R1230="-",IF(W1230&lt;=3,"-",MAX(N1230,K1230*(1-$T$1))),IF(W1230&lt;=3,R1230,IF(T1230&gt;$V$6,MAX(N1230,K1230*$T$6),IF(T1230&gt;$V$5,MAX(R1230,N1230,K1230*(1-$T$2),K1230*(1-$T$5)),IF(T1230&gt;$V$4,MAX(R1230,N1230,K1230*(1-$T$2),K1230*(1-$T$4)),IF(T1230&gt;$V$3,MAX(R1230,N1230,K1230*(1-$T$2),K1230*(1-$T$3)),IF(T1230&gt;$V$1,MAX(N1230,K1230*(1-$T$2)),MAX(N1230,R1230)))))))))</f>
        <v>5.15862</v>
      </c>
      <c r="AC1230" s="70">
        <f>+IF(AB1230="-","-",IF(ABS(K1230-AB1230)&lt;0.1,1,-1*(AB1230-K1230)/K1230))</f>
        <v>9.9999999999999964E-2</v>
      </c>
      <c r="AD1230" s="66">
        <f>+IF(AB1230&lt;&gt;"-",IF(AB1230&lt;K1230,(K1230-AB1230)*C1230,AB1230*C1230),"")</f>
        <v>17.195399999999992</v>
      </c>
      <c r="AE1230" s="68" t="str">
        <f>+IF(AB1230&lt;&gt;"-",IF(R1230&lt;&gt;"-",IF(Z1230&lt;&gt;"OUI","OLD","FAUX"),IF(Z1230&lt;&gt;"OUI","NEW","FAUX")),"")</f>
        <v>OLD</v>
      </c>
      <c r="AF1230" s="68"/>
      <c r="AG1230" s="68"/>
      <c r="AH1230" s="53" t="str">
        <f t="shared" si="18"/>
        <v/>
      </c>
    </row>
    <row r="1231" spans="1:34" ht="17">
      <c r="A1231" s="53" t="s">
        <v>886</v>
      </c>
      <c r="B1231" s="53" t="s">
        <v>887</v>
      </c>
      <c r="C1231" s="54">
        <v>20</v>
      </c>
      <c r="D1231" s="55" t="s">
        <v>834</v>
      </c>
      <c r="E1231" s="55"/>
      <c r="F1231" s="56" t="s">
        <v>49</v>
      </c>
      <c r="G1231" s="56" t="s">
        <v>49</v>
      </c>
      <c r="H1231" s="56"/>
      <c r="I1231" s="56"/>
      <c r="J1231" s="56"/>
      <c r="K1231" s="57">
        <v>5.73</v>
      </c>
      <c r="L1231" s="58">
        <v>45225</v>
      </c>
      <c r="M1231" s="58">
        <v>45463</v>
      </c>
      <c r="N1231" s="59"/>
      <c r="O1231" s="56"/>
      <c r="P1231" s="56"/>
      <c r="Q1231" s="56">
        <v>20</v>
      </c>
      <c r="R1231" s="60">
        <v>5.1570000000000009</v>
      </c>
      <c r="S1231" s="61">
        <f>O1231+P1231</f>
        <v>0</v>
      </c>
      <c r="T1231" s="62">
        <f>+IF(L1231&lt;&gt;"",IF(DAYS360(L1231,$A$2)&lt;0,0,IF(AND(MONTH(L1231)=MONTH($A$2),YEAR(L1231)&lt;YEAR($A$2)),(DAYS360(L1231,$A$2)/30)-1,DAYS360(L1231,$A$2)/30)),0)</f>
        <v>17</v>
      </c>
      <c r="U1231" s="62">
        <f>+IF(M1231&lt;&gt;"",IF(DAYS360(M1231,$A$2)&lt;0,0,IF(AND(MONTH(M1231)=MONTH($A$2),YEAR(M1231)&lt;YEAR($A$2)),(DAYS360(M1231,$A$2)/30)-1,DAYS360(M1231,$A$2)/30)),0)</f>
        <v>9.1999999999999993</v>
      </c>
      <c r="V1231" s="63">
        <f>S1231/((C1231+Q1231)/2)</f>
        <v>0</v>
      </c>
      <c r="W1231" s="64">
        <f>+IF(V1231&gt;0,1/V1231,999)</f>
        <v>999</v>
      </c>
      <c r="X1231" s="65" t="str">
        <f>+IF(N1231&lt;&gt;"",IF(INT(N1231)&lt;&gt;INT(K1231),"OUI",""),"")</f>
        <v/>
      </c>
      <c r="Y1231" s="66">
        <f>+IF(F1231="OUI",0,C1231*K1231)</f>
        <v>114.60000000000001</v>
      </c>
      <c r="Z1231" s="67" t="str">
        <f>+IF(R1231="-",IF(OR(F1231="OUI",AND(G1231="OUI",T1231&lt;=$V$1),H1231="OUI",I1231="OUI",J1231="OUI",T1231&lt;=$V$1),"OUI",""),"")</f>
        <v/>
      </c>
      <c r="AA1231" s="68" t="str">
        <f>+IF(OR(Z1231&lt;&gt;"OUI",X1231="OUI",R1231&lt;&gt;"-"),"OUI","")</f>
        <v>OUI</v>
      </c>
      <c r="AB1231" s="69">
        <f>+IF(AA1231&lt;&gt;"OUI","-",IF(R1231="-",IF(W1231&lt;=3,"-",MAX(N1231,K1231*(1-$T$1))),IF(W1231&lt;=3,R1231,IF(T1231&gt;$V$6,MAX(N1231,K1231*$T$6),IF(T1231&gt;$V$5,MAX(R1231,N1231,K1231*(1-$T$2),K1231*(1-$T$5)),IF(T1231&gt;$V$4,MAX(R1231,N1231,K1231*(1-$T$2),K1231*(1-$T$4)),IF(T1231&gt;$V$3,MAX(R1231,N1231,K1231*(1-$T$2),K1231*(1-$T$3)),IF(T1231&gt;$V$1,MAX(N1231,K1231*(1-$T$2)),MAX(N1231,R1231)))))))))</f>
        <v>5.1570000000000009</v>
      </c>
      <c r="AC1231" s="70">
        <f>+IF(AB1231="-","-",IF(ABS(K1231-AB1231)&lt;0.1,1,-1*(AB1231-K1231)/K1231))</f>
        <v>9.9999999999999908E-2</v>
      </c>
      <c r="AD1231" s="66">
        <f>+IF(AB1231&lt;&gt;"-",IF(AB1231&lt;K1231,(K1231-AB1231)*C1231,AB1231*C1231),"")</f>
        <v>11.45999999999999</v>
      </c>
      <c r="AE1231" s="68" t="str">
        <f>+IF(AB1231&lt;&gt;"-",IF(R1231&lt;&gt;"-",IF(Z1231&lt;&gt;"OUI","OLD","FAUX"),IF(Z1231&lt;&gt;"OUI","NEW","FAUX")),"")</f>
        <v>OLD</v>
      </c>
      <c r="AF1231" s="68"/>
      <c r="AG1231" s="68"/>
      <c r="AH1231" s="53" t="str">
        <f t="shared" ref="AH1231:AH1294" si="19">+IF(AND(OR(R1231&lt;&gt;"-",AB1231&lt;&gt;"-"),T1231&lt;=1),"Ne pas déprécier","")</f>
        <v/>
      </c>
    </row>
    <row r="1232" spans="1:34" ht="17">
      <c r="A1232" s="53" t="s">
        <v>941</v>
      </c>
      <c r="B1232" s="53" t="s">
        <v>942</v>
      </c>
      <c r="C1232" s="54">
        <v>12</v>
      </c>
      <c r="D1232" s="55" t="s">
        <v>834</v>
      </c>
      <c r="E1232" s="55"/>
      <c r="F1232" s="56" t="s">
        <v>49</v>
      </c>
      <c r="G1232" s="56" t="s">
        <v>49</v>
      </c>
      <c r="H1232" s="56"/>
      <c r="I1232" s="56"/>
      <c r="J1232" s="56"/>
      <c r="K1232" s="57">
        <v>5.73</v>
      </c>
      <c r="L1232" s="58">
        <v>45202</v>
      </c>
      <c r="M1232" s="58"/>
      <c r="N1232" s="59"/>
      <c r="O1232" s="56"/>
      <c r="P1232" s="56"/>
      <c r="Q1232" s="56">
        <v>12</v>
      </c>
      <c r="R1232" s="60">
        <v>5.1570000000000009</v>
      </c>
      <c r="S1232" s="61">
        <f>O1232+P1232</f>
        <v>0</v>
      </c>
      <c r="T1232" s="62">
        <f>+IF(L1232&lt;&gt;"",IF(DAYS360(L1232,$A$2)&lt;0,0,IF(AND(MONTH(L1232)=MONTH($A$2),YEAR(L1232)&lt;YEAR($A$2)),(DAYS360(L1232,$A$2)/30)-1,DAYS360(L1232,$A$2)/30)),0)</f>
        <v>17.766666666666666</v>
      </c>
      <c r="U1232" s="62">
        <f>+IF(M1232&lt;&gt;"",IF(DAYS360(M1232,$A$2)&lt;0,0,IF(AND(MONTH(M1232)=MONTH($A$2),YEAR(M1232)&lt;YEAR($A$2)),(DAYS360(M1232,$A$2)/30)-1,DAYS360(M1232,$A$2)/30)),0)</f>
        <v>0</v>
      </c>
      <c r="V1232" s="63">
        <f>S1232/((C1232+Q1232)/2)</f>
        <v>0</v>
      </c>
      <c r="W1232" s="64">
        <f>+IF(V1232&gt;0,1/V1232,999)</f>
        <v>999</v>
      </c>
      <c r="X1232" s="65" t="str">
        <f>+IF(N1232&lt;&gt;"",IF(INT(N1232)&lt;&gt;INT(K1232),"OUI",""),"")</f>
        <v/>
      </c>
      <c r="Y1232" s="66">
        <f>+IF(F1232="OUI",0,C1232*K1232)</f>
        <v>68.760000000000005</v>
      </c>
      <c r="Z1232" s="67" t="str">
        <f>+IF(R1232="-",IF(OR(F1232="OUI",AND(G1232="OUI",T1232&lt;=$V$1),H1232="OUI",I1232="OUI",J1232="OUI",T1232&lt;=$V$1),"OUI",""),"")</f>
        <v/>
      </c>
      <c r="AA1232" s="68" t="str">
        <f>+IF(OR(Z1232&lt;&gt;"OUI",X1232="OUI",R1232&lt;&gt;"-"),"OUI","")</f>
        <v>OUI</v>
      </c>
      <c r="AB1232" s="69">
        <f>+IF(AA1232&lt;&gt;"OUI","-",IF(R1232="-",IF(W1232&lt;=3,"-",MAX(N1232,K1232*(1-$T$1))),IF(W1232&lt;=3,R1232,IF(T1232&gt;$V$6,MAX(N1232,K1232*$T$6),IF(T1232&gt;$V$5,MAX(R1232,N1232,K1232*(1-$T$2),K1232*(1-$T$5)),IF(T1232&gt;$V$4,MAX(R1232,N1232,K1232*(1-$T$2),K1232*(1-$T$4)),IF(T1232&gt;$V$3,MAX(R1232,N1232,K1232*(1-$T$2),K1232*(1-$T$3)),IF(T1232&gt;$V$1,MAX(N1232,K1232*(1-$T$2)),MAX(N1232,R1232)))))))))</f>
        <v>5.1570000000000009</v>
      </c>
      <c r="AC1232" s="70">
        <f>+IF(AB1232="-","-",IF(ABS(K1232-AB1232)&lt;0.1,1,-1*(AB1232-K1232)/K1232))</f>
        <v>9.9999999999999908E-2</v>
      </c>
      <c r="AD1232" s="66">
        <f>+IF(AB1232&lt;&gt;"-",IF(AB1232&lt;K1232,(K1232-AB1232)*C1232,AB1232*C1232),"")</f>
        <v>6.8759999999999941</v>
      </c>
      <c r="AE1232" s="68" t="str">
        <f>+IF(AB1232&lt;&gt;"-",IF(R1232&lt;&gt;"-",IF(Z1232&lt;&gt;"OUI","OLD","FAUX"),IF(Z1232&lt;&gt;"OUI","NEW","FAUX")),"")</f>
        <v>OLD</v>
      </c>
      <c r="AF1232" s="68"/>
      <c r="AG1232" s="68"/>
      <c r="AH1232" s="53" t="str">
        <f t="shared" si="19"/>
        <v/>
      </c>
    </row>
    <row r="1233" spans="1:34" ht="17">
      <c r="A1233" s="53" t="s">
        <v>1300</v>
      </c>
      <c r="B1233" s="53" t="s">
        <v>1301</v>
      </c>
      <c r="C1233" s="54">
        <v>12</v>
      </c>
      <c r="D1233" s="55" t="s">
        <v>834</v>
      </c>
      <c r="E1233" s="55"/>
      <c r="F1233" s="56" t="s">
        <v>49</v>
      </c>
      <c r="G1233" s="56" t="s">
        <v>49</v>
      </c>
      <c r="H1233" s="56"/>
      <c r="I1233" s="56"/>
      <c r="J1233" s="56"/>
      <c r="K1233" s="57">
        <v>5.73</v>
      </c>
      <c r="L1233" s="58">
        <v>45191</v>
      </c>
      <c r="M1233" s="58">
        <v>45616</v>
      </c>
      <c r="N1233" s="59"/>
      <c r="O1233" s="56"/>
      <c r="P1233" s="56"/>
      <c r="Q1233" s="56">
        <v>12</v>
      </c>
      <c r="R1233" s="60" t="s">
        <v>1139</v>
      </c>
      <c r="S1233" s="61">
        <f>O1233+P1233</f>
        <v>0</v>
      </c>
      <c r="T1233" s="62">
        <f>+IF(L1233&lt;&gt;"",IF(DAYS360(L1233,$A$2)&lt;0,0,IF(AND(MONTH(L1233)=MONTH($A$2),YEAR(L1233)&lt;YEAR($A$2)),(DAYS360(L1233,$A$2)/30)-1,DAYS360(L1233,$A$2)/30)),0)</f>
        <v>18.133333333333333</v>
      </c>
      <c r="U1233" s="62">
        <f>+IF(M1233&lt;&gt;"",IF(DAYS360(M1233,$A$2)&lt;0,0,IF(AND(MONTH(M1233)=MONTH($A$2),YEAR(M1233)&lt;YEAR($A$2)),(DAYS360(M1233,$A$2)/30)-1,DAYS360(M1233,$A$2)/30)),0)</f>
        <v>4.2</v>
      </c>
      <c r="V1233" s="63">
        <f>S1233/((C1233+Q1233)/2)</f>
        <v>0</v>
      </c>
      <c r="W1233" s="64">
        <f>+IF(V1233&gt;0,1/V1233,999)</f>
        <v>999</v>
      </c>
      <c r="X1233" s="65" t="str">
        <f>+IF(N1233&lt;&gt;"",IF(INT(N1233)&lt;&gt;INT(K1233),"OUI",""),"")</f>
        <v/>
      </c>
      <c r="Y1233" s="66">
        <f>+IF(F1233="OUI",0,C1233*K1233)</f>
        <v>68.760000000000005</v>
      </c>
      <c r="Z1233" s="67" t="str">
        <f>+IF(R1233="-",IF(OR(F1233="OUI",AND(G1233="OUI",T1233&lt;=$V$1),H1233="OUI",I1233="OUI",J1233="OUI",T1233&lt;=$V$1),"OUI",""),"")</f>
        <v/>
      </c>
      <c r="AA1233" s="68" t="str">
        <f>+IF(OR(Z1233&lt;&gt;"OUI",X1233="OUI",R1233&lt;&gt;"-"),"OUI","")</f>
        <v>OUI</v>
      </c>
      <c r="AB1233" s="69">
        <f>+IF(AA1233&lt;&gt;"OUI","-",IF(R1233="-",IF(W1233&lt;=3,"-",MAX(N1233,K1233*(1-$T$1))),IF(W1233&lt;=3,R1233,IF(T1233&gt;$V$6,MAX(N1233,K1233*$T$6),IF(T1233&gt;$V$5,MAX(R1233,N1233,K1233*(1-$T$2),K1233*(1-$T$5)),IF(T1233&gt;$V$4,MAX(R1233,N1233,K1233*(1-$T$2),K1233*(1-$T$4)),IF(T1233&gt;$V$3,MAX(R1233,N1233,K1233*(1-$T$2),K1233*(1-$T$3)),IF(T1233&gt;$V$1,MAX(N1233,K1233*(1-$T$2)),MAX(N1233,R1233)))))))))</f>
        <v>5.1570000000000009</v>
      </c>
      <c r="AC1233" s="70">
        <f>+IF(AB1233="-","-",IF(ABS(K1233-AB1233)&lt;0.1,1,-1*(AB1233-K1233)/K1233))</f>
        <v>9.9999999999999908E-2</v>
      </c>
      <c r="AD1233" s="66">
        <f>+IF(AB1233&lt;&gt;"-",IF(AB1233&lt;K1233,(K1233-AB1233)*C1233,AB1233*C1233),"")</f>
        <v>6.8759999999999941</v>
      </c>
      <c r="AE1233" s="68" t="str">
        <f>+IF(AB1233&lt;&gt;"-",IF(R1233&lt;&gt;"-",IF(Z1233&lt;&gt;"OUI","OLD","FAUX"),IF(Z1233&lt;&gt;"OUI","NEW","FAUX")),"")</f>
        <v>NEW</v>
      </c>
      <c r="AF1233" s="68"/>
      <c r="AG1233" s="68"/>
      <c r="AH1233" s="53" t="str">
        <f t="shared" si="19"/>
        <v/>
      </c>
    </row>
    <row r="1234" spans="1:34" ht="17">
      <c r="A1234" s="53" t="s">
        <v>1022</v>
      </c>
      <c r="B1234" s="53" t="s">
        <v>1023</v>
      </c>
      <c r="C1234" s="54">
        <v>7</v>
      </c>
      <c r="D1234" s="55" t="s">
        <v>834</v>
      </c>
      <c r="E1234" s="55"/>
      <c r="F1234" s="56" t="s">
        <v>49</v>
      </c>
      <c r="G1234" s="56" t="s">
        <v>49</v>
      </c>
      <c r="H1234" s="56"/>
      <c r="I1234" s="56"/>
      <c r="J1234" s="56"/>
      <c r="K1234" s="57">
        <v>5.73</v>
      </c>
      <c r="L1234" s="58">
        <v>45202</v>
      </c>
      <c r="M1234" s="58">
        <v>45446</v>
      </c>
      <c r="N1234" s="59"/>
      <c r="O1234" s="56"/>
      <c r="P1234" s="56"/>
      <c r="Q1234" s="56">
        <v>7</v>
      </c>
      <c r="R1234" s="60">
        <v>5.1570000000000009</v>
      </c>
      <c r="S1234" s="61">
        <f>O1234+P1234</f>
        <v>0</v>
      </c>
      <c r="T1234" s="62">
        <f>+IF(L1234&lt;&gt;"",IF(DAYS360(L1234,$A$2)&lt;0,0,IF(AND(MONTH(L1234)=MONTH($A$2),YEAR(L1234)&lt;YEAR($A$2)),(DAYS360(L1234,$A$2)/30)-1,DAYS360(L1234,$A$2)/30)),0)</f>
        <v>17.766666666666666</v>
      </c>
      <c r="U1234" s="62">
        <f>+IF(M1234&lt;&gt;"",IF(DAYS360(M1234,$A$2)&lt;0,0,IF(AND(MONTH(M1234)=MONTH($A$2),YEAR(M1234)&lt;YEAR($A$2)),(DAYS360(M1234,$A$2)/30)-1,DAYS360(M1234,$A$2)/30)),0)</f>
        <v>9.7666666666666675</v>
      </c>
      <c r="V1234" s="63">
        <f>S1234/((C1234+Q1234)/2)</f>
        <v>0</v>
      </c>
      <c r="W1234" s="64">
        <f>+IF(V1234&gt;0,1/V1234,999)</f>
        <v>999</v>
      </c>
      <c r="X1234" s="65" t="str">
        <f>+IF(N1234&lt;&gt;"",IF(INT(N1234)&lt;&gt;INT(K1234),"OUI",""),"")</f>
        <v/>
      </c>
      <c r="Y1234" s="66">
        <f>+IF(F1234="OUI",0,C1234*K1234)</f>
        <v>40.11</v>
      </c>
      <c r="Z1234" s="67" t="str">
        <f>+IF(R1234="-",IF(OR(F1234="OUI",AND(G1234="OUI",T1234&lt;=$V$1),H1234="OUI",I1234="OUI",J1234="OUI",T1234&lt;=$V$1),"OUI",""),"")</f>
        <v/>
      </c>
      <c r="AA1234" s="68" t="str">
        <f>+IF(OR(Z1234&lt;&gt;"OUI",X1234="OUI",R1234&lt;&gt;"-"),"OUI","")</f>
        <v>OUI</v>
      </c>
      <c r="AB1234" s="69">
        <f>+IF(AA1234&lt;&gt;"OUI","-",IF(R1234="-",IF(W1234&lt;=3,"-",MAX(N1234,K1234*(1-$T$1))),IF(W1234&lt;=3,R1234,IF(T1234&gt;$V$6,MAX(N1234,K1234*$T$6),IF(T1234&gt;$V$5,MAX(R1234,N1234,K1234*(1-$T$2),K1234*(1-$T$5)),IF(T1234&gt;$V$4,MAX(R1234,N1234,K1234*(1-$T$2),K1234*(1-$T$4)),IF(T1234&gt;$V$3,MAX(R1234,N1234,K1234*(1-$T$2),K1234*(1-$T$3)),IF(T1234&gt;$V$1,MAX(N1234,K1234*(1-$T$2)),MAX(N1234,R1234)))))))))</f>
        <v>5.1570000000000009</v>
      </c>
      <c r="AC1234" s="70">
        <f>+IF(AB1234="-","-",IF(ABS(K1234-AB1234)&lt;0.1,1,-1*(AB1234-K1234)/K1234))</f>
        <v>9.9999999999999908E-2</v>
      </c>
      <c r="AD1234" s="66">
        <f>+IF(AB1234&lt;&gt;"-",IF(AB1234&lt;K1234,(K1234-AB1234)*C1234,AB1234*C1234),"")</f>
        <v>4.0109999999999966</v>
      </c>
      <c r="AE1234" s="68" t="str">
        <f>+IF(AB1234&lt;&gt;"-",IF(R1234&lt;&gt;"-",IF(Z1234&lt;&gt;"OUI","OLD","FAUX"),IF(Z1234&lt;&gt;"OUI","NEW","FAUX")),"")</f>
        <v>OLD</v>
      </c>
      <c r="AF1234" s="68"/>
      <c r="AG1234" s="68"/>
      <c r="AH1234" s="53" t="str">
        <f t="shared" si="19"/>
        <v/>
      </c>
    </row>
    <row r="1235" spans="1:34" ht="17">
      <c r="A1235" s="53" t="s">
        <v>2415</v>
      </c>
      <c r="B1235" s="53" t="s">
        <v>2416</v>
      </c>
      <c r="C1235" s="54">
        <v>10</v>
      </c>
      <c r="D1235" s="55" t="s">
        <v>1473</v>
      </c>
      <c r="E1235" s="55"/>
      <c r="F1235" s="56" t="s">
        <v>49</v>
      </c>
      <c r="G1235" s="56" t="s">
        <v>49</v>
      </c>
      <c r="H1235" s="56"/>
      <c r="I1235" s="56"/>
      <c r="J1235" s="56"/>
      <c r="K1235" s="57">
        <v>5.72</v>
      </c>
      <c r="L1235" s="58">
        <v>45688</v>
      </c>
      <c r="M1235" s="58">
        <v>45733</v>
      </c>
      <c r="N1235" s="59"/>
      <c r="O1235" s="56">
        <v>39</v>
      </c>
      <c r="P1235" s="56"/>
      <c r="Q1235" s="56">
        <v>29</v>
      </c>
      <c r="R1235" s="60" t="s">
        <v>1139</v>
      </c>
      <c r="S1235" s="61">
        <f>O1235+P1235</f>
        <v>39</v>
      </c>
      <c r="T1235" s="62">
        <f>+IF(L1235&lt;&gt;"",IF(DAYS360(L1235,$A$2)&lt;0,0,IF(AND(MONTH(L1235)=MONTH($A$2),YEAR(L1235)&lt;YEAR($A$2)),(DAYS360(L1235,$A$2)/30)-1,DAYS360(L1235,$A$2)/30)),0)</f>
        <v>1.8666666666666667</v>
      </c>
      <c r="U1235" s="62">
        <f>+IF(M1235&lt;&gt;"",IF(DAYS360(M1235,$A$2)&lt;0,0,IF(AND(MONTH(M1235)=MONTH($A$2),YEAR(M1235)&lt;YEAR($A$2)),(DAYS360(M1235,$A$2)/30)-1,DAYS360(M1235,$A$2)/30)),0)</f>
        <v>0.3</v>
      </c>
      <c r="V1235" s="63">
        <f>S1235/((C1235+Q1235)/2)</f>
        <v>2</v>
      </c>
      <c r="W1235" s="64">
        <f>+IF(V1235&gt;0,1/V1235,999)</f>
        <v>0.5</v>
      </c>
      <c r="X1235" s="65" t="str">
        <f>+IF(N1235&lt;&gt;"",IF(INT(N1235)&lt;&gt;INT(K1235),"OUI",""),"")</f>
        <v/>
      </c>
      <c r="Y1235" s="66">
        <f>+IF(F1235="OUI",0,C1235*K1235)</f>
        <v>57.199999999999996</v>
      </c>
      <c r="Z1235" s="67" t="str">
        <f>+IF(R1235="-",IF(OR(F1235="OUI",AND(G1235="OUI",T1235&lt;=$V$1),H1235="OUI",I1235="OUI",J1235="OUI",T1235&lt;=$V$1),"OUI",""),"")</f>
        <v>OUI</v>
      </c>
      <c r="AA1235" s="68" t="str">
        <f>+IF(OR(Z1235&lt;&gt;"OUI",X1235="OUI",R1235&lt;&gt;"-"),"OUI","")</f>
        <v/>
      </c>
      <c r="AB1235" s="69" t="str">
        <f>+IF(AA1235&lt;&gt;"OUI","-",IF(R1235="-",IF(W1235&lt;=3,"-",MAX(N1235,K1235*(1-$T$1))),IF(W1235&lt;=3,R1235,IF(T1235&gt;$V$6,MAX(N1235,K1235*$T$6),IF(T1235&gt;$V$5,MAX(R1235,N1235,K1235*(1-$T$2),K1235*(1-$T$5)),IF(T1235&gt;$V$4,MAX(R1235,N1235,K1235*(1-$T$2),K1235*(1-$T$4)),IF(T1235&gt;$V$3,MAX(R1235,N1235,K1235*(1-$T$2),K1235*(1-$T$3)),IF(T1235&gt;$V$1,MAX(N1235,K1235*(1-$T$2)),MAX(N1235,R1235)))))))))</f>
        <v>-</v>
      </c>
      <c r="AC1235" s="70" t="str">
        <f>+IF(AB1235="-","-",IF(ABS(K1235-AB1235)&lt;0.1,1,-1*(AB1235-K1235)/K1235))</f>
        <v>-</v>
      </c>
      <c r="AD1235" s="66" t="str">
        <f>+IF(AB1235&lt;&gt;"-",IF(AB1235&lt;K1235,(K1235-AB1235)*C1235,AB1235*C1235),"")</f>
        <v/>
      </c>
      <c r="AE1235" s="68" t="str">
        <f>+IF(AB1235&lt;&gt;"-",IF(R1235&lt;&gt;"-",IF(Z1235&lt;&gt;"OUI","OLD","FAUX"),IF(Z1235&lt;&gt;"OUI","NEW","FAUX")),"")</f>
        <v/>
      </c>
      <c r="AF1235" s="68"/>
      <c r="AG1235" s="68"/>
      <c r="AH1235" s="53" t="str">
        <f t="shared" si="19"/>
        <v/>
      </c>
    </row>
    <row r="1236" spans="1:34" ht="17">
      <c r="A1236" s="53" t="s">
        <v>2435</v>
      </c>
      <c r="B1236" s="53" t="s">
        <v>2436</v>
      </c>
      <c r="C1236" s="54">
        <v>6</v>
      </c>
      <c r="D1236" s="55" t="s">
        <v>1473</v>
      </c>
      <c r="E1236" s="55"/>
      <c r="F1236" s="56" t="s">
        <v>49</v>
      </c>
      <c r="G1236" s="56" t="s">
        <v>49</v>
      </c>
      <c r="H1236" s="56"/>
      <c r="I1236" s="56"/>
      <c r="J1236" s="56"/>
      <c r="K1236" s="57">
        <v>5.7009999999999996</v>
      </c>
      <c r="L1236" s="58">
        <v>45646</v>
      </c>
      <c r="M1236" s="58">
        <v>45713</v>
      </c>
      <c r="N1236" s="59"/>
      <c r="O1236" s="56">
        <v>7</v>
      </c>
      <c r="P1236" s="56"/>
      <c r="Q1236" s="56">
        <v>13</v>
      </c>
      <c r="R1236" s="60" t="s">
        <v>1139</v>
      </c>
      <c r="S1236" s="61">
        <f>O1236+P1236</f>
        <v>7</v>
      </c>
      <c r="T1236" s="62">
        <f>+IF(L1236&lt;&gt;"",IF(DAYS360(L1236,$A$2)&lt;0,0,IF(AND(MONTH(L1236)=MONTH($A$2),YEAR(L1236)&lt;YEAR($A$2)),(DAYS360(L1236,$A$2)/30)-1,DAYS360(L1236,$A$2)/30)),0)</f>
        <v>3.2</v>
      </c>
      <c r="U1236" s="62">
        <f>+IF(M1236&lt;&gt;"",IF(DAYS360(M1236,$A$2)&lt;0,0,IF(AND(MONTH(M1236)=MONTH($A$2),YEAR(M1236)&lt;YEAR($A$2)),(DAYS360(M1236,$A$2)/30)-1,DAYS360(M1236,$A$2)/30)),0)</f>
        <v>1.0333333333333334</v>
      </c>
      <c r="V1236" s="63">
        <f>S1236/((C1236+Q1236)/2)</f>
        <v>0.73684210526315785</v>
      </c>
      <c r="W1236" s="64">
        <f>+IF(V1236&gt;0,1/V1236,999)</f>
        <v>1.3571428571428572</v>
      </c>
      <c r="X1236" s="65" t="str">
        <f>+IF(N1236&lt;&gt;"",IF(INT(N1236)&lt;&gt;INT(K1236),"OUI",""),"")</f>
        <v/>
      </c>
      <c r="Y1236" s="66">
        <f>+IF(F1236="OUI",0,C1236*K1236)</f>
        <v>34.205999999999996</v>
      </c>
      <c r="Z1236" s="67" t="str">
        <f>+IF(R1236="-",IF(OR(F1236="OUI",AND(G1236="OUI",T1236&lt;=$V$1),H1236="OUI",I1236="OUI",J1236="OUI",T1236&lt;=$V$1),"OUI",""),"")</f>
        <v>OUI</v>
      </c>
      <c r="AA1236" s="68" t="str">
        <f>+IF(OR(Z1236&lt;&gt;"OUI",X1236="OUI",R1236&lt;&gt;"-"),"OUI","")</f>
        <v/>
      </c>
      <c r="AB1236" s="69" t="str">
        <f>+IF(AA1236&lt;&gt;"OUI","-",IF(R1236="-",IF(W1236&lt;=3,"-",MAX(N1236,K1236*(1-$T$1))),IF(W1236&lt;=3,R1236,IF(T1236&gt;$V$6,MAX(N1236,K1236*$T$6),IF(T1236&gt;$V$5,MAX(R1236,N1236,K1236*(1-$T$2),K1236*(1-$T$5)),IF(T1236&gt;$V$4,MAX(R1236,N1236,K1236*(1-$T$2),K1236*(1-$T$4)),IF(T1236&gt;$V$3,MAX(R1236,N1236,K1236*(1-$T$2),K1236*(1-$T$3)),IF(T1236&gt;$V$1,MAX(N1236,K1236*(1-$T$2)),MAX(N1236,R1236)))))))))</f>
        <v>-</v>
      </c>
      <c r="AC1236" s="70" t="str">
        <f>+IF(AB1236="-","-",IF(ABS(K1236-AB1236)&lt;0.1,1,-1*(AB1236-K1236)/K1236))</f>
        <v>-</v>
      </c>
      <c r="AD1236" s="66" t="str">
        <f>+IF(AB1236&lt;&gt;"-",IF(AB1236&lt;K1236,(K1236-AB1236)*C1236,AB1236*C1236),"")</f>
        <v/>
      </c>
      <c r="AE1236" s="68" t="str">
        <f>+IF(AB1236&lt;&gt;"-",IF(R1236&lt;&gt;"-",IF(Z1236&lt;&gt;"OUI","OLD","FAUX"),IF(Z1236&lt;&gt;"OUI","NEW","FAUX")),"")</f>
        <v/>
      </c>
      <c r="AF1236" s="68"/>
      <c r="AG1236" s="68"/>
      <c r="AH1236" s="53" t="str">
        <f t="shared" si="19"/>
        <v/>
      </c>
    </row>
    <row r="1237" spans="1:34" ht="17">
      <c r="A1237" s="53" t="s">
        <v>2792</v>
      </c>
      <c r="B1237" s="53" t="s">
        <v>2793</v>
      </c>
      <c r="C1237" s="54">
        <v>8</v>
      </c>
      <c r="D1237" s="55" t="s">
        <v>80</v>
      </c>
      <c r="E1237" s="55" t="s">
        <v>781</v>
      </c>
      <c r="F1237" s="56" t="s">
        <v>49</v>
      </c>
      <c r="G1237" s="56" t="s">
        <v>49</v>
      </c>
      <c r="H1237" s="56"/>
      <c r="I1237" s="56"/>
      <c r="J1237" s="56" t="s">
        <v>49</v>
      </c>
      <c r="K1237" s="57">
        <v>5.68</v>
      </c>
      <c r="L1237" s="58">
        <v>45219</v>
      </c>
      <c r="M1237" s="58">
        <v>45733</v>
      </c>
      <c r="N1237" s="59"/>
      <c r="O1237" s="56">
        <v>17</v>
      </c>
      <c r="P1237" s="56"/>
      <c r="Q1237" s="56">
        <v>26</v>
      </c>
      <c r="R1237" s="60" t="s">
        <v>1139</v>
      </c>
      <c r="S1237" s="61">
        <f>O1237+P1237</f>
        <v>17</v>
      </c>
      <c r="T1237" s="62">
        <f>+IF(L1237&lt;&gt;"",IF(DAYS360(L1237,$A$2)&lt;0,0,IF(AND(MONTH(L1237)=MONTH($A$2),YEAR(L1237)&lt;YEAR($A$2)),(DAYS360(L1237,$A$2)/30)-1,DAYS360(L1237,$A$2)/30)),0)</f>
        <v>17.2</v>
      </c>
      <c r="U1237" s="62">
        <f>+IF(M1237&lt;&gt;"",IF(DAYS360(M1237,$A$2)&lt;0,0,IF(AND(MONTH(M1237)=MONTH($A$2),YEAR(M1237)&lt;YEAR($A$2)),(DAYS360(M1237,$A$2)/30)-1,DAYS360(M1237,$A$2)/30)),0)</f>
        <v>0.3</v>
      </c>
      <c r="V1237" s="63">
        <f>S1237/((C1237+Q1237)/2)</f>
        <v>1</v>
      </c>
      <c r="W1237" s="64">
        <f>+IF(V1237&gt;0,1/V1237,999)</f>
        <v>1</v>
      </c>
      <c r="X1237" s="65" t="str">
        <f>+IF(N1237&lt;&gt;"",IF(INT(N1237)&lt;&gt;INT(K1237),"OUI",""),"")</f>
        <v/>
      </c>
      <c r="Y1237" s="66">
        <f>+IF(F1237="OUI",0,C1237*K1237)</f>
        <v>45.44</v>
      </c>
      <c r="Z1237" s="67" t="str">
        <f>+IF(R1237="-",IF(OR(F1237="OUI",AND(G1237="OUI",T1237&lt;=$V$1),H1237="OUI",I1237="OUI",J1237="OUI",T1237&lt;=$V$1),"OUI",""),"")</f>
        <v/>
      </c>
      <c r="AA1237" s="68" t="str">
        <f>+IF(OR(Z1237&lt;&gt;"OUI",X1237="OUI",R1237&lt;&gt;"-"),"OUI","")</f>
        <v>OUI</v>
      </c>
      <c r="AB1237" s="69" t="str">
        <f>+IF(AA1237&lt;&gt;"OUI","-",IF(R1237="-",IF(W1237&lt;=3,"-",MAX(N1237,K1237*(1-$T$1))),IF(W1237&lt;=3,R1237,IF(T1237&gt;$V$6,MAX(N1237,K1237*$T$6),IF(T1237&gt;$V$5,MAX(R1237,N1237,K1237*(1-$T$2),K1237*(1-$T$5)),IF(T1237&gt;$V$4,MAX(R1237,N1237,K1237*(1-$T$2),K1237*(1-$T$4)),IF(T1237&gt;$V$3,MAX(R1237,N1237,K1237*(1-$T$2),K1237*(1-$T$3)),IF(T1237&gt;$V$1,MAX(N1237,K1237*(1-$T$2)),MAX(N1237,R1237)))))))))</f>
        <v>-</v>
      </c>
      <c r="AC1237" s="70" t="str">
        <f>+IF(AB1237="-","-",IF(ABS(K1237-AB1237)&lt;0.1,1,-1*(AB1237-K1237)/K1237))</f>
        <v>-</v>
      </c>
      <c r="AD1237" s="66" t="str">
        <f>+IF(AB1237&lt;&gt;"-",IF(AB1237&lt;K1237,(K1237-AB1237)*C1237,AB1237*C1237),"")</f>
        <v/>
      </c>
      <c r="AE1237" s="68" t="str">
        <f>+IF(AB1237&lt;&gt;"-",IF(R1237&lt;&gt;"-",IF(Z1237&lt;&gt;"OUI","OLD","FAUX"),IF(Z1237&lt;&gt;"OUI","NEW","FAUX")),"")</f>
        <v/>
      </c>
      <c r="AF1237" s="68"/>
      <c r="AG1237" s="68"/>
      <c r="AH1237" s="53" t="str">
        <f t="shared" si="19"/>
        <v/>
      </c>
    </row>
    <row r="1238" spans="1:34" ht="17">
      <c r="A1238" s="53" t="s">
        <v>2099</v>
      </c>
      <c r="B1238" s="53" t="s">
        <v>2100</v>
      </c>
      <c r="C1238" s="54">
        <v>39</v>
      </c>
      <c r="D1238" s="55" t="s">
        <v>80</v>
      </c>
      <c r="E1238" s="55"/>
      <c r="F1238" s="56" t="s">
        <v>49</v>
      </c>
      <c r="G1238" s="56" t="s">
        <v>49</v>
      </c>
      <c r="H1238" s="56"/>
      <c r="I1238" s="56"/>
      <c r="J1238" s="56"/>
      <c r="K1238" s="57">
        <v>5.6646000000000001</v>
      </c>
      <c r="L1238" s="58">
        <v>45279</v>
      </c>
      <c r="M1238" s="58">
        <v>45684</v>
      </c>
      <c r="N1238" s="59"/>
      <c r="O1238" s="56">
        <v>1</v>
      </c>
      <c r="P1238" s="56"/>
      <c r="Q1238" s="56">
        <v>41</v>
      </c>
      <c r="R1238" s="60" t="s">
        <v>1139</v>
      </c>
      <c r="S1238" s="61">
        <f>O1238+P1238</f>
        <v>1</v>
      </c>
      <c r="T1238" s="62">
        <f>+IF(L1238&lt;&gt;"",IF(DAYS360(L1238,$A$2)&lt;0,0,IF(AND(MONTH(L1238)=MONTH($A$2),YEAR(L1238)&lt;YEAR($A$2)),(DAYS360(L1238,$A$2)/30)-1,DAYS360(L1238,$A$2)/30)),0)</f>
        <v>15.233333333333333</v>
      </c>
      <c r="U1238" s="62">
        <f>+IF(M1238&lt;&gt;"",IF(DAYS360(M1238,$A$2)&lt;0,0,IF(AND(MONTH(M1238)=MONTH($A$2),YEAR(M1238)&lt;YEAR($A$2)),(DAYS360(M1238,$A$2)/30)-1,DAYS360(M1238,$A$2)/30)),0)</f>
        <v>1.9666666666666666</v>
      </c>
      <c r="V1238" s="63">
        <f>S1238/((C1238+Q1238)/2)</f>
        <v>2.5000000000000001E-2</v>
      </c>
      <c r="W1238" s="64">
        <f>+IF(V1238&gt;0,1/V1238,999)</f>
        <v>40</v>
      </c>
      <c r="X1238" s="65" t="str">
        <f>+IF(N1238&lt;&gt;"",IF(INT(N1238)&lt;&gt;INT(K1238),"OUI",""),"")</f>
        <v/>
      </c>
      <c r="Y1238" s="66">
        <f>+IF(F1238="OUI",0,C1238*K1238)</f>
        <v>220.9194</v>
      </c>
      <c r="Z1238" s="67" t="str">
        <f>+IF(R1238="-",IF(OR(F1238="OUI",AND(G1238="OUI",T1238&lt;=$V$1),H1238="OUI",I1238="OUI",J1238="OUI",T1238&lt;=$V$1),"OUI",""),"")</f>
        <v/>
      </c>
      <c r="AA1238" s="68" t="str">
        <f>+IF(OR(Z1238&lt;&gt;"OUI",X1238="OUI",R1238&lt;&gt;"-"),"OUI","")</f>
        <v>OUI</v>
      </c>
      <c r="AB1238" s="69">
        <f>+IF(AA1238&lt;&gt;"OUI","-",IF(R1238="-",IF(W1238&lt;=3,"-",MAX(N1238,K1238*(1-$T$1))),IF(W1238&lt;=3,R1238,IF(T1238&gt;$V$6,MAX(N1238,K1238*$T$6),IF(T1238&gt;$V$5,MAX(R1238,N1238,K1238*(1-$T$2),K1238*(1-$T$5)),IF(T1238&gt;$V$4,MAX(R1238,N1238,K1238*(1-$T$2),K1238*(1-$T$4)),IF(T1238&gt;$V$3,MAX(R1238,N1238,K1238*(1-$T$2),K1238*(1-$T$3)),IF(T1238&gt;$V$1,MAX(N1238,K1238*(1-$T$2)),MAX(N1238,R1238)))))))))</f>
        <v>5.0981399999999999</v>
      </c>
      <c r="AC1238" s="70">
        <f>+IF(AB1238="-","-",IF(ABS(K1238-AB1238)&lt;0.1,1,-1*(AB1238-K1238)/K1238))</f>
        <v>0.10000000000000003</v>
      </c>
      <c r="AD1238" s="66">
        <f>+IF(AB1238&lt;&gt;"-",IF(AB1238&lt;K1238,(K1238-AB1238)*C1238,AB1238*C1238),"")</f>
        <v>22.091940000000008</v>
      </c>
      <c r="AE1238" s="68" t="str">
        <f>+IF(AB1238&lt;&gt;"-",IF(R1238&lt;&gt;"-",IF(Z1238&lt;&gt;"OUI","OLD","FAUX"),IF(Z1238&lt;&gt;"OUI","NEW","FAUX")),"")</f>
        <v>NEW</v>
      </c>
      <c r="AF1238" s="68"/>
      <c r="AG1238" s="68"/>
      <c r="AH1238" s="53" t="str">
        <f t="shared" si="19"/>
        <v/>
      </c>
    </row>
    <row r="1239" spans="1:34" ht="17">
      <c r="A1239" s="53" t="s">
        <v>953</v>
      </c>
      <c r="B1239" s="53" t="s">
        <v>954</v>
      </c>
      <c r="C1239" s="54">
        <v>11</v>
      </c>
      <c r="D1239" s="55" t="s">
        <v>703</v>
      </c>
      <c r="E1239" s="55" t="s">
        <v>704</v>
      </c>
      <c r="F1239" s="56" t="s">
        <v>49</v>
      </c>
      <c r="G1239" s="56" t="s">
        <v>49</v>
      </c>
      <c r="H1239" s="56"/>
      <c r="I1239" s="56"/>
      <c r="J1239" s="56" t="s">
        <v>49</v>
      </c>
      <c r="K1239" s="57">
        <v>5.6481000000000003</v>
      </c>
      <c r="L1239" s="58">
        <v>44211</v>
      </c>
      <c r="M1239" s="58">
        <v>45068</v>
      </c>
      <c r="N1239" s="59"/>
      <c r="O1239" s="56"/>
      <c r="P1239" s="56"/>
      <c r="Q1239" s="56">
        <v>15</v>
      </c>
      <c r="R1239" s="60">
        <v>5.0832900000000008</v>
      </c>
      <c r="S1239" s="61">
        <f>O1239+P1239</f>
        <v>0</v>
      </c>
      <c r="T1239" s="62">
        <f>+IF(L1239&lt;&gt;"",IF(DAYS360(L1239,$A$2)&lt;0,0,IF(AND(MONTH(L1239)=MONTH($A$2),YEAR(L1239)&lt;YEAR($A$2)),(DAYS360(L1239,$A$2)/30)-1,DAYS360(L1239,$A$2)/30)),0)</f>
        <v>50.366666666666667</v>
      </c>
      <c r="U1239" s="62">
        <f>+IF(M1239&lt;&gt;"",IF(DAYS360(M1239,$A$2)&lt;0,0,IF(AND(MONTH(M1239)=MONTH($A$2),YEAR(M1239)&lt;YEAR($A$2)),(DAYS360(M1239,$A$2)/30)-1,DAYS360(M1239,$A$2)/30)),0)</f>
        <v>22.133333333333333</v>
      </c>
      <c r="V1239" s="63">
        <f>S1239/((C1239+Q1239)/2)</f>
        <v>0</v>
      </c>
      <c r="W1239" s="64">
        <f>+IF(V1239&gt;0,1/V1239,999)</f>
        <v>999</v>
      </c>
      <c r="X1239" s="65" t="str">
        <f>+IF(N1239&lt;&gt;"",IF(INT(N1239)&lt;&gt;INT(K1239),"OUI",""),"")</f>
        <v/>
      </c>
      <c r="Y1239" s="66">
        <f>+IF(F1239="OUI",0,C1239*K1239)</f>
        <v>62.129100000000001</v>
      </c>
      <c r="Z1239" s="67" t="str">
        <f>+IF(R1239="-",IF(OR(F1239="OUI",AND(G1239="OUI",T1239&lt;=$V$1),H1239="OUI",I1239="OUI",J1239="OUI",T1239&lt;=$V$1),"OUI",""),"")</f>
        <v/>
      </c>
      <c r="AA1239" s="68" t="str">
        <f>+IF(OR(Z1239&lt;&gt;"OUI",X1239="OUI",R1239&lt;&gt;"-"),"OUI","")</f>
        <v>OUI</v>
      </c>
      <c r="AB1239" s="69">
        <f>+IF(AA1239&lt;&gt;"OUI","-",IF(R1239="-",IF(W1239&lt;=3,"-",MAX(N1239,K1239*(1-$T$1))),IF(W1239&lt;=3,R1239,IF(T1239&gt;$V$6,MAX(N1239,K1239*$T$6),IF(T1239&gt;$V$5,MAX(R1239,N1239,K1239*(1-$T$2),K1239*(1-$T$5)),IF(T1239&gt;$V$4,MAX(R1239,N1239,K1239*(1-$T$2),K1239*(1-$T$4)),IF(T1239&gt;$V$3,MAX(R1239,N1239,K1239*(1-$T$2),K1239*(1-$T$3)),IF(T1239&gt;$V$1,MAX(N1239,K1239*(1-$T$2)),MAX(N1239,R1239)))))))))</f>
        <v>5.0832900000000008</v>
      </c>
      <c r="AC1239" s="70">
        <f>+IF(AB1239="-","-",IF(ABS(K1239-AB1239)&lt;0.1,1,-1*(AB1239-K1239)/K1239))</f>
        <v>9.9999999999999922E-2</v>
      </c>
      <c r="AD1239" s="66">
        <f>+IF(AB1239&lt;&gt;"-",IF(AB1239&lt;K1239,(K1239-AB1239)*C1239,AB1239*C1239),"")</f>
        <v>6.2129099999999955</v>
      </c>
      <c r="AE1239" s="68" t="str">
        <f>+IF(AB1239&lt;&gt;"-",IF(R1239&lt;&gt;"-",IF(Z1239&lt;&gt;"OUI","OLD","FAUX"),IF(Z1239&lt;&gt;"OUI","NEW","FAUX")),"")</f>
        <v>OLD</v>
      </c>
      <c r="AF1239" s="68"/>
      <c r="AG1239" s="68"/>
      <c r="AH1239" s="53" t="str">
        <f t="shared" si="19"/>
        <v/>
      </c>
    </row>
    <row r="1240" spans="1:34" ht="17">
      <c r="A1240" s="53" t="s">
        <v>824</v>
      </c>
      <c r="B1240" s="53" t="s">
        <v>825</v>
      </c>
      <c r="C1240" s="54">
        <v>37</v>
      </c>
      <c r="D1240" s="55" t="s">
        <v>133</v>
      </c>
      <c r="E1240" s="55" t="s">
        <v>88</v>
      </c>
      <c r="F1240" s="56" t="s">
        <v>49</v>
      </c>
      <c r="G1240" s="56" t="s">
        <v>49</v>
      </c>
      <c r="H1240" s="56"/>
      <c r="I1240" s="56"/>
      <c r="J1240" s="56" t="s">
        <v>49</v>
      </c>
      <c r="K1240" s="57">
        <v>5.6219999999999999</v>
      </c>
      <c r="L1240" s="58">
        <v>43976</v>
      </c>
      <c r="M1240" s="58">
        <v>45687</v>
      </c>
      <c r="N1240" s="59"/>
      <c r="O1240" s="56">
        <v>1</v>
      </c>
      <c r="P1240" s="56"/>
      <c r="Q1240" s="56">
        <v>38</v>
      </c>
      <c r="R1240" s="60">
        <v>5.0598000000000001</v>
      </c>
      <c r="S1240" s="61">
        <f>O1240+P1240</f>
        <v>1</v>
      </c>
      <c r="T1240" s="62">
        <f>+IF(L1240&lt;&gt;"",IF(DAYS360(L1240,$A$2)&lt;0,0,IF(AND(MONTH(L1240)=MONTH($A$2),YEAR(L1240)&lt;YEAR($A$2)),(DAYS360(L1240,$A$2)/30)-1,DAYS360(L1240,$A$2)/30)),0)</f>
        <v>58.033333333333331</v>
      </c>
      <c r="U1240" s="62">
        <f>+IF(M1240&lt;&gt;"",IF(DAYS360(M1240,$A$2)&lt;0,0,IF(AND(MONTH(M1240)=MONTH($A$2),YEAR(M1240)&lt;YEAR($A$2)),(DAYS360(M1240,$A$2)/30)-1,DAYS360(M1240,$A$2)/30)),0)</f>
        <v>1.8666666666666667</v>
      </c>
      <c r="V1240" s="63">
        <f>S1240/((C1240+Q1240)/2)</f>
        <v>2.6666666666666668E-2</v>
      </c>
      <c r="W1240" s="64">
        <f>+IF(V1240&gt;0,1/V1240,999)</f>
        <v>37.5</v>
      </c>
      <c r="X1240" s="65" t="str">
        <f>+IF(N1240&lt;&gt;"",IF(INT(N1240)&lt;&gt;INT(K1240),"OUI",""),"")</f>
        <v/>
      </c>
      <c r="Y1240" s="66">
        <f>+IF(F1240="OUI",0,C1240*K1240)</f>
        <v>208.01400000000001</v>
      </c>
      <c r="Z1240" s="67" t="str">
        <f>+IF(R1240="-",IF(OR(F1240="OUI",AND(G1240="OUI",T1240&lt;=$V$1),H1240="OUI",I1240="OUI",J1240="OUI",T1240&lt;=$V$1),"OUI",""),"")</f>
        <v/>
      </c>
      <c r="AA1240" s="68" t="str">
        <f>+IF(OR(Z1240&lt;&gt;"OUI",X1240="OUI",R1240&lt;&gt;"-"),"OUI","")</f>
        <v>OUI</v>
      </c>
      <c r="AB1240" s="69">
        <f>+IF(AA1240&lt;&gt;"OUI","-",IF(R1240="-",IF(W1240&lt;=3,"-",MAX(N1240,K1240*(1-$T$1))),IF(W1240&lt;=3,R1240,IF(T1240&gt;$V$6,MAX(N1240,K1240*$T$6),IF(T1240&gt;$V$5,MAX(R1240,N1240,K1240*(1-$T$2),K1240*(1-$T$5)),IF(T1240&gt;$V$4,MAX(R1240,N1240,K1240*(1-$T$2),K1240*(1-$T$4)),IF(T1240&gt;$V$3,MAX(R1240,N1240,K1240*(1-$T$2),K1240*(1-$T$3)),IF(T1240&gt;$V$1,MAX(N1240,K1240*(1-$T$2)),MAX(N1240,R1240)))))))))</f>
        <v>5.0598000000000001</v>
      </c>
      <c r="AC1240" s="70">
        <f>+IF(AB1240="-","-",IF(ABS(K1240-AB1240)&lt;0.1,1,-1*(AB1240-K1240)/K1240))</f>
        <v>9.9999999999999964E-2</v>
      </c>
      <c r="AD1240" s="66">
        <f>+IF(AB1240&lt;&gt;"-",IF(AB1240&lt;K1240,(K1240-AB1240)*C1240,AB1240*C1240),"")</f>
        <v>20.801399999999994</v>
      </c>
      <c r="AE1240" s="68" t="str">
        <f>+IF(AB1240&lt;&gt;"-",IF(R1240&lt;&gt;"-",IF(Z1240&lt;&gt;"OUI","OLD","FAUX"),IF(Z1240&lt;&gt;"OUI","NEW","FAUX")),"")</f>
        <v>OLD</v>
      </c>
      <c r="AF1240" s="68"/>
      <c r="AG1240" s="68"/>
      <c r="AH1240" s="53" t="str">
        <f t="shared" si="19"/>
        <v/>
      </c>
    </row>
    <row r="1241" spans="1:34" ht="17">
      <c r="A1241" s="53" t="s">
        <v>3517</v>
      </c>
      <c r="B1241" s="53" t="s">
        <v>3518</v>
      </c>
      <c r="C1241" s="54">
        <v>6</v>
      </c>
      <c r="D1241" s="55" t="s">
        <v>80</v>
      </c>
      <c r="E1241" s="55"/>
      <c r="F1241" s="56" t="s">
        <v>49</v>
      </c>
      <c r="G1241" s="56" t="s">
        <v>49</v>
      </c>
      <c r="H1241" s="56">
        <v>0</v>
      </c>
      <c r="I1241" s="56"/>
      <c r="J1241" s="56"/>
      <c r="K1241" s="57">
        <v>5.6117999999999997</v>
      </c>
      <c r="L1241" s="58">
        <v>45218</v>
      </c>
      <c r="M1241" s="58">
        <v>45729</v>
      </c>
      <c r="N1241" s="59"/>
      <c r="O1241" s="56">
        <v>3</v>
      </c>
      <c r="P1241" s="56"/>
      <c r="Q1241" s="56">
        <v>10</v>
      </c>
      <c r="R1241" s="60" t="s">
        <v>1139</v>
      </c>
      <c r="S1241" s="61">
        <f>O1241+P1241</f>
        <v>3</v>
      </c>
      <c r="T1241" s="62">
        <f>+IF(L1241&lt;&gt;"",IF(DAYS360(L1241,$A$2)&lt;0,0,IF(AND(MONTH(L1241)=MONTH($A$2),YEAR(L1241)&lt;YEAR($A$2)),(DAYS360(L1241,$A$2)/30)-1,DAYS360(L1241,$A$2)/30)),0)</f>
        <v>17.233333333333334</v>
      </c>
      <c r="U1241" s="62">
        <f>+IF(M1241&lt;&gt;"",IF(DAYS360(M1241,$A$2)&lt;0,0,IF(AND(MONTH(M1241)=MONTH($A$2),YEAR(M1241)&lt;YEAR($A$2)),(DAYS360(M1241,$A$2)/30)-1,DAYS360(M1241,$A$2)/30)),0)</f>
        <v>0.43333333333333335</v>
      </c>
      <c r="V1241" s="63">
        <f>S1241/((C1241+Q1241)/2)</f>
        <v>0.375</v>
      </c>
      <c r="W1241" s="64">
        <f>+IF(V1241&gt;0,1/V1241,999)</f>
        <v>2.6666666666666665</v>
      </c>
      <c r="X1241" s="65" t="str">
        <f>+IF(N1241&lt;&gt;"",IF(INT(N1241)&lt;&gt;INT(K1241),"OUI",""),"")</f>
        <v/>
      </c>
      <c r="Y1241" s="66">
        <f>+IF(F1241="OUI",0,C1241*K1241)</f>
        <v>33.6708</v>
      </c>
      <c r="Z1241" s="67" t="str">
        <f>+IF(R1241="-",IF(OR(F1241="OUI",AND(G1241="OUI",T1241&lt;=$V$1),H1241="OUI",I1241="OUI",J1241="OUI",T1241&lt;=$V$1),"OUI",""),"")</f>
        <v/>
      </c>
      <c r="AA1241" s="68" t="str">
        <f>+IF(OR(Z1241&lt;&gt;"OUI",X1241="OUI",R1241&lt;&gt;"-"),"OUI","")</f>
        <v>OUI</v>
      </c>
      <c r="AB1241" s="69" t="str">
        <f>+IF(AA1241&lt;&gt;"OUI","-",IF(R1241="-",IF(W1241&lt;=3,"-",MAX(N1241,K1241*(1-$T$1))),IF(W1241&lt;=3,R1241,IF(T1241&gt;$V$6,MAX(N1241,K1241*$T$6),IF(T1241&gt;$V$5,MAX(R1241,N1241,K1241*(1-$T$2),K1241*(1-$T$5)),IF(T1241&gt;$V$4,MAX(R1241,N1241,K1241*(1-$T$2),K1241*(1-$T$4)),IF(T1241&gt;$V$3,MAX(R1241,N1241,K1241*(1-$T$2),K1241*(1-$T$3)),IF(T1241&gt;$V$1,MAX(N1241,K1241*(1-$T$2)),MAX(N1241,R1241)))))))))</f>
        <v>-</v>
      </c>
      <c r="AC1241" s="70" t="str">
        <f>+IF(AB1241="-","-",IF(ABS(K1241-AB1241)&lt;0.1,1,-1*(AB1241-K1241)/K1241))</f>
        <v>-</v>
      </c>
      <c r="AD1241" s="66" t="str">
        <f>+IF(AB1241&lt;&gt;"-",IF(AB1241&lt;K1241,(K1241-AB1241)*C1241,AB1241*C1241),"")</f>
        <v/>
      </c>
      <c r="AE1241" s="68" t="str">
        <f>+IF(AB1241&lt;&gt;"-",IF(R1241&lt;&gt;"-",IF(Z1241&lt;&gt;"OUI","OLD","FAUX"),IF(Z1241&lt;&gt;"OUI","NEW","FAUX")),"")</f>
        <v/>
      </c>
      <c r="AF1241" s="68"/>
      <c r="AG1241" s="68"/>
      <c r="AH1241" s="53" t="str">
        <f t="shared" si="19"/>
        <v/>
      </c>
    </row>
    <row r="1242" spans="1:34" ht="17">
      <c r="A1242" s="53" t="s">
        <v>126</v>
      </c>
      <c r="B1242" s="53" t="s">
        <v>127</v>
      </c>
      <c r="C1242" s="54">
        <v>40</v>
      </c>
      <c r="D1242" s="55" t="s">
        <v>47</v>
      </c>
      <c r="E1242" s="55" t="s">
        <v>88</v>
      </c>
      <c r="F1242" s="56" t="s">
        <v>49</v>
      </c>
      <c r="G1242" s="56" t="s">
        <v>49</v>
      </c>
      <c r="H1242" s="56"/>
      <c r="I1242" s="56"/>
      <c r="J1242" s="56" t="s">
        <v>49</v>
      </c>
      <c r="K1242" s="57">
        <v>5.6096000000000004</v>
      </c>
      <c r="L1242" s="58">
        <v>43181</v>
      </c>
      <c r="M1242" s="58">
        <v>45708</v>
      </c>
      <c r="N1242" s="59"/>
      <c r="O1242" s="56">
        <v>3</v>
      </c>
      <c r="P1242" s="56"/>
      <c r="Q1242" s="56">
        <v>43</v>
      </c>
      <c r="R1242" s="60">
        <v>5.6096000000000004</v>
      </c>
      <c r="S1242" s="61">
        <f>O1242+P1242</f>
        <v>3</v>
      </c>
      <c r="T1242" s="62">
        <f>+IF(L1242&lt;&gt;"",IF(DAYS360(L1242,$A$2)&lt;0,0,IF(AND(MONTH(L1242)=MONTH($A$2),YEAR(L1242)&lt;YEAR($A$2)),(DAYS360(L1242,$A$2)/30)-1,DAYS360(L1242,$A$2)/30)),0)</f>
        <v>83.13333333333334</v>
      </c>
      <c r="U1242" s="62">
        <f>+IF(M1242&lt;&gt;"",IF(DAYS360(M1242,$A$2)&lt;0,0,IF(AND(MONTH(M1242)=MONTH($A$2),YEAR(M1242)&lt;YEAR($A$2)),(DAYS360(M1242,$A$2)/30)-1,DAYS360(M1242,$A$2)/30)),0)</f>
        <v>1.2</v>
      </c>
      <c r="V1242" s="63">
        <f>S1242/((C1242+Q1242)/2)</f>
        <v>7.2289156626506021E-2</v>
      </c>
      <c r="W1242" s="64">
        <f>+IF(V1242&gt;0,1/V1242,999)</f>
        <v>13.833333333333334</v>
      </c>
      <c r="X1242" s="65" t="str">
        <f>+IF(N1242&lt;&gt;"",IF(INT(N1242)&lt;&gt;INT(K1242),"OUI",""),"")</f>
        <v/>
      </c>
      <c r="Y1242" s="66">
        <f>+IF(F1242="OUI",0,C1242*K1242)</f>
        <v>224.38400000000001</v>
      </c>
      <c r="Z1242" s="67" t="str">
        <f>+IF(R1242="-",IF(OR(F1242="OUI",AND(G1242="OUI",T1242&lt;=$V$1),H1242="OUI",I1242="OUI",J1242="OUI",T1242&lt;=$V$1),"OUI",""),"")</f>
        <v/>
      </c>
      <c r="AA1242" s="68" t="str">
        <f>+IF(OR(Z1242&lt;&gt;"OUI",X1242="OUI",R1242&lt;&gt;"-"),"OUI","")</f>
        <v>OUI</v>
      </c>
      <c r="AB1242" s="69">
        <f>+IF(AA1242&lt;&gt;"OUI","-",IF(R1242="-",IF(W1242&lt;=3,"-",MAX(N1242,K1242*(1-$T$1))),IF(W1242&lt;=3,R1242,IF(T1242&gt;$V$6,MAX(N1242,K1242*$T$6),IF(T1242&gt;$V$5,MAX(R1242,N1242,K1242*(1-$T$2),K1242*(1-$T$5)),IF(T1242&gt;$V$4,MAX(R1242,N1242,K1242*(1-$T$2),K1242*(1-$T$4)),IF(T1242&gt;$V$3,MAX(R1242,N1242,K1242*(1-$T$2),K1242*(1-$T$3)),IF(T1242&gt;$V$1,MAX(N1242,K1242*(1-$T$2)),MAX(N1242,R1242)))))))))</f>
        <v>5.6096000000000004</v>
      </c>
      <c r="AC1242" s="70">
        <f>+IF(AB1242="-","-",IF(ABS(K1242-AB1242)&lt;0.1,1,-1*(AB1242-K1242)/K1242))</f>
        <v>1</v>
      </c>
      <c r="AD1242" s="66">
        <f>+IF(AB1242&lt;&gt;"-",IF(AB1242&lt;K1242,(K1242-AB1242)*C1242,AB1242*C1242),"")</f>
        <v>224.38400000000001</v>
      </c>
      <c r="AE1242" s="68" t="str">
        <f>+IF(AB1242&lt;&gt;"-",IF(R1242&lt;&gt;"-",IF(Z1242&lt;&gt;"OUI","OLD","FAUX"),IF(Z1242&lt;&gt;"OUI","NEW","FAUX")),"")</f>
        <v>OLD</v>
      </c>
      <c r="AF1242" s="68"/>
      <c r="AG1242" s="68"/>
      <c r="AH1242" s="53" t="str">
        <f t="shared" si="19"/>
        <v/>
      </c>
    </row>
    <row r="1243" spans="1:34" ht="17">
      <c r="A1243" s="53" t="s">
        <v>3352</v>
      </c>
      <c r="B1243" s="53" t="s">
        <v>3353</v>
      </c>
      <c r="C1243" s="54">
        <v>1</v>
      </c>
      <c r="D1243" s="55" t="s">
        <v>80</v>
      </c>
      <c r="E1243" s="55"/>
      <c r="F1243" s="56" t="s">
        <v>49</v>
      </c>
      <c r="G1243" s="56" t="s">
        <v>49</v>
      </c>
      <c r="H1243" s="56"/>
      <c r="I1243" s="56"/>
      <c r="J1243" s="56"/>
      <c r="K1243" s="57">
        <v>5.6</v>
      </c>
      <c r="L1243" s="58">
        <v>45714</v>
      </c>
      <c r="M1243" s="58">
        <v>45720</v>
      </c>
      <c r="N1243" s="59"/>
      <c r="O1243" s="56">
        <v>1</v>
      </c>
      <c r="P1243" s="56"/>
      <c r="Q1243" s="56">
        <v>1</v>
      </c>
      <c r="R1243" s="60" t="s">
        <v>1139</v>
      </c>
      <c r="S1243" s="61">
        <f>O1243+P1243</f>
        <v>1</v>
      </c>
      <c r="T1243" s="62">
        <f>+IF(L1243&lt;&gt;"",IF(DAYS360(L1243,$A$2)&lt;0,0,IF(AND(MONTH(L1243)=MONTH($A$2),YEAR(L1243)&lt;YEAR($A$2)),(DAYS360(L1243,$A$2)/30)-1,DAYS360(L1243,$A$2)/30)),0)</f>
        <v>1</v>
      </c>
      <c r="U1243" s="62">
        <f>+IF(M1243&lt;&gt;"",IF(DAYS360(M1243,$A$2)&lt;0,0,IF(AND(MONTH(M1243)=MONTH($A$2),YEAR(M1243)&lt;YEAR($A$2)),(DAYS360(M1243,$A$2)/30)-1,DAYS360(M1243,$A$2)/30)),0)</f>
        <v>0.73333333333333328</v>
      </c>
      <c r="V1243" s="63">
        <f>S1243/((C1243+Q1243)/2)</f>
        <v>1</v>
      </c>
      <c r="W1243" s="64">
        <f>+IF(V1243&gt;0,1/V1243,999)</f>
        <v>1</v>
      </c>
      <c r="X1243" s="65" t="str">
        <f>+IF(N1243&lt;&gt;"",IF(INT(N1243)&lt;&gt;INT(K1243),"OUI",""),"")</f>
        <v/>
      </c>
      <c r="Y1243" s="66">
        <f>+IF(F1243="OUI",0,C1243*K1243)</f>
        <v>5.6</v>
      </c>
      <c r="Z1243" s="67" t="str">
        <f>+IF(R1243="-",IF(OR(F1243="OUI",AND(G1243="OUI",T1243&lt;=$V$1),H1243="OUI",I1243="OUI",J1243="OUI",T1243&lt;=$V$1),"OUI",""),"")</f>
        <v>OUI</v>
      </c>
      <c r="AA1243" s="68" t="str">
        <f>+IF(OR(Z1243&lt;&gt;"OUI",X1243="OUI",R1243&lt;&gt;"-"),"OUI","")</f>
        <v/>
      </c>
      <c r="AB1243" s="69" t="str">
        <f>+IF(AA1243&lt;&gt;"OUI","-",IF(R1243="-",IF(W1243&lt;=3,"-",MAX(N1243,K1243*(1-$T$1))),IF(W1243&lt;=3,R1243,IF(T1243&gt;$V$6,MAX(N1243,K1243*$T$6),IF(T1243&gt;$V$5,MAX(R1243,N1243,K1243*(1-$T$2),K1243*(1-$T$5)),IF(T1243&gt;$V$4,MAX(R1243,N1243,K1243*(1-$T$2),K1243*(1-$T$4)),IF(T1243&gt;$V$3,MAX(R1243,N1243,K1243*(1-$T$2),K1243*(1-$T$3)),IF(T1243&gt;$V$1,MAX(N1243,K1243*(1-$T$2)),MAX(N1243,R1243)))))))))</f>
        <v>-</v>
      </c>
      <c r="AC1243" s="70" t="str">
        <f>+IF(AB1243="-","-",IF(ABS(K1243-AB1243)&lt;0.1,1,-1*(AB1243-K1243)/K1243))</f>
        <v>-</v>
      </c>
      <c r="AD1243" s="66" t="str">
        <f>+IF(AB1243&lt;&gt;"-",IF(AB1243&lt;K1243,(K1243-AB1243)*C1243,AB1243*C1243),"")</f>
        <v/>
      </c>
      <c r="AE1243" s="68" t="str">
        <f>+IF(AB1243&lt;&gt;"-",IF(R1243&lt;&gt;"-",IF(Z1243&lt;&gt;"OUI","OLD","FAUX"),IF(Z1243&lt;&gt;"OUI","NEW","FAUX")),"")</f>
        <v/>
      </c>
      <c r="AF1243" s="68"/>
      <c r="AG1243" s="68"/>
      <c r="AH1243" s="53" t="str">
        <f t="shared" si="19"/>
        <v/>
      </c>
    </row>
    <row r="1244" spans="1:34" ht="17">
      <c r="A1244" s="53" t="s">
        <v>3368</v>
      </c>
      <c r="B1244" s="53" t="s">
        <v>3369</v>
      </c>
      <c r="C1244" s="54">
        <v>1</v>
      </c>
      <c r="D1244" s="55" t="s">
        <v>80</v>
      </c>
      <c r="E1244" s="55"/>
      <c r="F1244" s="56" t="s">
        <v>49</v>
      </c>
      <c r="G1244" s="56" t="s">
        <v>49</v>
      </c>
      <c r="H1244" s="56"/>
      <c r="I1244" s="56"/>
      <c r="J1244" s="56"/>
      <c r="K1244" s="57">
        <v>5.6</v>
      </c>
      <c r="L1244" s="58">
        <v>45398</v>
      </c>
      <c r="M1244" s="58"/>
      <c r="N1244" s="59"/>
      <c r="O1244" s="56"/>
      <c r="P1244" s="56"/>
      <c r="Q1244" s="56">
        <v>1</v>
      </c>
      <c r="R1244" s="60" t="s">
        <v>1139</v>
      </c>
      <c r="S1244" s="61">
        <f>O1244+P1244</f>
        <v>0</v>
      </c>
      <c r="T1244" s="62">
        <f>+IF(L1244&lt;&gt;"",IF(DAYS360(L1244,$A$2)&lt;0,0,IF(AND(MONTH(L1244)=MONTH($A$2),YEAR(L1244)&lt;YEAR($A$2)),(DAYS360(L1244,$A$2)/30)-1,DAYS360(L1244,$A$2)/30)),0)</f>
        <v>11.333333333333334</v>
      </c>
      <c r="U1244" s="62">
        <f>+IF(M1244&lt;&gt;"",IF(DAYS360(M1244,$A$2)&lt;0,0,IF(AND(MONTH(M1244)=MONTH($A$2),YEAR(M1244)&lt;YEAR($A$2)),(DAYS360(M1244,$A$2)/30)-1,DAYS360(M1244,$A$2)/30)),0)</f>
        <v>0</v>
      </c>
      <c r="V1244" s="63">
        <f>S1244/((C1244+Q1244)/2)</f>
        <v>0</v>
      </c>
      <c r="W1244" s="64">
        <f>+IF(V1244&gt;0,1/V1244,999)</f>
        <v>999</v>
      </c>
      <c r="X1244" s="65" t="str">
        <f>+IF(N1244&lt;&gt;"",IF(INT(N1244)&lt;&gt;INT(K1244),"OUI",""),"")</f>
        <v/>
      </c>
      <c r="Y1244" s="66">
        <f>+IF(F1244="OUI",0,C1244*K1244)</f>
        <v>5.6</v>
      </c>
      <c r="Z1244" s="67" t="str">
        <f>+IF(R1244="-",IF(OR(F1244="OUI",AND(G1244="OUI",T1244&lt;=$V$1),H1244="OUI",I1244="OUI",J1244="OUI",T1244&lt;=$V$1),"OUI",""),"")</f>
        <v>OUI</v>
      </c>
      <c r="AA1244" s="68" t="str">
        <f>+IF(OR(Z1244&lt;&gt;"OUI",X1244="OUI",R1244&lt;&gt;"-"),"OUI","")</f>
        <v/>
      </c>
      <c r="AB1244" s="69" t="str">
        <f>+IF(AA1244&lt;&gt;"OUI","-",IF(R1244="-",IF(W1244&lt;=3,"-",MAX(N1244,K1244*(1-$T$1))),IF(W1244&lt;=3,R1244,IF(T1244&gt;$V$6,MAX(N1244,K1244*$T$6),IF(T1244&gt;$V$5,MAX(R1244,N1244,K1244*(1-$T$2),K1244*(1-$T$5)),IF(T1244&gt;$V$4,MAX(R1244,N1244,K1244*(1-$T$2),K1244*(1-$T$4)),IF(T1244&gt;$V$3,MAX(R1244,N1244,K1244*(1-$T$2),K1244*(1-$T$3)),IF(T1244&gt;$V$1,MAX(N1244,K1244*(1-$T$2)),MAX(N1244,R1244)))))))))</f>
        <v>-</v>
      </c>
      <c r="AC1244" s="70" t="str">
        <f>+IF(AB1244="-","-",IF(ABS(K1244-AB1244)&lt;0.1,1,-1*(AB1244-K1244)/K1244))</f>
        <v>-</v>
      </c>
      <c r="AD1244" s="66" t="str">
        <f>+IF(AB1244&lt;&gt;"-",IF(AB1244&lt;K1244,(K1244-AB1244)*C1244,AB1244*C1244),"")</f>
        <v/>
      </c>
      <c r="AE1244" s="68" t="str">
        <f>+IF(AB1244&lt;&gt;"-",IF(R1244&lt;&gt;"-",IF(Z1244&lt;&gt;"OUI","OLD","FAUX"),IF(Z1244&lt;&gt;"OUI","NEW","FAUX")),"")</f>
        <v/>
      </c>
      <c r="AF1244" s="68"/>
      <c r="AG1244" s="68"/>
      <c r="AH1244" s="53" t="str">
        <f t="shared" si="19"/>
        <v/>
      </c>
    </row>
    <row r="1245" spans="1:34" ht="34">
      <c r="A1245" s="53" t="s">
        <v>1520</v>
      </c>
      <c r="B1245" s="53" t="s">
        <v>1521</v>
      </c>
      <c r="C1245" s="54">
        <v>46</v>
      </c>
      <c r="D1245" s="55" t="s">
        <v>47</v>
      </c>
      <c r="E1245" s="55" t="s">
        <v>654</v>
      </c>
      <c r="F1245" s="56" t="s">
        <v>49</v>
      </c>
      <c r="G1245" s="56" t="s">
        <v>49</v>
      </c>
      <c r="H1245" s="56"/>
      <c r="I1245" s="56"/>
      <c r="J1245" s="56" t="s">
        <v>49</v>
      </c>
      <c r="K1245" s="57">
        <v>5.5415000000000001</v>
      </c>
      <c r="L1245" s="58">
        <v>44242</v>
      </c>
      <c r="M1245" s="58">
        <v>45687</v>
      </c>
      <c r="N1245" s="59"/>
      <c r="O1245" s="56">
        <v>4</v>
      </c>
      <c r="P1245" s="56"/>
      <c r="Q1245" s="56">
        <v>50</v>
      </c>
      <c r="R1245" s="60">
        <v>4.9873500000000002</v>
      </c>
      <c r="S1245" s="61">
        <f>O1245+P1245</f>
        <v>4</v>
      </c>
      <c r="T1245" s="62">
        <f>+IF(L1245&lt;&gt;"",IF(DAYS360(L1245,$A$2)&lt;0,0,IF(AND(MONTH(L1245)=MONTH($A$2),YEAR(L1245)&lt;YEAR($A$2)),(DAYS360(L1245,$A$2)/30)-1,DAYS360(L1245,$A$2)/30)),0)</f>
        <v>49.366666666666667</v>
      </c>
      <c r="U1245" s="62">
        <f>+IF(M1245&lt;&gt;"",IF(DAYS360(M1245,$A$2)&lt;0,0,IF(AND(MONTH(M1245)=MONTH($A$2),YEAR(M1245)&lt;YEAR($A$2)),(DAYS360(M1245,$A$2)/30)-1,DAYS360(M1245,$A$2)/30)),0)</f>
        <v>1.8666666666666667</v>
      </c>
      <c r="V1245" s="63">
        <f>S1245/((C1245+Q1245)/2)</f>
        <v>8.3333333333333329E-2</v>
      </c>
      <c r="W1245" s="64">
        <f>+IF(V1245&gt;0,1/V1245,999)</f>
        <v>12</v>
      </c>
      <c r="X1245" s="65" t="str">
        <f>+IF(N1245&lt;&gt;"",IF(INT(N1245)&lt;&gt;INT(K1245),"OUI",""),"")</f>
        <v/>
      </c>
      <c r="Y1245" s="66">
        <f>+IF(F1245="OUI",0,C1245*K1245)</f>
        <v>254.90899999999999</v>
      </c>
      <c r="Z1245" s="67" t="str">
        <f>+IF(R1245="-",IF(OR(F1245="OUI",AND(G1245="OUI",T1245&lt;=$V$1),H1245="OUI",I1245="OUI",J1245="OUI",T1245&lt;=$V$1),"OUI",""),"")</f>
        <v/>
      </c>
      <c r="AA1245" s="68" t="str">
        <f>+IF(OR(Z1245&lt;&gt;"OUI",X1245="OUI",R1245&lt;&gt;"-"),"OUI","")</f>
        <v>OUI</v>
      </c>
      <c r="AB1245" s="69">
        <f>+IF(AA1245&lt;&gt;"OUI","-",IF(R1245="-",IF(W1245&lt;=3,"-",MAX(N1245,K1245*(1-$T$1))),IF(W1245&lt;=3,R1245,IF(T1245&gt;$V$6,MAX(N1245,K1245*$T$6),IF(T1245&gt;$V$5,MAX(R1245,N1245,K1245*(1-$T$2),K1245*(1-$T$5)),IF(T1245&gt;$V$4,MAX(R1245,N1245,K1245*(1-$T$2),K1245*(1-$T$4)),IF(T1245&gt;$V$3,MAX(R1245,N1245,K1245*(1-$T$2),K1245*(1-$T$3)),IF(T1245&gt;$V$1,MAX(N1245,K1245*(1-$T$2)),MAX(N1245,R1245)))))))))</f>
        <v>4.9873500000000002</v>
      </c>
      <c r="AC1245" s="70">
        <f>+IF(AB1245="-","-",IF(ABS(K1245-AB1245)&lt;0.1,1,-1*(AB1245-K1245)/K1245))</f>
        <v>9.9999999999999978E-2</v>
      </c>
      <c r="AD1245" s="66">
        <f>+IF(AB1245&lt;&gt;"-",IF(AB1245&lt;K1245,(K1245-AB1245)*C1245,AB1245*C1245),"")</f>
        <v>25.490899999999996</v>
      </c>
      <c r="AE1245" s="68" t="str">
        <f>+IF(AB1245&lt;&gt;"-",IF(R1245&lt;&gt;"-",IF(Z1245&lt;&gt;"OUI","OLD","FAUX"),IF(Z1245&lt;&gt;"OUI","NEW","FAUX")),"")</f>
        <v>OLD</v>
      </c>
      <c r="AF1245" s="68"/>
      <c r="AG1245" s="68"/>
      <c r="AH1245" s="53" t="str">
        <f t="shared" si="19"/>
        <v/>
      </c>
    </row>
    <row r="1246" spans="1:34" ht="17">
      <c r="A1246" s="53" t="s">
        <v>163</v>
      </c>
      <c r="B1246" s="53" t="s">
        <v>164</v>
      </c>
      <c r="C1246" s="54">
        <v>20</v>
      </c>
      <c r="D1246" s="55" t="s">
        <v>133</v>
      </c>
      <c r="E1246" s="55" t="s">
        <v>65</v>
      </c>
      <c r="F1246" s="56" t="s">
        <v>49</v>
      </c>
      <c r="G1246" s="56" t="s">
        <v>49</v>
      </c>
      <c r="H1246" s="56"/>
      <c r="I1246" s="56"/>
      <c r="J1246" s="56" t="s">
        <v>49</v>
      </c>
      <c r="K1246" s="57">
        <v>5.5057</v>
      </c>
      <c r="L1246" s="58">
        <v>43097</v>
      </c>
      <c r="M1246" s="58">
        <v>45702</v>
      </c>
      <c r="N1246" s="59"/>
      <c r="O1246" s="56">
        <v>1</v>
      </c>
      <c r="P1246" s="56"/>
      <c r="Q1246" s="56">
        <v>21</v>
      </c>
      <c r="R1246" s="60">
        <v>5.5057</v>
      </c>
      <c r="S1246" s="61">
        <f>O1246+P1246</f>
        <v>1</v>
      </c>
      <c r="T1246" s="62">
        <f>+IF(L1246&lt;&gt;"",IF(DAYS360(L1246,$A$2)&lt;0,0,IF(AND(MONTH(L1246)=MONTH($A$2),YEAR(L1246)&lt;YEAR($A$2)),(DAYS360(L1246,$A$2)/30)-1,DAYS360(L1246,$A$2)/30)),0)</f>
        <v>86.933333333333337</v>
      </c>
      <c r="U1246" s="62">
        <f>+IF(M1246&lt;&gt;"",IF(DAYS360(M1246,$A$2)&lt;0,0,IF(AND(MONTH(M1246)=MONTH($A$2),YEAR(M1246)&lt;YEAR($A$2)),(DAYS360(M1246,$A$2)/30)-1,DAYS360(M1246,$A$2)/30)),0)</f>
        <v>1.4</v>
      </c>
      <c r="V1246" s="63">
        <f>S1246/((C1246+Q1246)/2)</f>
        <v>4.878048780487805E-2</v>
      </c>
      <c r="W1246" s="64">
        <f>+IF(V1246&gt;0,1/V1246,999)</f>
        <v>20.5</v>
      </c>
      <c r="X1246" s="65" t="str">
        <f>+IF(N1246&lt;&gt;"",IF(INT(N1246)&lt;&gt;INT(K1246),"OUI",""),"")</f>
        <v/>
      </c>
      <c r="Y1246" s="66">
        <f>+IF(F1246="OUI",0,C1246*K1246)</f>
        <v>110.114</v>
      </c>
      <c r="Z1246" s="67" t="str">
        <f>+IF(R1246="-",IF(OR(F1246="OUI",AND(G1246="OUI",T1246&lt;=$V$1),H1246="OUI",I1246="OUI",J1246="OUI",T1246&lt;=$V$1),"OUI",""),"")</f>
        <v/>
      </c>
      <c r="AA1246" s="68" t="str">
        <f>+IF(OR(Z1246&lt;&gt;"OUI",X1246="OUI",R1246&lt;&gt;"-"),"OUI","")</f>
        <v>OUI</v>
      </c>
      <c r="AB1246" s="69">
        <f>+IF(AA1246&lt;&gt;"OUI","-",IF(R1246="-",IF(W1246&lt;=3,"-",MAX(N1246,K1246*(1-$T$1))),IF(W1246&lt;=3,R1246,IF(T1246&gt;$V$6,MAX(N1246,K1246*$T$6),IF(T1246&gt;$V$5,MAX(R1246,N1246,K1246*(1-$T$2),K1246*(1-$T$5)),IF(T1246&gt;$V$4,MAX(R1246,N1246,K1246*(1-$T$2),K1246*(1-$T$4)),IF(T1246&gt;$V$3,MAX(R1246,N1246,K1246*(1-$T$2),K1246*(1-$T$3)),IF(T1246&gt;$V$1,MAX(N1246,K1246*(1-$T$2)),MAX(N1246,R1246)))))))))</f>
        <v>5.5057</v>
      </c>
      <c r="AC1246" s="70">
        <f>+IF(AB1246="-","-",IF(ABS(K1246-AB1246)&lt;0.1,1,-1*(AB1246-K1246)/K1246))</f>
        <v>1</v>
      </c>
      <c r="AD1246" s="66">
        <f>+IF(AB1246&lt;&gt;"-",IF(AB1246&lt;K1246,(K1246-AB1246)*C1246,AB1246*C1246),"")</f>
        <v>110.114</v>
      </c>
      <c r="AE1246" s="68" t="str">
        <f>+IF(AB1246&lt;&gt;"-",IF(R1246&lt;&gt;"-",IF(Z1246&lt;&gt;"OUI","OLD","FAUX"),IF(Z1246&lt;&gt;"OUI","NEW","FAUX")),"")</f>
        <v>OLD</v>
      </c>
      <c r="AF1246" s="68"/>
      <c r="AG1246" s="68"/>
      <c r="AH1246" s="53" t="str">
        <f t="shared" si="19"/>
        <v/>
      </c>
    </row>
    <row r="1247" spans="1:34" ht="17">
      <c r="A1247" s="53" t="s">
        <v>196</v>
      </c>
      <c r="B1247" s="53" t="s">
        <v>197</v>
      </c>
      <c r="C1247" s="54">
        <v>12</v>
      </c>
      <c r="D1247" s="55" t="s">
        <v>133</v>
      </c>
      <c r="E1247" s="55" t="s">
        <v>65</v>
      </c>
      <c r="F1247" s="56" t="s">
        <v>49</v>
      </c>
      <c r="G1247" s="56" t="s">
        <v>49</v>
      </c>
      <c r="H1247" s="56" t="s">
        <v>98</v>
      </c>
      <c r="I1247" s="56"/>
      <c r="J1247" s="56" t="s">
        <v>49</v>
      </c>
      <c r="K1247" s="57">
        <v>5.5057</v>
      </c>
      <c r="L1247" s="58">
        <v>43097</v>
      </c>
      <c r="M1247" s="58">
        <v>45637</v>
      </c>
      <c r="N1247" s="59"/>
      <c r="O1247" s="56"/>
      <c r="P1247" s="56"/>
      <c r="Q1247" s="56">
        <v>12</v>
      </c>
      <c r="R1247" s="60">
        <v>5.5057</v>
      </c>
      <c r="S1247" s="61">
        <f>O1247+P1247</f>
        <v>0</v>
      </c>
      <c r="T1247" s="62">
        <f>+IF(L1247&lt;&gt;"",IF(DAYS360(L1247,$A$2)&lt;0,0,IF(AND(MONTH(L1247)=MONTH($A$2),YEAR(L1247)&lt;YEAR($A$2)),(DAYS360(L1247,$A$2)/30)-1,DAYS360(L1247,$A$2)/30)),0)</f>
        <v>86.933333333333337</v>
      </c>
      <c r="U1247" s="62">
        <f>+IF(M1247&lt;&gt;"",IF(DAYS360(M1247,$A$2)&lt;0,0,IF(AND(MONTH(M1247)=MONTH($A$2),YEAR(M1247)&lt;YEAR($A$2)),(DAYS360(M1247,$A$2)/30)-1,DAYS360(M1247,$A$2)/30)),0)</f>
        <v>3.5</v>
      </c>
      <c r="V1247" s="63">
        <f>S1247/((C1247+Q1247)/2)</f>
        <v>0</v>
      </c>
      <c r="W1247" s="64">
        <f>+IF(V1247&gt;0,1/V1247,999)</f>
        <v>999</v>
      </c>
      <c r="X1247" s="65" t="str">
        <f>+IF(N1247&lt;&gt;"",IF(INT(N1247)&lt;&gt;INT(K1247),"OUI",""),"")</f>
        <v/>
      </c>
      <c r="Y1247" s="66">
        <f>+IF(F1247="OUI",0,C1247*K1247)</f>
        <v>66.068399999999997</v>
      </c>
      <c r="Z1247" s="67" t="str">
        <f>+IF(R1247="-",IF(OR(F1247="OUI",AND(G1247="OUI",T1247&lt;=$V$1),H1247="OUI",I1247="OUI",J1247="OUI",T1247&lt;=$V$1),"OUI",""),"")</f>
        <v/>
      </c>
      <c r="AA1247" s="68" t="str">
        <f>+IF(OR(Z1247&lt;&gt;"OUI",X1247="OUI",R1247&lt;&gt;"-"),"OUI","")</f>
        <v>OUI</v>
      </c>
      <c r="AB1247" s="69">
        <f>+IF(AA1247&lt;&gt;"OUI","-",IF(R1247="-",IF(W1247&lt;=3,"-",MAX(N1247,K1247*(1-$T$1))),IF(W1247&lt;=3,R1247,IF(T1247&gt;$V$6,MAX(N1247,K1247*$T$6),IF(T1247&gt;$V$5,MAX(R1247,N1247,K1247*(1-$T$2),K1247*(1-$T$5)),IF(T1247&gt;$V$4,MAX(R1247,N1247,K1247*(1-$T$2),K1247*(1-$T$4)),IF(T1247&gt;$V$3,MAX(R1247,N1247,K1247*(1-$T$2),K1247*(1-$T$3)),IF(T1247&gt;$V$1,MAX(N1247,K1247*(1-$T$2)),MAX(N1247,R1247)))))))))</f>
        <v>5.5057</v>
      </c>
      <c r="AC1247" s="70">
        <f>+IF(AB1247="-","-",IF(ABS(K1247-AB1247)&lt;0.1,1,-1*(AB1247-K1247)/K1247))</f>
        <v>1</v>
      </c>
      <c r="AD1247" s="66">
        <f>+IF(AB1247&lt;&gt;"-",IF(AB1247&lt;K1247,(K1247-AB1247)*C1247,AB1247*C1247),"")</f>
        <v>66.068399999999997</v>
      </c>
      <c r="AE1247" s="68" t="str">
        <f>+IF(AB1247&lt;&gt;"-",IF(R1247&lt;&gt;"-",IF(Z1247&lt;&gt;"OUI","OLD","FAUX"),IF(Z1247&lt;&gt;"OUI","NEW","FAUX")),"")</f>
        <v>OLD</v>
      </c>
      <c r="AF1247" s="68"/>
      <c r="AG1247" s="68"/>
      <c r="AH1247" s="53" t="str">
        <f t="shared" si="19"/>
        <v/>
      </c>
    </row>
    <row r="1248" spans="1:34" ht="17">
      <c r="A1248" s="53" t="s">
        <v>1731</v>
      </c>
      <c r="B1248" s="53" t="s">
        <v>1732</v>
      </c>
      <c r="C1248" s="54">
        <v>16</v>
      </c>
      <c r="D1248" s="55" t="s">
        <v>1473</v>
      </c>
      <c r="E1248" s="55"/>
      <c r="F1248" s="56" t="s">
        <v>49</v>
      </c>
      <c r="G1248" s="56" t="s">
        <v>49</v>
      </c>
      <c r="H1248" s="56"/>
      <c r="I1248" s="56"/>
      <c r="J1248" s="56"/>
      <c r="K1248" s="57">
        <v>5.4938000000000002</v>
      </c>
      <c r="L1248" s="58">
        <v>44809</v>
      </c>
      <c r="M1248" s="58">
        <v>45408</v>
      </c>
      <c r="N1248" s="59"/>
      <c r="O1248" s="56"/>
      <c r="P1248" s="56"/>
      <c r="Q1248" s="56">
        <v>16</v>
      </c>
      <c r="R1248" s="60">
        <v>4.94442</v>
      </c>
      <c r="S1248" s="61">
        <f>O1248+P1248</f>
        <v>0</v>
      </c>
      <c r="T1248" s="62">
        <f>+IF(L1248&lt;&gt;"",IF(DAYS360(L1248,$A$2)&lt;0,0,IF(AND(MONTH(L1248)=MONTH($A$2),YEAR(L1248)&lt;YEAR($A$2)),(DAYS360(L1248,$A$2)/30)-1,DAYS360(L1248,$A$2)/30)),0)</f>
        <v>30.7</v>
      </c>
      <c r="U1248" s="62">
        <f>+IF(M1248&lt;&gt;"",IF(DAYS360(M1248,$A$2)&lt;0,0,IF(AND(MONTH(M1248)=MONTH($A$2),YEAR(M1248)&lt;YEAR($A$2)),(DAYS360(M1248,$A$2)/30)-1,DAYS360(M1248,$A$2)/30)),0)</f>
        <v>11</v>
      </c>
      <c r="V1248" s="63">
        <f>S1248/((C1248+Q1248)/2)</f>
        <v>0</v>
      </c>
      <c r="W1248" s="64">
        <f>+IF(V1248&gt;0,1/V1248,999)</f>
        <v>999</v>
      </c>
      <c r="X1248" s="65" t="str">
        <f>+IF(N1248&lt;&gt;"",IF(INT(N1248)&lt;&gt;INT(K1248),"OUI",""),"")</f>
        <v/>
      </c>
      <c r="Y1248" s="66">
        <f>+IF(F1248="OUI",0,C1248*K1248)</f>
        <v>87.900800000000004</v>
      </c>
      <c r="Z1248" s="67" t="str">
        <f>+IF(R1248="-",IF(OR(F1248="OUI",AND(G1248="OUI",T1248&lt;=$V$1),H1248="OUI",I1248="OUI",J1248="OUI",T1248&lt;=$V$1),"OUI",""),"")</f>
        <v/>
      </c>
      <c r="AA1248" s="68" t="str">
        <f>+IF(OR(Z1248&lt;&gt;"OUI",X1248="OUI",R1248&lt;&gt;"-"),"OUI","")</f>
        <v>OUI</v>
      </c>
      <c r="AB1248" s="69">
        <f>+IF(AA1248&lt;&gt;"OUI","-",IF(R1248="-",IF(W1248&lt;=3,"-",MAX(N1248,K1248*(1-$T$1))),IF(W1248&lt;=3,R1248,IF(T1248&gt;$V$6,MAX(N1248,K1248*$T$6),IF(T1248&gt;$V$5,MAX(R1248,N1248,K1248*(1-$T$2),K1248*(1-$T$5)),IF(T1248&gt;$V$4,MAX(R1248,N1248,K1248*(1-$T$2),K1248*(1-$T$4)),IF(T1248&gt;$V$3,MAX(R1248,N1248,K1248*(1-$T$2),K1248*(1-$T$3)),IF(T1248&gt;$V$1,MAX(N1248,K1248*(1-$T$2)),MAX(N1248,R1248)))))))))</f>
        <v>4.94442</v>
      </c>
      <c r="AC1248" s="70">
        <f>+IF(AB1248="-","-",IF(ABS(K1248-AB1248)&lt;0.1,1,-1*(AB1248-K1248)/K1248))</f>
        <v>0.10000000000000003</v>
      </c>
      <c r="AD1248" s="66">
        <f>+IF(AB1248&lt;&gt;"-",IF(AB1248&lt;K1248,(K1248-AB1248)*C1248,AB1248*C1248),"")</f>
        <v>8.7900800000000032</v>
      </c>
      <c r="AE1248" s="68" t="str">
        <f>+IF(AB1248&lt;&gt;"-",IF(R1248&lt;&gt;"-",IF(Z1248&lt;&gt;"OUI","OLD","FAUX"),IF(Z1248&lt;&gt;"OUI","NEW","FAUX")),"")</f>
        <v>OLD</v>
      </c>
      <c r="AF1248" s="68"/>
      <c r="AG1248" s="68"/>
      <c r="AH1248" s="53" t="str">
        <f t="shared" si="19"/>
        <v/>
      </c>
    </row>
    <row r="1249" spans="1:34" ht="17">
      <c r="A1249" s="53" t="s">
        <v>1569</v>
      </c>
      <c r="B1249" s="53" t="s">
        <v>1570</v>
      </c>
      <c r="C1249" s="54">
        <v>36</v>
      </c>
      <c r="D1249" s="55" t="s">
        <v>468</v>
      </c>
      <c r="E1249" s="55"/>
      <c r="F1249" s="56" t="s">
        <v>49</v>
      </c>
      <c r="G1249" s="56" t="s">
        <v>49</v>
      </c>
      <c r="H1249" s="56"/>
      <c r="I1249" s="56"/>
      <c r="J1249" s="56"/>
      <c r="K1249" s="57">
        <v>5.4386999999999999</v>
      </c>
      <c r="L1249" s="58">
        <v>44656</v>
      </c>
      <c r="M1249" s="58">
        <v>45390</v>
      </c>
      <c r="N1249" s="59"/>
      <c r="O1249" s="56"/>
      <c r="P1249" s="56"/>
      <c r="Q1249" s="56">
        <v>36</v>
      </c>
      <c r="R1249" s="60">
        <v>4.8948299999999998</v>
      </c>
      <c r="S1249" s="61">
        <f>O1249+P1249</f>
        <v>0</v>
      </c>
      <c r="T1249" s="62">
        <f>+IF(L1249&lt;&gt;"",IF(DAYS360(L1249,$A$2)&lt;0,0,IF(AND(MONTH(L1249)=MONTH($A$2),YEAR(L1249)&lt;YEAR($A$2)),(DAYS360(L1249,$A$2)/30)-1,DAYS360(L1249,$A$2)/30)),0)</f>
        <v>35.700000000000003</v>
      </c>
      <c r="U1249" s="62">
        <f>+IF(M1249&lt;&gt;"",IF(DAYS360(M1249,$A$2)&lt;0,0,IF(AND(MONTH(M1249)=MONTH($A$2),YEAR(M1249)&lt;YEAR($A$2)),(DAYS360(M1249,$A$2)/30)-1,DAYS360(M1249,$A$2)/30)),0)</f>
        <v>11.6</v>
      </c>
      <c r="V1249" s="63">
        <f>S1249/((C1249+Q1249)/2)</f>
        <v>0</v>
      </c>
      <c r="W1249" s="64">
        <f>+IF(V1249&gt;0,1/V1249,999)</f>
        <v>999</v>
      </c>
      <c r="X1249" s="65" t="str">
        <f>+IF(N1249&lt;&gt;"",IF(INT(N1249)&lt;&gt;INT(K1249),"OUI",""),"")</f>
        <v/>
      </c>
      <c r="Y1249" s="66">
        <f>+IF(F1249="OUI",0,C1249*K1249)</f>
        <v>195.79319999999998</v>
      </c>
      <c r="Z1249" s="67" t="str">
        <f>+IF(R1249="-",IF(OR(F1249="OUI",AND(G1249="OUI",T1249&lt;=$V$1),H1249="OUI",I1249="OUI",J1249="OUI",T1249&lt;=$V$1),"OUI",""),"")</f>
        <v/>
      </c>
      <c r="AA1249" s="68" t="str">
        <f>+IF(OR(Z1249&lt;&gt;"OUI",X1249="OUI",R1249&lt;&gt;"-"),"OUI","")</f>
        <v>OUI</v>
      </c>
      <c r="AB1249" s="69">
        <f>+IF(AA1249&lt;&gt;"OUI","-",IF(R1249="-",IF(W1249&lt;=3,"-",MAX(N1249,K1249*(1-$T$1))),IF(W1249&lt;=3,R1249,IF(T1249&gt;$V$6,MAX(N1249,K1249*$T$6),IF(T1249&gt;$V$5,MAX(R1249,N1249,K1249*(1-$T$2),K1249*(1-$T$5)),IF(T1249&gt;$V$4,MAX(R1249,N1249,K1249*(1-$T$2),K1249*(1-$T$4)),IF(T1249&gt;$V$3,MAX(R1249,N1249,K1249*(1-$T$2),K1249*(1-$T$3)),IF(T1249&gt;$V$1,MAX(N1249,K1249*(1-$T$2)),MAX(N1249,R1249)))))))))</f>
        <v>4.8948299999999998</v>
      </c>
      <c r="AC1249" s="70">
        <f>+IF(AB1249="-","-",IF(ABS(K1249-AB1249)&lt;0.1,1,-1*(AB1249-K1249)/K1249))</f>
        <v>0.10000000000000002</v>
      </c>
      <c r="AD1249" s="66">
        <f>+IF(AB1249&lt;&gt;"-",IF(AB1249&lt;K1249,(K1249-AB1249)*C1249,AB1249*C1249),"")</f>
        <v>19.579320000000003</v>
      </c>
      <c r="AE1249" s="68" t="str">
        <f>+IF(AB1249&lt;&gt;"-",IF(R1249&lt;&gt;"-",IF(Z1249&lt;&gt;"OUI","OLD","FAUX"),IF(Z1249&lt;&gt;"OUI","NEW","FAUX")),"")</f>
        <v>OLD</v>
      </c>
      <c r="AF1249" s="68"/>
      <c r="AG1249" s="68"/>
      <c r="AH1249" s="53" t="str">
        <f t="shared" si="19"/>
        <v/>
      </c>
    </row>
    <row r="1250" spans="1:34" ht="17">
      <c r="A1250" s="53" t="s">
        <v>1771</v>
      </c>
      <c r="B1250" s="53" t="s">
        <v>1772</v>
      </c>
      <c r="C1250" s="54">
        <v>12</v>
      </c>
      <c r="D1250" s="55" t="s">
        <v>80</v>
      </c>
      <c r="E1250" s="55" t="s">
        <v>81</v>
      </c>
      <c r="F1250" s="56" t="s">
        <v>49</v>
      </c>
      <c r="G1250" s="56" t="s">
        <v>49</v>
      </c>
      <c r="H1250" s="56"/>
      <c r="I1250" s="56"/>
      <c r="J1250" s="56" t="s">
        <v>49</v>
      </c>
      <c r="K1250" s="57">
        <v>5.3890000000000002</v>
      </c>
      <c r="L1250" s="58">
        <v>44623</v>
      </c>
      <c r="M1250" s="58">
        <v>44041</v>
      </c>
      <c r="N1250" s="59"/>
      <c r="O1250" s="56"/>
      <c r="P1250" s="56"/>
      <c r="Q1250" s="56">
        <v>12</v>
      </c>
      <c r="R1250" s="60">
        <v>4.8501000000000003</v>
      </c>
      <c r="S1250" s="61">
        <f>O1250+P1250</f>
        <v>0</v>
      </c>
      <c r="T1250" s="62">
        <f>+IF(L1250&lt;&gt;"",IF(DAYS360(L1250,$A$2)&lt;0,0,IF(AND(MONTH(L1250)=MONTH($A$2),YEAR(L1250)&lt;YEAR($A$2)),(DAYS360(L1250,$A$2)/30)-1,DAYS360(L1250,$A$2)/30)),0)</f>
        <v>35.766666666666666</v>
      </c>
      <c r="U1250" s="62">
        <f>+IF(M1250&lt;&gt;"",IF(DAYS360(M1250,$A$2)&lt;0,0,IF(AND(MONTH(M1250)=MONTH($A$2),YEAR(M1250)&lt;YEAR($A$2)),(DAYS360(M1250,$A$2)/30)-1,DAYS360(M1250,$A$2)/30)),0)</f>
        <v>55.9</v>
      </c>
      <c r="V1250" s="63">
        <f>S1250/((C1250+Q1250)/2)</f>
        <v>0</v>
      </c>
      <c r="W1250" s="64">
        <f>+IF(V1250&gt;0,1/V1250,999)</f>
        <v>999</v>
      </c>
      <c r="X1250" s="65" t="str">
        <f>+IF(N1250&lt;&gt;"",IF(INT(N1250)&lt;&gt;INT(K1250),"OUI",""),"")</f>
        <v/>
      </c>
      <c r="Y1250" s="66">
        <f>+IF(F1250="OUI",0,C1250*K1250)</f>
        <v>64.668000000000006</v>
      </c>
      <c r="Z1250" s="67" t="str">
        <f>+IF(R1250="-",IF(OR(F1250="OUI",AND(G1250="OUI",T1250&lt;=$V$1),H1250="OUI",I1250="OUI",J1250="OUI",T1250&lt;=$V$1),"OUI",""),"")</f>
        <v/>
      </c>
      <c r="AA1250" s="68" t="str">
        <f>+IF(OR(Z1250&lt;&gt;"OUI",X1250="OUI",R1250&lt;&gt;"-"),"OUI","")</f>
        <v>OUI</v>
      </c>
      <c r="AB1250" s="69">
        <f>+IF(AA1250&lt;&gt;"OUI","-",IF(R1250="-",IF(W1250&lt;=3,"-",MAX(N1250,K1250*(1-$T$1))),IF(W1250&lt;=3,R1250,IF(T1250&gt;$V$6,MAX(N1250,K1250*$T$6),IF(T1250&gt;$V$5,MAX(R1250,N1250,K1250*(1-$T$2),K1250*(1-$T$5)),IF(T1250&gt;$V$4,MAX(R1250,N1250,K1250*(1-$T$2),K1250*(1-$T$4)),IF(T1250&gt;$V$3,MAX(R1250,N1250,K1250*(1-$T$2),K1250*(1-$T$3)),IF(T1250&gt;$V$1,MAX(N1250,K1250*(1-$T$2)),MAX(N1250,R1250)))))))))</f>
        <v>4.8501000000000003</v>
      </c>
      <c r="AC1250" s="70">
        <f>+IF(AB1250="-","-",IF(ABS(K1250-AB1250)&lt;0.1,1,-1*(AB1250-K1250)/K1250))</f>
        <v>9.9999999999999978E-2</v>
      </c>
      <c r="AD1250" s="66">
        <f>+IF(AB1250&lt;&gt;"-",IF(AB1250&lt;K1250,(K1250-AB1250)*C1250,AB1250*C1250),"")</f>
        <v>6.4667999999999992</v>
      </c>
      <c r="AE1250" s="68" t="str">
        <f>+IF(AB1250&lt;&gt;"-",IF(R1250&lt;&gt;"-",IF(Z1250&lt;&gt;"OUI","OLD","FAUX"),IF(Z1250&lt;&gt;"OUI","NEW","FAUX")),"")</f>
        <v>OLD</v>
      </c>
      <c r="AF1250" s="68"/>
      <c r="AG1250" s="68"/>
      <c r="AH1250" s="53" t="str">
        <f t="shared" si="19"/>
        <v/>
      </c>
    </row>
    <row r="1251" spans="1:34" ht="17">
      <c r="A1251" s="53" t="s">
        <v>3507</v>
      </c>
      <c r="B1251" s="53" t="s">
        <v>3508</v>
      </c>
      <c r="C1251" s="54">
        <v>1</v>
      </c>
      <c r="D1251" s="55" t="s">
        <v>80</v>
      </c>
      <c r="E1251" s="55"/>
      <c r="F1251" s="56" t="s">
        <v>49</v>
      </c>
      <c r="G1251" s="56" t="s">
        <v>49</v>
      </c>
      <c r="H1251" s="56"/>
      <c r="I1251" s="56"/>
      <c r="J1251" s="56"/>
      <c r="K1251" s="57">
        <v>5.3730000000000002</v>
      </c>
      <c r="L1251" s="58">
        <v>45695</v>
      </c>
      <c r="M1251" s="58">
        <v>45728</v>
      </c>
      <c r="N1251" s="59"/>
      <c r="O1251" s="56">
        <v>5</v>
      </c>
      <c r="P1251" s="56"/>
      <c r="Q1251" s="56">
        <v>1</v>
      </c>
      <c r="R1251" s="60" t="s">
        <v>1139</v>
      </c>
      <c r="S1251" s="61">
        <f>O1251+P1251</f>
        <v>5</v>
      </c>
      <c r="T1251" s="62">
        <f>+IF(L1251&lt;&gt;"",IF(DAYS360(L1251,$A$2)&lt;0,0,IF(AND(MONTH(L1251)=MONTH($A$2),YEAR(L1251)&lt;YEAR($A$2)),(DAYS360(L1251,$A$2)/30)-1,DAYS360(L1251,$A$2)/30)),0)</f>
        <v>1.6333333333333333</v>
      </c>
      <c r="U1251" s="62">
        <f>+IF(M1251&lt;&gt;"",IF(DAYS360(M1251,$A$2)&lt;0,0,IF(AND(MONTH(M1251)=MONTH($A$2),YEAR(M1251)&lt;YEAR($A$2)),(DAYS360(M1251,$A$2)/30)-1,DAYS360(M1251,$A$2)/30)),0)</f>
        <v>0.46666666666666667</v>
      </c>
      <c r="V1251" s="63">
        <f>S1251/((C1251+Q1251)/2)</f>
        <v>5</v>
      </c>
      <c r="W1251" s="64">
        <f>+IF(V1251&gt;0,1/V1251,999)</f>
        <v>0.2</v>
      </c>
      <c r="X1251" s="65" t="str">
        <f>+IF(N1251&lt;&gt;"",IF(INT(N1251)&lt;&gt;INT(K1251),"OUI",""),"")</f>
        <v/>
      </c>
      <c r="Y1251" s="66">
        <f>+IF(F1251="OUI",0,C1251*K1251)</f>
        <v>5.3730000000000002</v>
      </c>
      <c r="Z1251" s="67" t="str">
        <f>+IF(R1251="-",IF(OR(F1251="OUI",AND(G1251="OUI",T1251&lt;=$V$1),H1251="OUI",I1251="OUI",J1251="OUI",T1251&lt;=$V$1),"OUI",""),"")</f>
        <v>OUI</v>
      </c>
      <c r="AA1251" s="68" t="str">
        <f>+IF(OR(Z1251&lt;&gt;"OUI",X1251="OUI",R1251&lt;&gt;"-"),"OUI","")</f>
        <v/>
      </c>
      <c r="AB1251" s="69" t="str">
        <f>+IF(AA1251&lt;&gt;"OUI","-",IF(R1251="-",IF(W1251&lt;=3,"-",MAX(N1251,K1251*(1-$T$1))),IF(W1251&lt;=3,R1251,IF(T1251&gt;$V$6,MAX(N1251,K1251*$T$6),IF(T1251&gt;$V$5,MAX(R1251,N1251,K1251*(1-$T$2),K1251*(1-$T$5)),IF(T1251&gt;$V$4,MAX(R1251,N1251,K1251*(1-$T$2),K1251*(1-$T$4)),IF(T1251&gt;$V$3,MAX(R1251,N1251,K1251*(1-$T$2),K1251*(1-$T$3)),IF(T1251&gt;$V$1,MAX(N1251,K1251*(1-$T$2)),MAX(N1251,R1251)))))))))</f>
        <v>-</v>
      </c>
      <c r="AC1251" s="70" t="str">
        <f>+IF(AB1251="-","-",IF(ABS(K1251-AB1251)&lt;0.1,1,-1*(AB1251-K1251)/K1251))</f>
        <v>-</v>
      </c>
      <c r="AD1251" s="66" t="str">
        <f>+IF(AB1251&lt;&gt;"-",IF(AB1251&lt;K1251,(K1251-AB1251)*C1251,AB1251*C1251),"")</f>
        <v/>
      </c>
      <c r="AE1251" s="68" t="str">
        <f>+IF(AB1251&lt;&gt;"-",IF(R1251&lt;&gt;"-",IF(Z1251&lt;&gt;"OUI","OLD","FAUX"),IF(Z1251&lt;&gt;"OUI","NEW","FAUX")),"")</f>
        <v/>
      </c>
      <c r="AF1251" s="68"/>
      <c r="AG1251" s="68"/>
      <c r="AH1251" s="53" t="str">
        <f t="shared" si="19"/>
        <v/>
      </c>
    </row>
    <row r="1252" spans="1:34" ht="17">
      <c r="A1252" s="53" t="s">
        <v>3453</v>
      </c>
      <c r="B1252" s="53" t="s">
        <v>3454</v>
      </c>
      <c r="C1252" s="54">
        <v>37</v>
      </c>
      <c r="D1252" s="55" t="s">
        <v>80</v>
      </c>
      <c r="E1252" s="55" t="s">
        <v>81</v>
      </c>
      <c r="F1252" s="56" t="s">
        <v>49</v>
      </c>
      <c r="G1252" s="56" t="s">
        <v>49</v>
      </c>
      <c r="H1252" s="56">
        <v>0</v>
      </c>
      <c r="I1252" s="56"/>
      <c r="J1252" s="56" t="s">
        <v>49</v>
      </c>
      <c r="K1252" s="57">
        <v>5.3730000000000002</v>
      </c>
      <c r="L1252" s="58">
        <v>45733</v>
      </c>
      <c r="M1252" s="58">
        <v>45733</v>
      </c>
      <c r="N1252" s="59"/>
      <c r="O1252" s="56">
        <v>37</v>
      </c>
      <c r="P1252" s="56">
        <v>13</v>
      </c>
      <c r="Q1252" s="56">
        <v>19</v>
      </c>
      <c r="R1252" s="60" t="s">
        <v>1139</v>
      </c>
      <c r="S1252" s="61">
        <f>O1252+P1252</f>
        <v>50</v>
      </c>
      <c r="T1252" s="62">
        <f>+IF(L1252&lt;&gt;"",IF(DAYS360(L1252,$A$2)&lt;0,0,IF(AND(MONTH(L1252)=MONTH($A$2),YEAR(L1252)&lt;YEAR($A$2)),(DAYS360(L1252,$A$2)/30)-1,DAYS360(L1252,$A$2)/30)),0)</f>
        <v>0.3</v>
      </c>
      <c r="U1252" s="62">
        <f>+IF(M1252&lt;&gt;"",IF(DAYS360(M1252,$A$2)&lt;0,0,IF(AND(MONTH(M1252)=MONTH($A$2),YEAR(M1252)&lt;YEAR($A$2)),(DAYS360(M1252,$A$2)/30)-1,DAYS360(M1252,$A$2)/30)),0)</f>
        <v>0.3</v>
      </c>
      <c r="V1252" s="63">
        <f>S1252/((C1252+Q1252)/2)</f>
        <v>1.7857142857142858</v>
      </c>
      <c r="W1252" s="64">
        <f>+IF(V1252&gt;0,1/V1252,999)</f>
        <v>0.55999999999999994</v>
      </c>
      <c r="X1252" s="65" t="str">
        <f>+IF(N1252&lt;&gt;"",IF(INT(N1252)&lt;&gt;INT(K1252),"OUI",""),"")</f>
        <v/>
      </c>
      <c r="Y1252" s="66">
        <f>+IF(F1252="OUI",0,C1252*K1252)</f>
        <v>198.80100000000002</v>
      </c>
      <c r="Z1252" s="67" t="str">
        <f>+IF(R1252="-",IF(OR(F1252="OUI",AND(G1252="OUI",T1252&lt;=$V$1),H1252="OUI",I1252="OUI",J1252="OUI",T1252&lt;=$V$1),"OUI",""),"")</f>
        <v>OUI</v>
      </c>
      <c r="AA1252" s="68" t="str">
        <f>+IF(OR(Z1252&lt;&gt;"OUI",X1252="OUI",R1252&lt;&gt;"-"),"OUI","")</f>
        <v/>
      </c>
      <c r="AB1252" s="69" t="str">
        <f>+IF(AA1252&lt;&gt;"OUI","-",IF(R1252="-",IF(W1252&lt;=3,"-",MAX(N1252,K1252*(1-$T$1))),IF(W1252&lt;=3,R1252,IF(T1252&gt;$V$6,MAX(N1252,K1252*$T$6),IF(T1252&gt;$V$5,MAX(R1252,N1252,K1252*(1-$T$2),K1252*(1-$T$5)),IF(T1252&gt;$V$4,MAX(R1252,N1252,K1252*(1-$T$2),K1252*(1-$T$4)),IF(T1252&gt;$V$3,MAX(R1252,N1252,K1252*(1-$T$2),K1252*(1-$T$3)),IF(T1252&gt;$V$1,MAX(N1252,K1252*(1-$T$2)),MAX(N1252,R1252)))))))))</f>
        <v>-</v>
      </c>
      <c r="AC1252" s="70" t="str">
        <f>+IF(AB1252="-","-",IF(ABS(K1252-AB1252)&lt;0.1,1,-1*(AB1252-K1252)/K1252))</f>
        <v>-</v>
      </c>
      <c r="AD1252" s="66" t="str">
        <f>+IF(AB1252&lt;&gt;"-",IF(AB1252&lt;K1252,(K1252-AB1252)*C1252,AB1252*C1252),"")</f>
        <v/>
      </c>
      <c r="AE1252" s="68" t="str">
        <f>+IF(AB1252&lt;&gt;"-",IF(R1252&lt;&gt;"-",IF(Z1252&lt;&gt;"OUI","OLD","FAUX"),IF(Z1252&lt;&gt;"OUI","NEW","FAUX")),"")</f>
        <v/>
      </c>
      <c r="AF1252" s="68"/>
      <c r="AG1252" s="68"/>
      <c r="AH1252" s="53" t="str">
        <f t="shared" si="19"/>
        <v/>
      </c>
    </row>
    <row r="1253" spans="1:34" ht="17">
      <c r="A1253" s="53" t="s">
        <v>1471</v>
      </c>
      <c r="B1253" s="53" t="s">
        <v>1472</v>
      </c>
      <c r="C1253" s="54">
        <v>72</v>
      </c>
      <c r="D1253" s="55" t="s">
        <v>1473</v>
      </c>
      <c r="E1253" s="55"/>
      <c r="F1253" s="56" t="s">
        <v>49</v>
      </c>
      <c r="G1253" s="56" t="s">
        <v>49</v>
      </c>
      <c r="H1253" s="56"/>
      <c r="I1253" s="56"/>
      <c r="J1253" s="56"/>
      <c r="K1253" s="57">
        <v>5.3296000000000001</v>
      </c>
      <c r="L1253" s="58">
        <v>44624</v>
      </c>
      <c r="M1253" s="58">
        <v>45553</v>
      </c>
      <c r="N1253" s="59"/>
      <c r="O1253" s="56"/>
      <c r="P1253" s="56"/>
      <c r="Q1253" s="56">
        <v>72</v>
      </c>
      <c r="R1253" s="60">
        <v>4.79664</v>
      </c>
      <c r="S1253" s="61">
        <f>O1253+P1253</f>
        <v>0</v>
      </c>
      <c r="T1253" s="62">
        <f>+IF(L1253&lt;&gt;"",IF(DAYS360(L1253,$A$2)&lt;0,0,IF(AND(MONTH(L1253)=MONTH($A$2),YEAR(L1253)&lt;YEAR($A$2)),(DAYS360(L1253,$A$2)/30)-1,DAYS360(L1253,$A$2)/30)),0)</f>
        <v>35.733333333333334</v>
      </c>
      <c r="U1253" s="62">
        <f>+IF(M1253&lt;&gt;"",IF(DAYS360(M1253,$A$2)&lt;0,0,IF(AND(MONTH(M1253)=MONTH($A$2),YEAR(M1253)&lt;YEAR($A$2)),(DAYS360(M1253,$A$2)/30)-1,DAYS360(M1253,$A$2)/30)),0)</f>
        <v>6.2666666666666666</v>
      </c>
      <c r="V1253" s="63">
        <f>S1253/((C1253+Q1253)/2)</f>
        <v>0</v>
      </c>
      <c r="W1253" s="64">
        <f>+IF(V1253&gt;0,1/V1253,999)</f>
        <v>999</v>
      </c>
      <c r="X1253" s="65" t="str">
        <f>+IF(N1253&lt;&gt;"",IF(INT(N1253)&lt;&gt;INT(K1253),"OUI",""),"")</f>
        <v/>
      </c>
      <c r="Y1253" s="66">
        <f>+IF(F1253="OUI",0,C1253*K1253)</f>
        <v>383.7312</v>
      </c>
      <c r="Z1253" s="67" t="str">
        <f>+IF(R1253="-",IF(OR(F1253="OUI",AND(G1253="OUI",T1253&lt;=$V$1),H1253="OUI",I1253="OUI",J1253="OUI",T1253&lt;=$V$1),"OUI",""),"")</f>
        <v/>
      </c>
      <c r="AA1253" s="68" t="str">
        <f>+IF(OR(Z1253&lt;&gt;"OUI",X1253="OUI",R1253&lt;&gt;"-"),"OUI","")</f>
        <v>OUI</v>
      </c>
      <c r="AB1253" s="69">
        <f>+IF(AA1253&lt;&gt;"OUI","-",IF(R1253="-",IF(W1253&lt;=3,"-",MAX(N1253,K1253*(1-$T$1))),IF(W1253&lt;=3,R1253,IF(T1253&gt;$V$6,MAX(N1253,K1253*$T$6),IF(T1253&gt;$V$5,MAX(R1253,N1253,K1253*(1-$T$2),K1253*(1-$T$5)),IF(T1253&gt;$V$4,MAX(R1253,N1253,K1253*(1-$T$2),K1253*(1-$T$4)),IF(T1253&gt;$V$3,MAX(R1253,N1253,K1253*(1-$T$2),K1253*(1-$T$3)),IF(T1253&gt;$V$1,MAX(N1253,K1253*(1-$T$2)),MAX(N1253,R1253)))))))))</f>
        <v>4.79664</v>
      </c>
      <c r="AC1253" s="70">
        <f>+IF(AB1253="-","-",IF(ABS(K1253-AB1253)&lt;0.1,1,-1*(AB1253-K1253)/K1253))</f>
        <v>0.10000000000000002</v>
      </c>
      <c r="AD1253" s="66">
        <f>+IF(AB1253&lt;&gt;"-",IF(AB1253&lt;K1253,(K1253-AB1253)*C1253,AB1253*C1253),"")</f>
        <v>38.373120000000007</v>
      </c>
      <c r="AE1253" s="68" t="str">
        <f>+IF(AB1253&lt;&gt;"-",IF(R1253&lt;&gt;"-",IF(Z1253&lt;&gt;"OUI","OLD","FAUX"),IF(Z1253&lt;&gt;"OUI","NEW","FAUX")),"")</f>
        <v>OLD</v>
      </c>
      <c r="AF1253" s="68"/>
      <c r="AG1253" s="68"/>
      <c r="AH1253" s="53" t="str">
        <f t="shared" si="19"/>
        <v/>
      </c>
    </row>
    <row r="1254" spans="1:34" ht="17">
      <c r="A1254" s="53" t="s">
        <v>856</v>
      </c>
      <c r="B1254" s="53" t="s">
        <v>857</v>
      </c>
      <c r="C1254" s="54">
        <v>30</v>
      </c>
      <c r="D1254" s="55" t="s">
        <v>133</v>
      </c>
      <c r="E1254" s="55" t="s">
        <v>212</v>
      </c>
      <c r="F1254" s="56" t="s">
        <v>49</v>
      </c>
      <c r="G1254" s="56" t="s">
        <v>49</v>
      </c>
      <c r="H1254" s="56"/>
      <c r="I1254" s="56"/>
      <c r="J1254" s="56" t="s">
        <v>49</v>
      </c>
      <c r="K1254" s="57">
        <v>5.3209999999999997</v>
      </c>
      <c r="L1254" s="58">
        <v>44300</v>
      </c>
      <c r="M1254" s="58">
        <v>45495</v>
      </c>
      <c r="N1254" s="59"/>
      <c r="O1254" s="56"/>
      <c r="P1254" s="56"/>
      <c r="Q1254" s="56">
        <v>30</v>
      </c>
      <c r="R1254" s="60">
        <v>4.7888999999999999</v>
      </c>
      <c r="S1254" s="61">
        <f>O1254+P1254</f>
        <v>0</v>
      </c>
      <c r="T1254" s="62">
        <f>+IF(L1254&lt;&gt;"",IF(DAYS360(L1254,$A$2)&lt;0,0,IF(AND(MONTH(L1254)=MONTH($A$2),YEAR(L1254)&lt;YEAR($A$2)),(DAYS360(L1254,$A$2)/30)-1,DAYS360(L1254,$A$2)/30)),0)</f>
        <v>47.4</v>
      </c>
      <c r="U1254" s="62">
        <f>+IF(M1254&lt;&gt;"",IF(DAYS360(M1254,$A$2)&lt;0,0,IF(AND(MONTH(M1254)=MONTH($A$2),YEAR(M1254)&lt;YEAR($A$2)),(DAYS360(M1254,$A$2)/30)-1,DAYS360(M1254,$A$2)/30)),0)</f>
        <v>8.1333333333333329</v>
      </c>
      <c r="V1254" s="63">
        <f>S1254/((C1254+Q1254)/2)</f>
        <v>0</v>
      </c>
      <c r="W1254" s="64">
        <f>+IF(V1254&gt;0,1/V1254,999)</f>
        <v>999</v>
      </c>
      <c r="X1254" s="65" t="str">
        <f>+IF(N1254&lt;&gt;"",IF(INT(N1254)&lt;&gt;INT(K1254),"OUI",""),"")</f>
        <v/>
      </c>
      <c r="Y1254" s="66">
        <f>+IF(F1254="OUI",0,C1254*K1254)</f>
        <v>159.63</v>
      </c>
      <c r="Z1254" s="67" t="str">
        <f>+IF(R1254="-",IF(OR(F1254="OUI",AND(G1254="OUI",T1254&lt;=$V$1),H1254="OUI",I1254="OUI",J1254="OUI",T1254&lt;=$V$1),"OUI",""),"")</f>
        <v/>
      </c>
      <c r="AA1254" s="68" t="str">
        <f>+IF(OR(Z1254&lt;&gt;"OUI",X1254="OUI",R1254&lt;&gt;"-"),"OUI","")</f>
        <v>OUI</v>
      </c>
      <c r="AB1254" s="69">
        <f>+IF(AA1254&lt;&gt;"OUI","-",IF(R1254="-",IF(W1254&lt;=3,"-",MAX(N1254,K1254*(1-$T$1))),IF(W1254&lt;=3,R1254,IF(T1254&gt;$V$6,MAX(N1254,K1254*$T$6),IF(T1254&gt;$V$5,MAX(R1254,N1254,K1254*(1-$T$2),K1254*(1-$T$5)),IF(T1254&gt;$V$4,MAX(R1254,N1254,K1254*(1-$T$2),K1254*(1-$T$4)),IF(T1254&gt;$V$3,MAX(R1254,N1254,K1254*(1-$T$2),K1254*(1-$T$3)),IF(T1254&gt;$V$1,MAX(N1254,K1254*(1-$T$2)),MAX(N1254,R1254)))))))))</f>
        <v>4.7888999999999999</v>
      </c>
      <c r="AC1254" s="70">
        <f>+IF(AB1254="-","-",IF(ABS(K1254-AB1254)&lt;0.1,1,-1*(AB1254-K1254)/K1254))</f>
        <v>9.9999999999999964E-2</v>
      </c>
      <c r="AD1254" s="66">
        <f>+IF(AB1254&lt;&gt;"-",IF(AB1254&lt;K1254,(K1254-AB1254)*C1254,AB1254*C1254),"")</f>
        <v>15.962999999999994</v>
      </c>
      <c r="AE1254" s="68" t="str">
        <f>+IF(AB1254&lt;&gt;"-",IF(R1254&lt;&gt;"-",IF(Z1254&lt;&gt;"OUI","OLD","FAUX"),IF(Z1254&lt;&gt;"OUI","NEW","FAUX")),"")</f>
        <v>OLD</v>
      </c>
      <c r="AF1254" s="68"/>
      <c r="AG1254" s="68"/>
      <c r="AH1254" s="53" t="str">
        <f t="shared" si="19"/>
        <v/>
      </c>
    </row>
    <row r="1255" spans="1:34" ht="17">
      <c r="A1255" s="53" t="s">
        <v>492</v>
      </c>
      <c r="B1255" s="53" t="s">
        <v>493</v>
      </c>
      <c r="C1255" s="54">
        <v>15</v>
      </c>
      <c r="D1255" s="55" t="s">
        <v>80</v>
      </c>
      <c r="E1255" s="55"/>
      <c r="F1255" s="56" t="s">
        <v>49</v>
      </c>
      <c r="G1255" s="56" t="s">
        <v>49</v>
      </c>
      <c r="H1255" s="56"/>
      <c r="I1255" s="56"/>
      <c r="J1255" s="56"/>
      <c r="K1255" s="57">
        <v>5.2663000000000002</v>
      </c>
      <c r="L1255" s="58">
        <v>44494</v>
      </c>
      <c r="M1255" s="58">
        <v>45691</v>
      </c>
      <c r="N1255" s="59"/>
      <c r="O1255" s="56">
        <v>2</v>
      </c>
      <c r="P1255" s="56"/>
      <c r="Q1255" s="56">
        <v>17</v>
      </c>
      <c r="R1255" s="60">
        <v>5.0029850000000007</v>
      </c>
      <c r="S1255" s="61">
        <f>O1255+P1255</f>
        <v>2</v>
      </c>
      <c r="T1255" s="62">
        <f>+IF(L1255&lt;&gt;"",IF(DAYS360(L1255,$A$2)&lt;0,0,IF(AND(MONTH(L1255)=MONTH($A$2),YEAR(L1255)&lt;YEAR($A$2)),(DAYS360(L1255,$A$2)/30)-1,DAYS360(L1255,$A$2)/30)),0)</f>
        <v>41.033333333333331</v>
      </c>
      <c r="U1255" s="62">
        <f>+IF(M1255&lt;&gt;"",IF(DAYS360(M1255,$A$2)&lt;0,0,IF(AND(MONTH(M1255)=MONTH($A$2),YEAR(M1255)&lt;YEAR($A$2)),(DAYS360(M1255,$A$2)/30)-1,DAYS360(M1255,$A$2)/30)),0)</f>
        <v>1.7666666666666666</v>
      </c>
      <c r="V1255" s="63">
        <f>S1255/((C1255+Q1255)/2)</f>
        <v>0.125</v>
      </c>
      <c r="W1255" s="64">
        <f>+IF(V1255&gt;0,1/V1255,999)</f>
        <v>8</v>
      </c>
      <c r="X1255" s="65" t="str">
        <f>+IF(N1255&lt;&gt;"",IF(INT(N1255)&lt;&gt;INT(K1255),"OUI",""),"")</f>
        <v/>
      </c>
      <c r="Y1255" s="66">
        <f>+IF(F1255="OUI",0,C1255*K1255)</f>
        <v>78.994500000000002</v>
      </c>
      <c r="Z1255" s="67" t="str">
        <f>+IF(R1255="-",IF(OR(F1255="OUI",AND(G1255="OUI",T1255&lt;=$V$1),H1255="OUI",I1255="OUI",J1255="OUI",T1255&lt;=$V$1),"OUI",""),"")</f>
        <v/>
      </c>
      <c r="AA1255" s="68" t="str">
        <f>+IF(OR(Z1255&lt;&gt;"OUI",X1255="OUI",R1255&lt;&gt;"-"),"OUI","")</f>
        <v>OUI</v>
      </c>
      <c r="AB1255" s="69">
        <f>+IF(AA1255&lt;&gt;"OUI","-",IF(R1255="-",IF(W1255&lt;=3,"-",MAX(N1255,K1255*(1-$T$1))),IF(W1255&lt;=3,R1255,IF(T1255&gt;$V$6,MAX(N1255,K1255*$T$6),IF(T1255&gt;$V$5,MAX(R1255,N1255,K1255*(1-$T$2),K1255*(1-$T$5)),IF(T1255&gt;$V$4,MAX(R1255,N1255,K1255*(1-$T$2),K1255*(1-$T$4)),IF(T1255&gt;$V$3,MAX(R1255,N1255,K1255*(1-$T$2),K1255*(1-$T$3)),IF(T1255&gt;$V$1,MAX(N1255,K1255*(1-$T$2)),MAX(N1255,R1255)))))))))</f>
        <v>5.0029850000000007</v>
      </c>
      <c r="AC1255" s="70">
        <f>+IF(AB1255="-","-",IF(ABS(K1255-AB1255)&lt;0.1,1,-1*(AB1255-K1255)/K1255))</f>
        <v>4.9999999999999906E-2</v>
      </c>
      <c r="AD1255" s="66">
        <f>+IF(AB1255&lt;&gt;"-",IF(AB1255&lt;K1255,(K1255-AB1255)*C1255,AB1255*C1255),"")</f>
        <v>3.9497249999999928</v>
      </c>
      <c r="AE1255" s="68" t="str">
        <f>+IF(AB1255&lt;&gt;"-",IF(R1255&lt;&gt;"-",IF(Z1255&lt;&gt;"OUI","OLD","FAUX"),IF(Z1255&lt;&gt;"OUI","NEW","FAUX")),"")</f>
        <v>OLD</v>
      </c>
      <c r="AF1255" s="68"/>
      <c r="AG1255" s="68"/>
      <c r="AH1255" s="53" t="str">
        <f t="shared" si="19"/>
        <v/>
      </c>
    </row>
    <row r="1256" spans="1:34" ht="17">
      <c r="A1256" s="53" t="s">
        <v>494</v>
      </c>
      <c r="B1256" s="53" t="s">
        <v>495</v>
      </c>
      <c r="C1256" s="54">
        <v>1</v>
      </c>
      <c r="D1256" s="55" t="s">
        <v>80</v>
      </c>
      <c r="E1256" s="55"/>
      <c r="F1256" s="56" t="s">
        <v>49</v>
      </c>
      <c r="G1256" s="56" t="s">
        <v>49</v>
      </c>
      <c r="H1256" s="56"/>
      <c r="I1256" s="56"/>
      <c r="J1256" s="56"/>
      <c r="K1256" s="57">
        <v>5.2663000000000002</v>
      </c>
      <c r="L1256" s="58">
        <v>44494</v>
      </c>
      <c r="M1256" s="58">
        <v>45709</v>
      </c>
      <c r="N1256" s="59"/>
      <c r="O1256" s="56">
        <v>1</v>
      </c>
      <c r="P1256" s="56"/>
      <c r="Q1256" s="56">
        <v>3</v>
      </c>
      <c r="R1256" s="60">
        <v>5.0029850000000007</v>
      </c>
      <c r="S1256" s="61">
        <f>O1256+P1256</f>
        <v>1</v>
      </c>
      <c r="T1256" s="62">
        <f>+IF(L1256&lt;&gt;"",IF(DAYS360(L1256,$A$2)&lt;0,0,IF(AND(MONTH(L1256)=MONTH($A$2),YEAR(L1256)&lt;YEAR($A$2)),(DAYS360(L1256,$A$2)/30)-1,DAYS360(L1256,$A$2)/30)),0)</f>
        <v>41.033333333333331</v>
      </c>
      <c r="U1256" s="62">
        <f>+IF(M1256&lt;&gt;"",IF(DAYS360(M1256,$A$2)&lt;0,0,IF(AND(MONTH(M1256)=MONTH($A$2),YEAR(M1256)&lt;YEAR($A$2)),(DAYS360(M1256,$A$2)/30)-1,DAYS360(M1256,$A$2)/30)),0)</f>
        <v>1.1666666666666667</v>
      </c>
      <c r="V1256" s="63">
        <f>S1256/((C1256+Q1256)/2)</f>
        <v>0.5</v>
      </c>
      <c r="W1256" s="64">
        <f>+IF(V1256&gt;0,1/V1256,999)</f>
        <v>2</v>
      </c>
      <c r="X1256" s="65" t="str">
        <f>+IF(N1256&lt;&gt;"",IF(INT(N1256)&lt;&gt;INT(K1256),"OUI",""),"")</f>
        <v/>
      </c>
      <c r="Y1256" s="66">
        <f>+IF(F1256="OUI",0,C1256*K1256)</f>
        <v>5.2663000000000002</v>
      </c>
      <c r="Z1256" s="67" t="str">
        <f>+IF(R1256="-",IF(OR(F1256="OUI",AND(G1256="OUI",T1256&lt;=$V$1),H1256="OUI",I1256="OUI",J1256="OUI",T1256&lt;=$V$1),"OUI",""),"")</f>
        <v/>
      </c>
      <c r="AA1256" s="68" t="str">
        <f>+IF(OR(Z1256&lt;&gt;"OUI",X1256="OUI",R1256&lt;&gt;"-"),"OUI","")</f>
        <v>OUI</v>
      </c>
      <c r="AB1256" s="69">
        <f>+IF(AA1256&lt;&gt;"OUI","-",IF(R1256="-",IF(W1256&lt;=3,"-",MAX(N1256,K1256*(1-$T$1))),IF(W1256&lt;=3,R1256,IF(T1256&gt;$V$6,MAX(N1256,K1256*$T$6),IF(T1256&gt;$V$5,MAX(R1256,N1256,K1256*(1-$T$2),K1256*(1-$T$5)),IF(T1256&gt;$V$4,MAX(R1256,N1256,K1256*(1-$T$2),K1256*(1-$T$4)),IF(T1256&gt;$V$3,MAX(R1256,N1256,K1256*(1-$T$2),K1256*(1-$T$3)),IF(T1256&gt;$V$1,MAX(N1256,K1256*(1-$T$2)),MAX(N1256,R1256)))))))))</f>
        <v>5.0029850000000007</v>
      </c>
      <c r="AC1256" s="70">
        <f>+IF(AB1256="-","-",IF(ABS(K1256-AB1256)&lt;0.1,1,-1*(AB1256-K1256)/K1256))</f>
        <v>4.9999999999999906E-2</v>
      </c>
      <c r="AD1256" s="66">
        <f>+IF(AB1256&lt;&gt;"-",IF(AB1256&lt;K1256,(K1256-AB1256)*C1256,AB1256*C1256),"")</f>
        <v>0.26331499999999952</v>
      </c>
      <c r="AE1256" s="68" t="str">
        <f>+IF(AB1256&lt;&gt;"-",IF(R1256&lt;&gt;"-",IF(Z1256&lt;&gt;"OUI","OLD","FAUX"),IF(Z1256&lt;&gt;"OUI","NEW","FAUX")),"")</f>
        <v>OLD</v>
      </c>
      <c r="AF1256" s="68"/>
      <c r="AG1256" s="68"/>
      <c r="AH1256" s="53" t="str">
        <f t="shared" si="19"/>
        <v/>
      </c>
    </row>
    <row r="1257" spans="1:34" ht="17">
      <c r="A1257" s="53" t="s">
        <v>3020</v>
      </c>
      <c r="B1257" s="53" t="s">
        <v>3021</v>
      </c>
      <c r="C1257" s="54">
        <v>1</v>
      </c>
      <c r="D1257" s="55"/>
      <c r="E1257" s="55" t="s">
        <v>437</v>
      </c>
      <c r="F1257" s="56" t="s">
        <v>49</v>
      </c>
      <c r="G1257" s="56" t="s">
        <v>49</v>
      </c>
      <c r="H1257" s="56"/>
      <c r="I1257" s="56"/>
      <c r="J1257" s="56" t="s">
        <v>49</v>
      </c>
      <c r="K1257" s="57">
        <v>5.19</v>
      </c>
      <c r="L1257" s="58">
        <v>45625</v>
      </c>
      <c r="M1257" s="58">
        <v>45548</v>
      </c>
      <c r="N1257" s="59"/>
      <c r="O1257" s="56"/>
      <c r="P1257" s="56"/>
      <c r="Q1257" s="56">
        <v>1</v>
      </c>
      <c r="R1257" s="60" t="s">
        <v>1139</v>
      </c>
      <c r="S1257" s="61">
        <f>O1257+P1257</f>
        <v>0</v>
      </c>
      <c r="T1257" s="62">
        <f>+IF(L1257&lt;&gt;"",IF(DAYS360(L1257,$A$2)&lt;0,0,IF(AND(MONTH(L1257)=MONTH($A$2),YEAR(L1257)&lt;YEAR($A$2)),(DAYS360(L1257,$A$2)/30)-1,DAYS360(L1257,$A$2)/30)),0)</f>
        <v>3.9</v>
      </c>
      <c r="U1257" s="62">
        <f>+IF(M1257&lt;&gt;"",IF(DAYS360(M1257,$A$2)&lt;0,0,IF(AND(MONTH(M1257)=MONTH($A$2),YEAR(M1257)&lt;YEAR($A$2)),(DAYS360(M1257,$A$2)/30)-1,DAYS360(M1257,$A$2)/30)),0)</f>
        <v>6.4333333333333336</v>
      </c>
      <c r="V1257" s="63">
        <f>S1257/((C1257+Q1257)/2)</f>
        <v>0</v>
      </c>
      <c r="W1257" s="64">
        <f>+IF(V1257&gt;0,1/V1257,999)</f>
        <v>999</v>
      </c>
      <c r="X1257" s="65" t="str">
        <f>+IF(N1257&lt;&gt;"",IF(INT(N1257)&lt;&gt;INT(K1257),"OUI",""),"")</f>
        <v/>
      </c>
      <c r="Y1257" s="66">
        <f>+IF(F1257="OUI",0,C1257*K1257)</f>
        <v>5.19</v>
      </c>
      <c r="Z1257" s="67" t="str">
        <f>+IF(R1257="-",IF(OR(F1257="OUI",AND(G1257="OUI",T1257&lt;=$V$1),H1257="OUI",I1257="OUI",J1257="OUI",T1257&lt;=$V$1),"OUI",""),"")</f>
        <v>OUI</v>
      </c>
      <c r="AA1257" s="68" t="str">
        <f>+IF(OR(Z1257&lt;&gt;"OUI",X1257="OUI",R1257&lt;&gt;"-"),"OUI","")</f>
        <v/>
      </c>
      <c r="AB1257" s="69" t="str">
        <f>+IF(AA1257&lt;&gt;"OUI","-",IF(R1257="-",IF(W1257&lt;=3,"-",MAX(N1257,K1257*(1-$T$1))),IF(W1257&lt;=3,R1257,IF(T1257&gt;$V$6,MAX(N1257,K1257*$T$6),IF(T1257&gt;$V$5,MAX(R1257,N1257,K1257*(1-$T$2),K1257*(1-$T$5)),IF(T1257&gt;$V$4,MAX(R1257,N1257,K1257*(1-$T$2),K1257*(1-$T$4)),IF(T1257&gt;$V$3,MAX(R1257,N1257,K1257*(1-$T$2),K1257*(1-$T$3)),IF(T1257&gt;$V$1,MAX(N1257,K1257*(1-$T$2)),MAX(N1257,R1257)))))))))</f>
        <v>-</v>
      </c>
      <c r="AC1257" s="70" t="str">
        <f>+IF(AB1257="-","-",IF(ABS(K1257-AB1257)&lt;0.1,1,-1*(AB1257-K1257)/K1257))</f>
        <v>-</v>
      </c>
      <c r="AD1257" s="66" t="str">
        <f>+IF(AB1257&lt;&gt;"-",IF(AB1257&lt;K1257,(K1257-AB1257)*C1257,AB1257*C1257),"")</f>
        <v/>
      </c>
      <c r="AE1257" s="68" t="str">
        <f>+IF(AB1257&lt;&gt;"-",IF(R1257&lt;&gt;"-",IF(Z1257&lt;&gt;"OUI","OLD","FAUX"),IF(Z1257&lt;&gt;"OUI","NEW","FAUX")),"")</f>
        <v/>
      </c>
      <c r="AF1257" s="68"/>
      <c r="AG1257" s="68"/>
      <c r="AH1257" s="53" t="str">
        <f t="shared" si="19"/>
        <v/>
      </c>
    </row>
    <row r="1258" spans="1:34" ht="17">
      <c r="A1258" s="53" t="s">
        <v>567</v>
      </c>
      <c r="B1258" s="53" t="s">
        <v>568</v>
      </c>
      <c r="C1258" s="54">
        <v>11</v>
      </c>
      <c r="D1258" s="55" t="s">
        <v>80</v>
      </c>
      <c r="E1258" s="55" t="s">
        <v>81</v>
      </c>
      <c r="F1258" s="56" t="s">
        <v>49</v>
      </c>
      <c r="G1258" s="56" t="s">
        <v>49</v>
      </c>
      <c r="H1258" s="56"/>
      <c r="I1258" s="56"/>
      <c r="J1258" s="56" t="s">
        <v>49</v>
      </c>
      <c r="K1258" s="57">
        <v>5.1867999999999999</v>
      </c>
      <c r="L1258" s="58">
        <v>44477</v>
      </c>
      <c r="M1258" s="58">
        <v>45615</v>
      </c>
      <c r="N1258" s="59"/>
      <c r="O1258" s="56"/>
      <c r="P1258" s="56"/>
      <c r="Q1258" s="56">
        <v>11</v>
      </c>
      <c r="R1258" s="60">
        <v>4.8049938888888892</v>
      </c>
      <c r="S1258" s="61">
        <f>O1258+P1258</f>
        <v>0</v>
      </c>
      <c r="T1258" s="62">
        <f>+IF(L1258&lt;&gt;"",IF(DAYS360(L1258,$A$2)&lt;0,0,IF(AND(MONTH(L1258)=MONTH($A$2),YEAR(L1258)&lt;YEAR($A$2)),(DAYS360(L1258,$A$2)/30)-1,DAYS360(L1258,$A$2)/30)),0)</f>
        <v>41.6</v>
      </c>
      <c r="U1258" s="62">
        <f>+IF(M1258&lt;&gt;"",IF(DAYS360(M1258,$A$2)&lt;0,0,IF(AND(MONTH(M1258)=MONTH($A$2),YEAR(M1258)&lt;YEAR($A$2)),(DAYS360(M1258,$A$2)/30)-1,DAYS360(M1258,$A$2)/30)),0)</f>
        <v>4.2333333333333334</v>
      </c>
      <c r="V1258" s="63">
        <f>S1258/((C1258+Q1258)/2)</f>
        <v>0</v>
      </c>
      <c r="W1258" s="64">
        <f>+IF(V1258&gt;0,1/V1258,999)</f>
        <v>999</v>
      </c>
      <c r="X1258" s="65" t="str">
        <f>+IF(N1258&lt;&gt;"",IF(INT(N1258)&lt;&gt;INT(K1258),"OUI",""),"")</f>
        <v/>
      </c>
      <c r="Y1258" s="66">
        <f>+IF(F1258="OUI",0,C1258*K1258)</f>
        <v>57.0548</v>
      </c>
      <c r="Z1258" s="67" t="str">
        <f>+IF(R1258="-",IF(OR(F1258="OUI",AND(G1258="OUI",T1258&lt;=$V$1),H1258="OUI",I1258="OUI",J1258="OUI",T1258&lt;=$V$1),"OUI",""),"")</f>
        <v/>
      </c>
      <c r="AA1258" s="68" t="str">
        <f>+IF(OR(Z1258&lt;&gt;"OUI",X1258="OUI",R1258&lt;&gt;"-"),"OUI","")</f>
        <v>OUI</v>
      </c>
      <c r="AB1258" s="69">
        <f>+IF(AA1258&lt;&gt;"OUI","-",IF(R1258="-",IF(W1258&lt;=3,"-",MAX(N1258,K1258*(1-$T$1))),IF(W1258&lt;=3,R1258,IF(T1258&gt;$V$6,MAX(N1258,K1258*$T$6),IF(T1258&gt;$V$5,MAX(R1258,N1258,K1258*(1-$T$2),K1258*(1-$T$5)),IF(T1258&gt;$V$4,MAX(R1258,N1258,K1258*(1-$T$2),K1258*(1-$T$4)),IF(T1258&gt;$V$3,MAX(R1258,N1258,K1258*(1-$T$2),K1258*(1-$T$3)),IF(T1258&gt;$V$1,MAX(N1258,K1258*(1-$T$2)),MAX(N1258,R1258)))))))))</f>
        <v>4.8049938888888892</v>
      </c>
      <c r="AC1258" s="70">
        <f>+IF(AB1258="-","-",IF(ABS(K1258-AB1258)&lt;0.1,1,-1*(AB1258-K1258)/K1258))</f>
        <v>7.3611111111111016E-2</v>
      </c>
      <c r="AD1258" s="66">
        <f>+IF(AB1258&lt;&gt;"-",IF(AB1258&lt;K1258,(K1258-AB1258)*C1258,AB1258*C1258),"")</f>
        <v>4.1998672222222169</v>
      </c>
      <c r="AE1258" s="68" t="str">
        <f>+IF(AB1258&lt;&gt;"-",IF(R1258&lt;&gt;"-",IF(Z1258&lt;&gt;"OUI","OLD","FAUX"),IF(Z1258&lt;&gt;"OUI","NEW","FAUX")),"")</f>
        <v>OLD</v>
      </c>
      <c r="AF1258" s="68"/>
      <c r="AG1258" s="68"/>
      <c r="AH1258" s="53" t="str">
        <f t="shared" si="19"/>
        <v/>
      </c>
    </row>
    <row r="1259" spans="1:34" ht="17">
      <c r="A1259" s="53" t="s">
        <v>571</v>
      </c>
      <c r="B1259" s="53" t="s">
        <v>572</v>
      </c>
      <c r="C1259" s="54">
        <v>10</v>
      </c>
      <c r="D1259" s="55" t="s">
        <v>80</v>
      </c>
      <c r="E1259" s="55" t="s">
        <v>81</v>
      </c>
      <c r="F1259" s="56" t="s">
        <v>49</v>
      </c>
      <c r="G1259" s="56" t="s">
        <v>49</v>
      </c>
      <c r="H1259" s="56"/>
      <c r="I1259" s="56"/>
      <c r="J1259" s="56" t="s">
        <v>49</v>
      </c>
      <c r="K1259" s="57">
        <v>5.1867999999999999</v>
      </c>
      <c r="L1259" s="58">
        <v>44477</v>
      </c>
      <c r="M1259" s="58">
        <v>44564</v>
      </c>
      <c r="N1259" s="59"/>
      <c r="O1259" s="56"/>
      <c r="P1259" s="56"/>
      <c r="Q1259" s="56">
        <v>10</v>
      </c>
      <c r="R1259" s="60">
        <v>4.8049938888888892</v>
      </c>
      <c r="S1259" s="61">
        <f>O1259+P1259</f>
        <v>0</v>
      </c>
      <c r="T1259" s="62">
        <f>+IF(L1259&lt;&gt;"",IF(DAYS360(L1259,$A$2)&lt;0,0,IF(AND(MONTH(L1259)=MONTH($A$2),YEAR(L1259)&lt;YEAR($A$2)),(DAYS360(L1259,$A$2)/30)-1,DAYS360(L1259,$A$2)/30)),0)</f>
        <v>41.6</v>
      </c>
      <c r="U1259" s="62">
        <f>+IF(M1259&lt;&gt;"",IF(DAYS360(M1259,$A$2)&lt;0,0,IF(AND(MONTH(M1259)=MONTH($A$2),YEAR(M1259)&lt;YEAR($A$2)),(DAYS360(M1259,$A$2)/30)-1,DAYS360(M1259,$A$2)/30)),0)</f>
        <v>38.766666666666666</v>
      </c>
      <c r="V1259" s="63">
        <f>S1259/((C1259+Q1259)/2)</f>
        <v>0</v>
      </c>
      <c r="W1259" s="64">
        <f>+IF(V1259&gt;0,1/V1259,999)</f>
        <v>999</v>
      </c>
      <c r="X1259" s="65" t="str">
        <f>+IF(N1259&lt;&gt;"",IF(INT(N1259)&lt;&gt;INT(K1259),"OUI",""),"")</f>
        <v/>
      </c>
      <c r="Y1259" s="66">
        <f>+IF(F1259="OUI",0,C1259*K1259)</f>
        <v>51.867999999999995</v>
      </c>
      <c r="Z1259" s="67" t="str">
        <f>+IF(R1259="-",IF(OR(F1259="OUI",AND(G1259="OUI",T1259&lt;=$V$1),H1259="OUI",I1259="OUI",J1259="OUI",T1259&lt;=$V$1),"OUI",""),"")</f>
        <v/>
      </c>
      <c r="AA1259" s="68" t="str">
        <f>+IF(OR(Z1259&lt;&gt;"OUI",X1259="OUI",R1259&lt;&gt;"-"),"OUI","")</f>
        <v>OUI</v>
      </c>
      <c r="AB1259" s="69">
        <f>+IF(AA1259&lt;&gt;"OUI","-",IF(R1259="-",IF(W1259&lt;=3,"-",MAX(N1259,K1259*(1-$T$1))),IF(W1259&lt;=3,R1259,IF(T1259&gt;$V$6,MAX(N1259,K1259*$T$6),IF(T1259&gt;$V$5,MAX(R1259,N1259,K1259*(1-$T$2),K1259*(1-$T$5)),IF(T1259&gt;$V$4,MAX(R1259,N1259,K1259*(1-$T$2),K1259*(1-$T$4)),IF(T1259&gt;$V$3,MAX(R1259,N1259,K1259*(1-$T$2),K1259*(1-$T$3)),IF(T1259&gt;$V$1,MAX(N1259,K1259*(1-$T$2)),MAX(N1259,R1259)))))))))</f>
        <v>4.8049938888888892</v>
      </c>
      <c r="AC1259" s="70">
        <f>+IF(AB1259="-","-",IF(ABS(K1259-AB1259)&lt;0.1,1,-1*(AB1259-K1259)/K1259))</f>
        <v>7.3611111111111016E-2</v>
      </c>
      <c r="AD1259" s="66">
        <f>+IF(AB1259&lt;&gt;"-",IF(AB1259&lt;K1259,(K1259-AB1259)*C1259,AB1259*C1259),"")</f>
        <v>3.8180611111111062</v>
      </c>
      <c r="AE1259" s="68" t="str">
        <f>+IF(AB1259&lt;&gt;"-",IF(R1259&lt;&gt;"-",IF(Z1259&lt;&gt;"OUI","OLD","FAUX"),IF(Z1259&lt;&gt;"OUI","NEW","FAUX")),"")</f>
        <v>OLD</v>
      </c>
      <c r="AF1259" s="68"/>
      <c r="AG1259" s="68"/>
      <c r="AH1259" s="53" t="str">
        <f t="shared" si="19"/>
        <v/>
      </c>
    </row>
    <row r="1260" spans="1:34" ht="17">
      <c r="A1260" s="53" t="s">
        <v>575</v>
      </c>
      <c r="B1260" s="53" t="s">
        <v>576</v>
      </c>
      <c r="C1260" s="54">
        <v>7</v>
      </c>
      <c r="D1260" s="55" t="s">
        <v>80</v>
      </c>
      <c r="E1260" s="55" t="s">
        <v>81</v>
      </c>
      <c r="F1260" s="56" t="s">
        <v>49</v>
      </c>
      <c r="G1260" s="56" t="s">
        <v>49</v>
      </c>
      <c r="H1260" s="56"/>
      <c r="I1260" s="56"/>
      <c r="J1260" s="56" t="s">
        <v>49</v>
      </c>
      <c r="K1260" s="57">
        <v>5.1867999999999999</v>
      </c>
      <c r="L1260" s="58">
        <v>44477</v>
      </c>
      <c r="M1260" s="58">
        <v>45716</v>
      </c>
      <c r="N1260" s="59"/>
      <c r="O1260" s="56">
        <v>1</v>
      </c>
      <c r="P1260" s="56"/>
      <c r="Q1260" s="56">
        <v>8</v>
      </c>
      <c r="R1260" s="60">
        <v>4.8049938888888892</v>
      </c>
      <c r="S1260" s="61">
        <f>O1260+P1260</f>
        <v>1</v>
      </c>
      <c r="T1260" s="62">
        <f>+IF(L1260&lt;&gt;"",IF(DAYS360(L1260,$A$2)&lt;0,0,IF(AND(MONTH(L1260)=MONTH($A$2),YEAR(L1260)&lt;YEAR($A$2)),(DAYS360(L1260,$A$2)/30)-1,DAYS360(L1260,$A$2)/30)),0)</f>
        <v>41.6</v>
      </c>
      <c r="U1260" s="62">
        <f>+IF(M1260&lt;&gt;"",IF(DAYS360(M1260,$A$2)&lt;0,0,IF(AND(MONTH(M1260)=MONTH($A$2),YEAR(M1260)&lt;YEAR($A$2)),(DAYS360(M1260,$A$2)/30)-1,DAYS360(M1260,$A$2)/30)),0)</f>
        <v>0.8666666666666667</v>
      </c>
      <c r="V1260" s="63">
        <f>S1260/((C1260+Q1260)/2)</f>
        <v>0.13333333333333333</v>
      </c>
      <c r="W1260" s="64">
        <f>+IF(V1260&gt;0,1/V1260,999)</f>
        <v>7.5</v>
      </c>
      <c r="X1260" s="65" t="str">
        <f>+IF(N1260&lt;&gt;"",IF(INT(N1260)&lt;&gt;INT(K1260),"OUI",""),"")</f>
        <v/>
      </c>
      <c r="Y1260" s="66">
        <f>+IF(F1260="OUI",0,C1260*K1260)</f>
        <v>36.307600000000001</v>
      </c>
      <c r="Z1260" s="67" t="str">
        <f>+IF(R1260="-",IF(OR(F1260="OUI",AND(G1260="OUI",T1260&lt;=$V$1),H1260="OUI",I1260="OUI",J1260="OUI",T1260&lt;=$V$1),"OUI",""),"")</f>
        <v/>
      </c>
      <c r="AA1260" s="68" t="str">
        <f>+IF(OR(Z1260&lt;&gt;"OUI",X1260="OUI",R1260&lt;&gt;"-"),"OUI","")</f>
        <v>OUI</v>
      </c>
      <c r="AB1260" s="69">
        <f>+IF(AA1260&lt;&gt;"OUI","-",IF(R1260="-",IF(W1260&lt;=3,"-",MAX(N1260,K1260*(1-$T$1))),IF(W1260&lt;=3,R1260,IF(T1260&gt;$V$6,MAX(N1260,K1260*$T$6),IF(T1260&gt;$V$5,MAX(R1260,N1260,K1260*(1-$T$2),K1260*(1-$T$5)),IF(T1260&gt;$V$4,MAX(R1260,N1260,K1260*(1-$T$2),K1260*(1-$T$4)),IF(T1260&gt;$V$3,MAX(R1260,N1260,K1260*(1-$T$2),K1260*(1-$T$3)),IF(T1260&gt;$V$1,MAX(N1260,K1260*(1-$T$2)),MAX(N1260,R1260)))))))))</f>
        <v>4.8049938888888892</v>
      </c>
      <c r="AC1260" s="70">
        <f>+IF(AB1260="-","-",IF(ABS(K1260-AB1260)&lt;0.1,1,-1*(AB1260-K1260)/K1260))</f>
        <v>7.3611111111111016E-2</v>
      </c>
      <c r="AD1260" s="66">
        <f>+IF(AB1260&lt;&gt;"-",IF(AB1260&lt;K1260,(K1260-AB1260)*C1260,AB1260*C1260),"")</f>
        <v>2.6726427777777744</v>
      </c>
      <c r="AE1260" s="68" t="str">
        <f>+IF(AB1260&lt;&gt;"-",IF(R1260&lt;&gt;"-",IF(Z1260&lt;&gt;"OUI","OLD","FAUX"),IF(Z1260&lt;&gt;"OUI","NEW","FAUX")),"")</f>
        <v>OLD</v>
      </c>
      <c r="AF1260" s="68"/>
      <c r="AG1260" s="68"/>
      <c r="AH1260" s="53" t="str">
        <f t="shared" si="19"/>
        <v/>
      </c>
    </row>
    <row r="1261" spans="1:34" ht="17">
      <c r="A1261" s="53" t="s">
        <v>861</v>
      </c>
      <c r="B1261" s="53" t="s">
        <v>862</v>
      </c>
      <c r="C1261" s="54">
        <v>27</v>
      </c>
      <c r="D1261" s="55" t="s">
        <v>133</v>
      </c>
      <c r="E1261" s="55" t="s">
        <v>88</v>
      </c>
      <c r="F1261" s="56" t="s">
        <v>49</v>
      </c>
      <c r="G1261" s="56" t="s">
        <v>49</v>
      </c>
      <c r="H1261" s="56"/>
      <c r="I1261" s="56"/>
      <c r="J1261" s="56" t="s">
        <v>49</v>
      </c>
      <c r="K1261" s="57">
        <v>5.1390000000000002</v>
      </c>
      <c r="L1261" s="58">
        <v>44355</v>
      </c>
      <c r="M1261" s="58">
        <v>45566</v>
      </c>
      <c r="N1261" s="59"/>
      <c r="O1261" s="56"/>
      <c r="P1261" s="56"/>
      <c r="Q1261" s="56">
        <v>27</v>
      </c>
      <c r="R1261" s="60">
        <v>4.6251000000000007</v>
      </c>
      <c r="S1261" s="61">
        <f>O1261+P1261</f>
        <v>0</v>
      </c>
      <c r="T1261" s="62">
        <f>+IF(L1261&lt;&gt;"",IF(DAYS360(L1261,$A$2)&lt;0,0,IF(AND(MONTH(L1261)=MONTH($A$2),YEAR(L1261)&lt;YEAR($A$2)),(DAYS360(L1261,$A$2)/30)-1,DAYS360(L1261,$A$2)/30)),0)</f>
        <v>45.6</v>
      </c>
      <c r="U1261" s="62">
        <f>+IF(M1261&lt;&gt;"",IF(DAYS360(M1261,$A$2)&lt;0,0,IF(AND(MONTH(M1261)=MONTH($A$2),YEAR(M1261)&lt;YEAR($A$2)),(DAYS360(M1261,$A$2)/30)-1,DAYS360(M1261,$A$2)/30)),0)</f>
        <v>5.833333333333333</v>
      </c>
      <c r="V1261" s="63">
        <f>S1261/((C1261+Q1261)/2)</f>
        <v>0</v>
      </c>
      <c r="W1261" s="64">
        <f>+IF(V1261&gt;0,1/V1261,999)</f>
        <v>999</v>
      </c>
      <c r="X1261" s="65" t="str">
        <f>+IF(N1261&lt;&gt;"",IF(INT(N1261)&lt;&gt;INT(K1261),"OUI",""),"")</f>
        <v/>
      </c>
      <c r="Y1261" s="66">
        <f>+IF(F1261="OUI",0,C1261*K1261)</f>
        <v>138.75300000000001</v>
      </c>
      <c r="Z1261" s="67" t="str">
        <f>+IF(R1261="-",IF(OR(F1261="OUI",AND(G1261="OUI",T1261&lt;=$V$1),H1261="OUI",I1261="OUI",J1261="OUI",T1261&lt;=$V$1),"OUI",""),"")</f>
        <v/>
      </c>
      <c r="AA1261" s="68" t="str">
        <f>+IF(OR(Z1261&lt;&gt;"OUI",X1261="OUI",R1261&lt;&gt;"-"),"OUI","")</f>
        <v>OUI</v>
      </c>
      <c r="AB1261" s="69">
        <f>+IF(AA1261&lt;&gt;"OUI","-",IF(R1261="-",IF(W1261&lt;=3,"-",MAX(N1261,K1261*(1-$T$1))),IF(W1261&lt;=3,R1261,IF(T1261&gt;$V$6,MAX(N1261,K1261*$T$6),IF(T1261&gt;$V$5,MAX(R1261,N1261,K1261*(1-$T$2),K1261*(1-$T$5)),IF(T1261&gt;$V$4,MAX(R1261,N1261,K1261*(1-$T$2),K1261*(1-$T$4)),IF(T1261&gt;$V$3,MAX(R1261,N1261,K1261*(1-$T$2),K1261*(1-$T$3)),IF(T1261&gt;$V$1,MAX(N1261,K1261*(1-$T$2)),MAX(N1261,R1261)))))))))</f>
        <v>4.6251000000000007</v>
      </c>
      <c r="AC1261" s="70">
        <f>+IF(AB1261="-","-",IF(ABS(K1261-AB1261)&lt;0.1,1,-1*(AB1261-K1261)/K1261))</f>
        <v>9.9999999999999908E-2</v>
      </c>
      <c r="AD1261" s="66">
        <f>+IF(AB1261&lt;&gt;"-",IF(AB1261&lt;K1261,(K1261-AB1261)*C1261,AB1261*C1261),"")</f>
        <v>13.875299999999989</v>
      </c>
      <c r="AE1261" s="68" t="str">
        <f>+IF(AB1261&lt;&gt;"-",IF(R1261&lt;&gt;"-",IF(Z1261&lt;&gt;"OUI","OLD","FAUX"),IF(Z1261&lt;&gt;"OUI","NEW","FAUX")),"")</f>
        <v>OLD</v>
      </c>
      <c r="AF1261" s="68"/>
      <c r="AG1261" s="68"/>
      <c r="AH1261" s="53" t="str">
        <f t="shared" si="19"/>
        <v/>
      </c>
    </row>
    <row r="1262" spans="1:34" ht="17">
      <c r="A1262" s="53" t="s">
        <v>1381</v>
      </c>
      <c r="B1262" s="53" t="s">
        <v>1382</v>
      </c>
      <c r="C1262" s="54">
        <v>363</v>
      </c>
      <c r="D1262" s="55" t="s">
        <v>47</v>
      </c>
      <c r="E1262" s="55" t="s">
        <v>1084</v>
      </c>
      <c r="F1262" s="56" t="s">
        <v>49</v>
      </c>
      <c r="G1262" s="56" t="s">
        <v>49</v>
      </c>
      <c r="H1262" s="56"/>
      <c r="I1262" s="56"/>
      <c r="J1262" s="56" t="s">
        <v>49</v>
      </c>
      <c r="K1262" s="57">
        <v>5.1163999999999996</v>
      </c>
      <c r="L1262" s="58">
        <v>44383</v>
      </c>
      <c r="M1262" s="58">
        <v>45726</v>
      </c>
      <c r="N1262" s="59"/>
      <c r="O1262" s="56">
        <v>10</v>
      </c>
      <c r="P1262" s="56"/>
      <c r="Q1262" s="56">
        <v>374</v>
      </c>
      <c r="R1262" s="60">
        <v>4.6047599999999997</v>
      </c>
      <c r="S1262" s="61">
        <f>O1262+P1262</f>
        <v>10</v>
      </c>
      <c r="T1262" s="62">
        <f>+IF(L1262&lt;&gt;"",IF(DAYS360(L1262,$A$2)&lt;0,0,IF(AND(MONTH(L1262)=MONTH($A$2),YEAR(L1262)&lt;YEAR($A$2)),(DAYS360(L1262,$A$2)/30)-1,DAYS360(L1262,$A$2)/30)),0)</f>
        <v>44.666666666666664</v>
      </c>
      <c r="U1262" s="62">
        <f>+IF(M1262&lt;&gt;"",IF(DAYS360(M1262,$A$2)&lt;0,0,IF(AND(MONTH(M1262)=MONTH($A$2),YEAR(M1262)&lt;YEAR($A$2)),(DAYS360(M1262,$A$2)/30)-1,DAYS360(M1262,$A$2)/30)),0)</f>
        <v>0.53333333333333333</v>
      </c>
      <c r="V1262" s="63">
        <f>S1262/((C1262+Q1262)/2)</f>
        <v>2.7137042062415198E-2</v>
      </c>
      <c r="W1262" s="64">
        <f>+IF(V1262&gt;0,1/V1262,999)</f>
        <v>36.85</v>
      </c>
      <c r="X1262" s="65" t="str">
        <f>+IF(N1262&lt;&gt;"",IF(INT(N1262)&lt;&gt;INT(K1262),"OUI",""),"")</f>
        <v/>
      </c>
      <c r="Y1262" s="66">
        <f>+IF(F1262="OUI",0,C1262*K1262)</f>
        <v>1857.2531999999999</v>
      </c>
      <c r="Z1262" s="67" t="str">
        <f>+IF(R1262="-",IF(OR(F1262="OUI",AND(G1262="OUI",T1262&lt;=$V$1),H1262="OUI",I1262="OUI",J1262="OUI",T1262&lt;=$V$1),"OUI",""),"")</f>
        <v/>
      </c>
      <c r="AA1262" s="68" t="str">
        <f>+IF(OR(Z1262&lt;&gt;"OUI",X1262="OUI",R1262&lt;&gt;"-"),"OUI","")</f>
        <v>OUI</v>
      </c>
      <c r="AB1262" s="69">
        <f>+IF(AA1262&lt;&gt;"OUI","-",IF(R1262="-",IF(W1262&lt;=3,"-",MAX(N1262,K1262*(1-$T$1))),IF(W1262&lt;=3,R1262,IF(T1262&gt;$V$6,MAX(N1262,K1262*$T$6),IF(T1262&gt;$V$5,MAX(R1262,N1262,K1262*(1-$T$2),K1262*(1-$T$5)),IF(T1262&gt;$V$4,MAX(R1262,N1262,K1262*(1-$T$2),K1262*(1-$T$4)),IF(T1262&gt;$V$3,MAX(R1262,N1262,K1262*(1-$T$2),K1262*(1-$T$3)),IF(T1262&gt;$V$1,MAX(N1262,K1262*(1-$T$2)),MAX(N1262,R1262)))))))))</f>
        <v>4.6047599999999997</v>
      </c>
      <c r="AC1262" s="70">
        <f>+IF(AB1262="-","-",IF(ABS(K1262-AB1262)&lt;0.1,1,-1*(AB1262-K1262)/K1262))</f>
        <v>9.9999999999999978E-2</v>
      </c>
      <c r="AD1262" s="66">
        <f>+IF(AB1262&lt;&gt;"-",IF(AB1262&lt;K1262,(K1262-AB1262)*C1262,AB1262*C1262),"")</f>
        <v>185.72531999999995</v>
      </c>
      <c r="AE1262" s="68" t="str">
        <f>+IF(AB1262&lt;&gt;"-",IF(R1262&lt;&gt;"-",IF(Z1262&lt;&gt;"OUI","OLD","FAUX"),IF(Z1262&lt;&gt;"OUI","NEW","FAUX")),"")</f>
        <v>OLD</v>
      </c>
      <c r="AF1262" s="68"/>
      <c r="AG1262" s="68"/>
      <c r="AH1262" s="53" t="str">
        <f t="shared" si="19"/>
        <v/>
      </c>
    </row>
    <row r="1263" spans="1:34" ht="17">
      <c r="A1263" s="53" t="s">
        <v>2584</v>
      </c>
      <c r="B1263" s="53" t="s">
        <v>2585</v>
      </c>
      <c r="C1263" s="54">
        <v>1</v>
      </c>
      <c r="D1263" s="55" t="s">
        <v>170</v>
      </c>
      <c r="E1263" s="55" t="s">
        <v>1084</v>
      </c>
      <c r="F1263" s="56" t="s">
        <v>49</v>
      </c>
      <c r="G1263" s="56" t="s">
        <v>49</v>
      </c>
      <c r="H1263" s="56"/>
      <c r="I1263" s="56"/>
      <c r="J1263" s="56" t="s">
        <v>49</v>
      </c>
      <c r="K1263" s="57">
        <v>5.1100000000000003</v>
      </c>
      <c r="L1263" s="58">
        <v>45621</v>
      </c>
      <c r="M1263" s="58">
        <v>45715</v>
      </c>
      <c r="N1263" s="59"/>
      <c r="O1263" s="56">
        <v>8</v>
      </c>
      <c r="P1263" s="56"/>
      <c r="Q1263" s="56">
        <v>11</v>
      </c>
      <c r="R1263" s="60" t="s">
        <v>1139</v>
      </c>
      <c r="S1263" s="61">
        <f>O1263+P1263</f>
        <v>8</v>
      </c>
      <c r="T1263" s="62">
        <f>+IF(L1263&lt;&gt;"",IF(DAYS360(L1263,$A$2)&lt;0,0,IF(AND(MONTH(L1263)=MONTH($A$2),YEAR(L1263)&lt;YEAR($A$2)),(DAYS360(L1263,$A$2)/30)-1,DAYS360(L1263,$A$2)/30)),0)</f>
        <v>4.0333333333333332</v>
      </c>
      <c r="U1263" s="62">
        <f>+IF(M1263&lt;&gt;"",IF(DAYS360(M1263,$A$2)&lt;0,0,IF(AND(MONTH(M1263)=MONTH($A$2),YEAR(M1263)&lt;YEAR($A$2)),(DAYS360(M1263,$A$2)/30)-1,DAYS360(M1263,$A$2)/30)),0)</f>
        <v>0.96666666666666667</v>
      </c>
      <c r="V1263" s="63">
        <f>S1263/((C1263+Q1263)/2)</f>
        <v>1.3333333333333333</v>
      </c>
      <c r="W1263" s="64">
        <f>+IF(V1263&gt;0,1/V1263,999)</f>
        <v>0.75</v>
      </c>
      <c r="X1263" s="65" t="str">
        <f>+IF(N1263&lt;&gt;"",IF(INT(N1263)&lt;&gt;INT(K1263),"OUI",""),"")</f>
        <v/>
      </c>
      <c r="Y1263" s="66">
        <f>+IF(F1263="OUI",0,C1263*K1263)</f>
        <v>5.1100000000000003</v>
      </c>
      <c r="Z1263" s="67" t="str">
        <f>+IF(R1263="-",IF(OR(F1263="OUI",AND(G1263="OUI",T1263&lt;=$V$1),H1263="OUI",I1263="OUI",J1263="OUI",T1263&lt;=$V$1),"OUI",""),"")</f>
        <v>OUI</v>
      </c>
      <c r="AA1263" s="68" t="str">
        <f>+IF(OR(Z1263&lt;&gt;"OUI",X1263="OUI",R1263&lt;&gt;"-"),"OUI","")</f>
        <v/>
      </c>
      <c r="AB1263" s="69" t="str">
        <f>+IF(AA1263&lt;&gt;"OUI","-",IF(R1263="-",IF(W1263&lt;=3,"-",MAX(N1263,K1263*(1-$T$1))),IF(W1263&lt;=3,R1263,IF(T1263&gt;$V$6,MAX(N1263,K1263*$T$6),IF(T1263&gt;$V$5,MAX(R1263,N1263,K1263*(1-$T$2),K1263*(1-$T$5)),IF(T1263&gt;$V$4,MAX(R1263,N1263,K1263*(1-$T$2),K1263*(1-$T$4)),IF(T1263&gt;$V$3,MAX(R1263,N1263,K1263*(1-$T$2),K1263*(1-$T$3)),IF(T1263&gt;$V$1,MAX(N1263,K1263*(1-$T$2)),MAX(N1263,R1263)))))))))</f>
        <v>-</v>
      </c>
      <c r="AC1263" s="70" t="str">
        <f>+IF(AB1263="-","-",IF(ABS(K1263-AB1263)&lt;0.1,1,-1*(AB1263-K1263)/K1263))</f>
        <v>-</v>
      </c>
      <c r="AD1263" s="66" t="str">
        <f>+IF(AB1263&lt;&gt;"-",IF(AB1263&lt;K1263,(K1263-AB1263)*C1263,AB1263*C1263),"")</f>
        <v/>
      </c>
      <c r="AE1263" s="68" t="str">
        <f>+IF(AB1263&lt;&gt;"-",IF(R1263&lt;&gt;"-",IF(Z1263&lt;&gt;"OUI","OLD","FAUX"),IF(Z1263&lt;&gt;"OUI","NEW","FAUX")),"")</f>
        <v/>
      </c>
      <c r="AF1263" s="68"/>
      <c r="AG1263" s="68"/>
      <c r="AH1263" s="53" t="str">
        <f t="shared" si="19"/>
        <v/>
      </c>
    </row>
    <row r="1264" spans="1:34" ht="17">
      <c r="A1264" s="53" t="s">
        <v>1992</v>
      </c>
      <c r="B1264" s="53" t="s">
        <v>1993</v>
      </c>
      <c r="C1264" s="54">
        <v>2</v>
      </c>
      <c r="D1264" s="55" t="s">
        <v>80</v>
      </c>
      <c r="E1264" s="55" t="s">
        <v>81</v>
      </c>
      <c r="F1264" s="56" t="s">
        <v>49</v>
      </c>
      <c r="G1264" s="56" t="s">
        <v>49</v>
      </c>
      <c r="H1264" s="56"/>
      <c r="I1264" s="56"/>
      <c r="J1264" s="56" t="s">
        <v>49</v>
      </c>
      <c r="K1264" s="57">
        <v>5.0728999999999997</v>
      </c>
      <c r="L1264" s="58">
        <v>43985</v>
      </c>
      <c r="M1264" s="58">
        <v>45390</v>
      </c>
      <c r="N1264" s="59"/>
      <c r="O1264" s="56"/>
      <c r="P1264" s="56"/>
      <c r="Q1264" s="56">
        <v>2</v>
      </c>
      <c r="R1264" s="60">
        <v>2.5364499999999999</v>
      </c>
      <c r="S1264" s="61">
        <f>O1264+P1264</f>
        <v>0</v>
      </c>
      <c r="T1264" s="62">
        <f>+IF(L1264&lt;&gt;"",IF(DAYS360(L1264,$A$2)&lt;0,0,IF(AND(MONTH(L1264)=MONTH($A$2),YEAR(L1264)&lt;YEAR($A$2)),(DAYS360(L1264,$A$2)/30)-1,DAYS360(L1264,$A$2)/30)),0)</f>
        <v>57.766666666666666</v>
      </c>
      <c r="U1264" s="62">
        <f>+IF(M1264&lt;&gt;"",IF(DAYS360(M1264,$A$2)&lt;0,0,IF(AND(MONTH(M1264)=MONTH($A$2),YEAR(M1264)&lt;YEAR($A$2)),(DAYS360(M1264,$A$2)/30)-1,DAYS360(M1264,$A$2)/30)),0)</f>
        <v>11.6</v>
      </c>
      <c r="V1264" s="63">
        <f>S1264/((C1264+Q1264)/2)</f>
        <v>0</v>
      </c>
      <c r="W1264" s="64">
        <f>+IF(V1264&gt;0,1/V1264,999)</f>
        <v>999</v>
      </c>
      <c r="X1264" s="65" t="str">
        <f>+IF(N1264&lt;&gt;"",IF(INT(N1264)&lt;&gt;INT(K1264),"OUI",""),"")</f>
        <v/>
      </c>
      <c r="Y1264" s="66">
        <f>+IF(F1264="OUI",0,C1264*K1264)</f>
        <v>10.145799999999999</v>
      </c>
      <c r="Z1264" s="67" t="str">
        <f>+IF(R1264="-",IF(OR(F1264="OUI",AND(G1264="OUI",T1264&lt;=$V$1),H1264="OUI",I1264="OUI",J1264="OUI",T1264&lt;=$V$1),"OUI",""),"")</f>
        <v/>
      </c>
      <c r="AA1264" s="68" t="str">
        <f>+IF(OR(Z1264&lt;&gt;"OUI",X1264="OUI",R1264&lt;&gt;"-"),"OUI","")</f>
        <v>OUI</v>
      </c>
      <c r="AB1264" s="69">
        <f>+IF(AA1264&lt;&gt;"OUI","-",IF(R1264="-",IF(W1264&lt;=3,"-",MAX(N1264,K1264*(1-$T$1))),IF(W1264&lt;=3,R1264,IF(T1264&gt;$V$6,MAX(N1264,K1264*$T$6),IF(T1264&gt;$V$5,MAX(R1264,N1264,K1264*(1-$T$2),K1264*(1-$T$5)),IF(T1264&gt;$V$4,MAX(R1264,N1264,K1264*(1-$T$2),K1264*(1-$T$4)),IF(T1264&gt;$V$3,MAX(R1264,N1264,K1264*(1-$T$2),K1264*(1-$T$3)),IF(T1264&gt;$V$1,MAX(N1264,K1264*(1-$T$2)),MAX(N1264,R1264)))))))))</f>
        <v>4.5656099999999995</v>
      </c>
      <c r="AC1264" s="70">
        <f>+IF(AB1264="-","-",IF(ABS(K1264-AB1264)&lt;0.1,1,-1*(AB1264-K1264)/K1264))</f>
        <v>0.10000000000000005</v>
      </c>
      <c r="AD1264" s="66">
        <f>+IF(AB1264&lt;&gt;"-",IF(AB1264&lt;K1264,(K1264-AB1264)*C1264,AB1264*C1264),"")</f>
        <v>1.0145800000000005</v>
      </c>
      <c r="AE1264" s="68" t="str">
        <f>+IF(AB1264&lt;&gt;"-",IF(R1264&lt;&gt;"-",IF(Z1264&lt;&gt;"OUI","OLD","FAUX"),IF(Z1264&lt;&gt;"OUI","NEW","FAUX")),"")</f>
        <v>OLD</v>
      </c>
      <c r="AF1264" s="68"/>
      <c r="AG1264" s="68"/>
      <c r="AH1264" s="53" t="str">
        <f t="shared" si="19"/>
        <v/>
      </c>
    </row>
    <row r="1265" spans="1:34" ht="17">
      <c r="A1265" s="53" t="s">
        <v>1366</v>
      </c>
      <c r="B1265" s="53" t="s">
        <v>1367</v>
      </c>
      <c r="C1265" s="54">
        <v>699</v>
      </c>
      <c r="D1265" s="55" t="s">
        <v>47</v>
      </c>
      <c r="E1265" s="55"/>
      <c r="F1265" s="56" t="s">
        <v>49</v>
      </c>
      <c r="G1265" s="56" t="s">
        <v>49</v>
      </c>
      <c r="H1265" s="56"/>
      <c r="I1265" s="56"/>
      <c r="J1265" s="56"/>
      <c r="K1265" s="57">
        <v>5.0209000000000001</v>
      </c>
      <c r="L1265" s="58">
        <v>44455</v>
      </c>
      <c r="M1265" s="58">
        <v>45685</v>
      </c>
      <c r="N1265" s="59"/>
      <c r="O1265" s="56">
        <v>1</v>
      </c>
      <c r="P1265" s="56"/>
      <c r="Q1265" s="56">
        <v>701</v>
      </c>
      <c r="R1265" s="60">
        <v>4.5188100000000002</v>
      </c>
      <c r="S1265" s="61">
        <f>O1265+P1265</f>
        <v>1</v>
      </c>
      <c r="T1265" s="62">
        <f>+IF(L1265&lt;&gt;"",IF(DAYS360(L1265,$A$2)&lt;0,0,IF(AND(MONTH(L1265)=MONTH($A$2),YEAR(L1265)&lt;YEAR($A$2)),(DAYS360(L1265,$A$2)/30)-1,DAYS360(L1265,$A$2)/30)),0)</f>
        <v>42.333333333333336</v>
      </c>
      <c r="U1265" s="62">
        <f>+IF(M1265&lt;&gt;"",IF(DAYS360(M1265,$A$2)&lt;0,0,IF(AND(MONTH(M1265)=MONTH($A$2),YEAR(M1265)&lt;YEAR($A$2)),(DAYS360(M1265,$A$2)/30)-1,DAYS360(M1265,$A$2)/30)),0)</f>
        <v>1.9333333333333333</v>
      </c>
      <c r="V1265" s="63">
        <f>S1265/((C1265+Q1265)/2)</f>
        <v>1.4285714285714286E-3</v>
      </c>
      <c r="W1265" s="64">
        <f>+IF(V1265&gt;0,1/V1265,999)</f>
        <v>700</v>
      </c>
      <c r="X1265" s="65" t="str">
        <f>+IF(N1265&lt;&gt;"",IF(INT(N1265)&lt;&gt;INT(K1265),"OUI",""),"")</f>
        <v/>
      </c>
      <c r="Y1265" s="66">
        <f>+IF(F1265="OUI",0,C1265*K1265)</f>
        <v>3509.6091000000001</v>
      </c>
      <c r="Z1265" s="67" t="str">
        <f>+IF(R1265="-",IF(OR(F1265="OUI",AND(G1265="OUI",T1265&lt;=$V$1),H1265="OUI",I1265="OUI",J1265="OUI",T1265&lt;=$V$1),"OUI",""),"")</f>
        <v/>
      </c>
      <c r="AA1265" s="68" t="str">
        <f>+IF(OR(Z1265&lt;&gt;"OUI",X1265="OUI",R1265&lt;&gt;"-"),"OUI","")</f>
        <v>OUI</v>
      </c>
      <c r="AB1265" s="69">
        <f>+IF(AA1265&lt;&gt;"OUI","-",IF(R1265="-",IF(W1265&lt;=3,"-",MAX(N1265,K1265*(1-$T$1))),IF(W1265&lt;=3,R1265,IF(T1265&gt;$V$6,MAX(N1265,K1265*$T$6),IF(T1265&gt;$V$5,MAX(R1265,N1265,K1265*(1-$T$2),K1265*(1-$T$5)),IF(T1265&gt;$V$4,MAX(R1265,N1265,K1265*(1-$T$2),K1265*(1-$T$4)),IF(T1265&gt;$V$3,MAX(R1265,N1265,K1265*(1-$T$2),K1265*(1-$T$3)),IF(T1265&gt;$V$1,MAX(N1265,K1265*(1-$T$2)),MAX(N1265,R1265)))))))))</f>
        <v>4.5188100000000002</v>
      </c>
      <c r="AC1265" s="70">
        <f>+IF(AB1265="-","-",IF(ABS(K1265-AB1265)&lt;0.1,1,-1*(AB1265-K1265)/K1265))</f>
        <v>9.9999999999999978E-2</v>
      </c>
      <c r="AD1265" s="66">
        <f>+IF(AB1265&lt;&gt;"-",IF(AB1265&lt;K1265,(K1265-AB1265)*C1265,AB1265*C1265),"")</f>
        <v>350.96090999999996</v>
      </c>
      <c r="AE1265" s="68" t="str">
        <f>+IF(AB1265&lt;&gt;"-",IF(R1265&lt;&gt;"-",IF(Z1265&lt;&gt;"OUI","OLD","FAUX"),IF(Z1265&lt;&gt;"OUI","NEW","FAUX")),"")</f>
        <v>OLD</v>
      </c>
      <c r="AF1265" s="68"/>
      <c r="AG1265" s="68"/>
      <c r="AH1265" s="53" t="str">
        <f t="shared" si="19"/>
        <v/>
      </c>
    </row>
    <row r="1266" spans="1:34" ht="17">
      <c r="A1266" s="53" t="s">
        <v>2484</v>
      </c>
      <c r="B1266" s="53" t="s">
        <v>2485</v>
      </c>
      <c r="C1266" s="54">
        <v>1</v>
      </c>
      <c r="D1266" s="55" t="s">
        <v>116</v>
      </c>
      <c r="E1266" s="55"/>
      <c r="F1266" s="56" t="s">
        <v>49</v>
      </c>
      <c r="G1266" s="56" t="s">
        <v>49</v>
      </c>
      <c r="H1266" s="56"/>
      <c r="I1266" s="56"/>
      <c r="J1266" s="56"/>
      <c r="K1266" s="57">
        <v>5</v>
      </c>
      <c r="L1266" s="58">
        <v>44945</v>
      </c>
      <c r="M1266" s="58">
        <v>45700</v>
      </c>
      <c r="N1266" s="59"/>
      <c r="O1266" s="56">
        <v>1</v>
      </c>
      <c r="P1266" s="56"/>
      <c r="Q1266" s="56">
        <v>2</v>
      </c>
      <c r="R1266" s="60" t="s">
        <v>1139</v>
      </c>
      <c r="S1266" s="61">
        <f>O1266+P1266</f>
        <v>1</v>
      </c>
      <c r="T1266" s="62">
        <f>+IF(L1266&lt;&gt;"",IF(DAYS360(L1266,$A$2)&lt;0,0,IF(AND(MONTH(L1266)=MONTH($A$2),YEAR(L1266)&lt;YEAR($A$2)),(DAYS360(L1266,$A$2)/30)-1,DAYS360(L1266,$A$2)/30)),0)</f>
        <v>26.233333333333334</v>
      </c>
      <c r="U1266" s="62">
        <f>+IF(M1266&lt;&gt;"",IF(DAYS360(M1266,$A$2)&lt;0,0,IF(AND(MONTH(M1266)=MONTH($A$2),YEAR(M1266)&lt;YEAR($A$2)),(DAYS360(M1266,$A$2)/30)-1,DAYS360(M1266,$A$2)/30)),0)</f>
        <v>1.4666666666666666</v>
      </c>
      <c r="V1266" s="63">
        <f>S1266/((C1266+Q1266)/2)</f>
        <v>0.66666666666666663</v>
      </c>
      <c r="W1266" s="64">
        <f>+IF(V1266&gt;0,1/V1266,999)</f>
        <v>1.5</v>
      </c>
      <c r="X1266" s="65" t="str">
        <f>+IF(N1266&lt;&gt;"",IF(INT(N1266)&lt;&gt;INT(K1266),"OUI",""),"")</f>
        <v/>
      </c>
      <c r="Y1266" s="66">
        <f>+IF(F1266="OUI",0,C1266*K1266)</f>
        <v>5</v>
      </c>
      <c r="Z1266" s="67" t="str">
        <f>+IF(R1266="-",IF(OR(F1266="OUI",AND(G1266="OUI",T1266&lt;=$V$1),H1266="OUI",I1266="OUI",J1266="OUI",T1266&lt;=$V$1),"OUI",""),"")</f>
        <v/>
      </c>
      <c r="AA1266" s="68" t="str">
        <f>+IF(OR(Z1266&lt;&gt;"OUI",X1266="OUI",R1266&lt;&gt;"-"),"OUI","")</f>
        <v>OUI</v>
      </c>
      <c r="AB1266" s="69" t="str">
        <f>+IF(AA1266&lt;&gt;"OUI","-",IF(R1266="-",IF(W1266&lt;=3,"-",MAX(N1266,K1266*(1-$T$1))),IF(W1266&lt;=3,R1266,IF(T1266&gt;$V$6,MAX(N1266,K1266*$T$6),IF(T1266&gt;$V$5,MAX(R1266,N1266,K1266*(1-$T$2),K1266*(1-$T$5)),IF(T1266&gt;$V$4,MAX(R1266,N1266,K1266*(1-$T$2),K1266*(1-$T$4)),IF(T1266&gt;$V$3,MAX(R1266,N1266,K1266*(1-$T$2),K1266*(1-$T$3)),IF(T1266&gt;$V$1,MAX(N1266,K1266*(1-$T$2)),MAX(N1266,R1266)))))))))</f>
        <v>-</v>
      </c>
      <c r="AC1266" s="70" t="str">
        <f>+IF(AB1266="-","-",IF(ABS(K1266-AB1266)&lt;0.1,1,-1*(AB1266-K1266)/K1266))</f>
        <v>-</v>
      </c>
      <c r="AD1266" s="66" t="str">
        <f>+IF(AB1266&lt;&gt;"-",IF(AB1266&lt;K1266,(K1266-AB1266)*C1266,AB1266*C1266),"")</f>
        <v/>
      </c>
      <c r="AE1266" s="68" t="str">
        <f>+IF(AB1266&lt;&gt;"-",IF(R1266&lt;&gt;"-",IF(Z1266&lt;&gt;"OUI","OLD","FAUX"),IF(Z1266&lt;&gt;"OUI","NEW","FAUX")),"")</f>
        <v/>
      </c>
      <c r="AF1266" s="68"/>
      <c r="AG1266" s="68"/>
      <c r="AH1266" s="53" t="str">
        <f t="shared" si="19"/>
        <v/>
      </c>
    </row>
    <row r="1267" spans="1:34" ht="17">
      <c r="A1267" s="53" t="s">
        <v>3337</v>
      </c>
      <c r="B1267" s="53" t="s">
        <v>3338</v>
      </c>
      <c r="C1267" s="54">
        <v>1</v>
      </c>
      <c r="D1267" s="55" t="s">
        <v>80</v>
      </c>
      <c r="E1267" s="55" t="s">
        <v>928</v>
      </c>
      <c r="F1267" s="56" t="s">
        <v>49</v>
      </c>
      <c r="G1267" s="56" t="s">
        <v>49</v>
      </c>
      <c r="H1267" s="56"/>
      <c r="I1267" s="56"/>
      <c r="J1267" s="56" t="s">
        <v>49</v>
      </c>
      <c r="K1267" s="57">
        <v>5</v>
      </c>
      <c r="L1267" s="58">
        <v>45644</v>
      </c>
      <c r="M1267" s="58">
        <v>45720</v>
      </c>
      <c r="N1267" s="59"/>
      <c r="O1267" s="56">
        <v>3</v>
      </c>
      <c r="P1267" s="56"/>
      <c r="Q1267" s="56">
        <v>5</v>
      </c>
      <c r="R1267" s="60" t="s">
        <v>1139</v>
      </c>
      <c r="S1267" s="61">
        <f>O1267+P1267</f>
        <v>3</v>
      </c>
      <c r="T1267" s="62">
        <f>+IF(L1267&lt;&gt;"",IF(DAYS360(L1267,$A$2)&lt;0,0,IF(AND(MONTH(L1267)=MONTH($A$2),YEAR(L1267)&lt;YEAR($A$2)),(DAYS360(L1267,$A$2)/30)-1,DAYS360(L1267,$A$2)/30)),0)</f>
        <v>3.2666666666666666</v>
      </c>
      <c r="U1267" s="62">
        <f>+IF(M1267&lt;&gt;"",IF(DAYS360(M1267,$A$2)&lt;0,0,IF(AND(MONTH(M1267)=MONTH($A$2),YEAR(M1267)&lt;YEAR($A$2)),(DAYS360(M1267,$A$2)/30)-1,DAYS360(M1267,$A$2)/30)),0)</f>
        <v>0.73333333333333328</v>
      </c>
      <c r="V1267" s="63">
        <f>S1267/((C1267+Q1267)/2)</f>
        <v>1</v>
      </c>
      <c r="W1267" s="64">
        <f>+IF(V1267&gt;0,1/V1267,999)</f>
        <v>1</v>
      </c>
      <c r="X1267" s="65" t="str">
        <f>+IF(N1267&lt;&gt;"",IF(INT(N1267)&lt;&gt;INT(K1267),"OUI",""),"")</f>
        <v/>
      </c>
      <c r="Y1267" s="66">
        <f>+IF(F1267="OUI",0,C1267*K1267)</f>
        <v>5</v>
      </c>
      <c r="Z1267" s="67" t="str">
        <f>+IF(R1267="-",IF(OR(F1267="OUI",AND(G1267="OUI",T1267&lt;=$V$1),H1267="OUI",I1267="OUI",J1267="OUI",T1267&lt;=$V$1),"OUI",""),"")</f>
        <v>OUI</v>
      </c>
      <c r="AA1267" s="68" t="str">
        <f>+IF(OR(Z1267&lt;&gt;"OUI",X1267="OUI",R1267&lt;&gt;"-"),"OUI","")</f>
        <v/>
      </c>
      <c r="AB1267" s="69" t="str">
        <f>+IF(AA1267&lt;&gt;"OUI","-",IF(R1267="-",IF(W1267&lt;=3,"-",MAX(N1267,K1267*(1-$T$1))),IF(W1267&lt;=3,R1267,IF(T1267&gt;$V$6,MAX(N1267,K1267*$T$6),IF(T1267&gt;$V$5,MAX(R1267,N1267,K1267*(1-$T$2),K1267*(1-$T$5)),IF(T1267&gt;$V$4,MAX(R1267,N1267,K1267*(1-$T$2),K1267*(1-$T$4)),IF(T1267&gt;$V$3,MAX(R1267,N1267,K1267*(1-$T$2),K1267*(1-$T$3)),IF(T1267&gt;$V$1,MAX(N1267,K1267*(1-$T$2)),MAX(N1267,R1267)))))))))</f>
        <v>-</v>
      </c>
      <c r="AC1267" s="70" t="str">
        <f>+IF(AB1267="-","-",IF(ABS(K1267-AB1267)&lt;0.1,1,-1*(AB1267-K1267)/K1267))</f>
        <v>-</v>
      </c>
      <c r="AD1267" s="66" t="str">
        <f>+IF(AB1267&lt;&gt;"-",IF(AB1267&lt;K1267,(K1267-AB1267)*C1267,AB1267*C1267),"")</f>
        <v/>
      </c>
      <c r="AE1267" s="68" t="str">
        <f>+IF(AB1267&lt;&gt;"-",IF(R1267&lt;&gt;"-",IF(Z1267&lt;&gt;"OUI","OLD","FAUX"),IF(Z1267&lt;&gt;"OUI","NEW","FAUX")),"")</f>
        <v/>
      </c>
      <c r="AF1267" s="68"/>
      <c r="AG1267" s="68"/>
      <c r="AH1267" s="53" t="str">
        <f t="shared" si="19"/>
        <v/>
      </c>
    </row>
    <row r="1268" spans="1:34" ht="17">
      <c r="A1268" s="53" t="s">
        <v>183</v>
      </c>
      <c r="B1268" s="53" t="s">
        <v>184</v>
      </c>
      <c r="C1268" s="54">
        <v>14</v>
      </c>
      <c r="D1268" s="55" t="s">
        <v>185</v>
      </c>
      <c r="E1268" s="55" t="s">
        <v>65</v>
      </c>
      <c r="F1268" s="56" t="s">
        <v>49</v>
      </c>
      <c r="G1268" s="56" t="s">
        <v>49</v>
      </c>
      <c r="H1268" s="56"/>
      <c r="I1268" s="56"/>
      <c r="J1268" s="56" t="s">
        <v>49</v>
      </c>
      <c r="K1268" s="57">
        <v>5</v>
      </c>
      <c r="L1268" s="58">
        <v>43385</v>
      </c>
      <c r="M1268" s="58">
        <v>45666</v>
      </c>
      <c r="N1268" s="59"/>
      <c r="O1268" s="56">
        <v>1</v>
      </c>
      <c r="P1268" s="56"/>
      <c r="Q1268" s="56">
        <v>16</v>
      </c>
      <c r="R1268" s="60">
        <v>4.5</v>
      </c>
      <c r="S1268" s="61">
        <f>O1268+P1268</f>
        <v>1</v>
      </c>
      <c r="T1268" s="62">
        <f>+IF(L1268&lt;&gt;"",IF(DAYS360(L1268,$A$2)&lt;0,0,IF(AND(MONTH(L1268)=MONTH($A$2),YEAR(L1268)&lt;YEAR($A$2)),(DAYS360(L1268,$A$2)/30)-1,DAYS360(L1268,$A$2)/30)),0)</f>
        <v>77.466666666666669</v>
      </c>
      <c r="U1268" s="62">
        <f>+IF(M1268&lt;&gt;"",IF(DAYS360(M1268,$A$2)&lt;0,0,IF(AND(MONTH(M1268)=MONTH($A$2),YEAR(M1268)&lt;YEAR($A$2)),(DAYS360(M1268,$A$2)/30)-1,DAYS360(M1268,$A$2)/30)),0)</f>
        <v>2.5666666666666669</v>
      </c>
      <c r="V1268" s="63">
        <f>S1268/((C1268+Q1268)/2)</f>
        <v>6.6666666666666666E-2</v>
      </c>
      <c r="W1268" s="64">
        <f>+IF(V1268&gt;0,1/V1268,999)</f>
        <v>15</v>
      </c>
      <c r="X1268" s="65" t="str">
        <f>+IF(N1268&lt;&gt;"",IF(INT(N1268)&lt;&gt;INT(K1268),"OUI",""),"")</f>
        <v/>
      </c>
      <c r="Y1268" s="66">
        <f>+IF(F1268="OUI",0,C1268*K1268)</f>
        <v>70</v>
      </c>
      <c r="Z1268" s="67" t="str">
        <f>+IF(R1268="-",IF(OR(F1268="OUI",AND(G1268="OUI",T1268&lt;=$V$1),H1268="OUI",I1268="OUI",J1268="OUI",T1268&lt;=$V$1),"OUI",""),"")</f>
        <v/>
      </c>
      <c r="AA1268" s="68" t="str">
        <f>+IF(OR(Z1268&lt;&gt;"OUI",X1268="OUI",R1268&lt;&gt;"-"),"OUI","")</f>
        <v>OUI</v>
      </c>
      <c r="AB1268" s="69">
        <f>+IF(AA1268&lt;&gt;"OUI","-",IF(R1268="-",IF(W1268&lt;=3,"-",MAX(N1268,K1268*(1-$T$1))),IF(W1268&lt;=3,R1268,IF(T1268&gt;$V$6,MAX(N1268,K1268*$T$6),IF(T1268&gt;$V$5,MAX(R1268,N1268,K1268*(1-$T$2),K1268*(1-$T$5)),IF(T1268&gt;$V$4,MAX(R1268,N1268,K1268*(1-$T$2),K1268*(1-$T$4)),IF(T1268&gt;$V$3,MAX(R1268,N1268,K1268*(1-$T$2),K1268*(1-$T$3)),IF(T1268&gt;$V$1,MAX(N1268,K1268*(1-$T$2)),MAX(N1268,R1268)))))))))</f>
        <v>5</v>
      </c>
      <c r="AC1268" s="70">
        <f>+IF(AB1268="-","-",IF(ABS(K1268-AB1268)&lt;0.1,1,-1*(AB1268-K1268)/K1268))</f>
        <v>1</v>
      </c>
      <c r="AD1268" s="66">
        <f>+IF(AB1268&lt;&gt;"-",IF(AB1268&lt;K1268,(K1268-AB1268)*C1268,AB1268*C1268),"")</f>
        <v>70</v>
      </c>
      <c r="AE1268" s="68" t="str">
        <f>+IF(AB1268&lt;&gt;"-",IF(R1268&lt;&gt;"-",IF(Z1268&lt;&gt;"OUI","OLD","FAUX"),IF(Z1268&lt;&gt;"OUI","NEW","FAUX")),"")</f>
        <v>OLD</v>
      </c>
      <c r="AF1268" s="68"/>
      <c r="AG1268" s="68"/>
      <c r="AH1268" s="53" t="str">
        <f t="shared" si="19"/>
        <v/>
      </c>
    </row>
    <row r="1269" spans="1:34" ht="17">
      <c r="A1269" s="53" t="s">
        <v>2383</v>
      </c>
      <c r="B1269" s="53" t="s">
        <v>2384</v>
      </c>
      <c r="C1269" s="54">
        <v>4</v>
      </c>
      <c r="D1269" s="55" t="s">
        <v>116</v>
      </c>
      <c r="E1269" s="55"/>
      <c r="F1269" s="56" t="s">
        <v>49</v>
      </c>
      <c r="G1269" s="56" t="s">
        <v>49</v>
      </c>
      <c r="H1269" s="56"/>
      <c r="I1269" s="56"/>
      <c r="J1269" s="56"/>
      <c r="K1269" s="57">
        <v>4.99</v>
      </c>
      <c r="L1269" s="58">
        <v>45483</v>
      </c>
      <c r="M1269" s="58">
        <v>45483</v>
      </c>
      <c r="N1269" s="59"/>
      <c r="O1269" s="56"/>
      <c r="P1269" s="56"/>
      <c r="Q1269" s="56">
        <v>4</v>
      </c>
      <c r="R1269" s="60" t="s">
        <v>1139</v>
      </c>
      <c r="S1269" s="61">
        <f>O1269+P1269</f>
        <v>0</v>
      </c>
      <c r="T1269" s="62">
        <f>+IF(L1269&lt;&gt;"",IF(DAYS360(L1269,$A$2)&lt;0,0,IF(AND(MONTH(L1269)=MONTH($A$2),YEAR(L1269)&lt;YEAR($A$2)),(DAYS360(L1269,$A$2)/30)-1,DAYS360(L1269,$A$2)/30)),0)</f>
        <v>8.5333333333333332</v>
      </c>
      <c r="U1269" s="62">
        <f>+IF(M1269&lt;&gt;"",IF(DAYS360(M1269,$A$2)&lt;0,0,IF(AND(MONTH(M1269)=MONTH($A$2),YEAR(M1269)&lt;YEAR($A$2)),(DAYS360(M1269,$A$2)/30)-1,DAYS360(M1269,$A$2)/30)),0)</f>
        <v>8.5333333333333332</v>
      </c>
      <c r="V1269" s="63">
        <f>S1269/((C1269+Q1269)/2)</f>
        <v>0</v>
      </c>
      <c r="W1269" s="64">
        <f>+IF(V1269&gt;0,1/V1269,999)</f>
        <v>999</v>
      </c>
      <c r="X1269" s="65" t="str">
        <f>+IF(N1269&lt;&gt;"",IF(INT(N1269)&lt;&gt;INT(K1269),"OUI",""),"")</f>
        <v/>
      </c>
      <c r="Y1269" s="66">
        <f>+IF(F1269="OUI",0,C1269*K1269)</f>
        <v>19.96</v>
      </c>
      <c r="Z1269" s="67" t="str">
        <f>+IF(R1269="-",IF(OR(F1269="OUI",AND(G1269="OUI",T1269&lt;=$V$1),H1269="OUI",I1269="OUI",J1269="OUI",T1269&lt;=$V$1),"OUI",""),"")</f>
        <v>OUI</v>
      </c>
      <c r="AA1269" s="68" t="str">
        <f>+IF(OR(Z1269&lt;&gt;"OUI",X1269="OUI",R1269&lt;&gt;"-"),"OUI","")</f>
        <v/>
      </c>
      <c r="AB1269" s="69" t="str">
        <f>+IF(AA1269&lt;&gt;"OUI","-",IF(R1269="-",IF(W1269&lt;=3,"-",MAX(N1269,K1269*(1-$T$1))),IF(W1269&lt;=3,R1269,IF(T1269&gt;$V$6,MAX(N1269,K1269*$T$6),IF(T1269&gt;$V$5,MAX(R1269,N1269,K1269*(1-$T$2),K1269*(1-$T$5)),IF(T1269&gt;$V$4,MAX(R1269,N1269,K1269*(1-$T$2),K1269*(1-$T$4)),IF(T1269&gt;$V$3,MAX(R1269,N1269,K1269*(1-$T$2),K1269*(1-$T$3)),IF(T1269&gt;$V$1,MAX(N1269,K1269*(1-$T$2)),MAX(N1269,R1269)))))))))</f>
        <v>-</v>
      </c>
      <c r="AC1269" s="70" t="str">
        <f>+IF(AB1269="-","-",IF(ABS(K1269-AB1269)&lt;0.1,1,-1*(AB1269-K1269)/K1269))</f>
        <v>-</v>
      </c>
      <c r="AD1269" s="66" t="str">
        <f>+IF(AB1269&lt;&gt;"-",IF(AB1269&lt;K1269,(K1269-AB1269)*C1269,AB1269*C1269),"")</f>
        <v/>
      </c>
      <c r="AE1269" s="68" t="str">
        <f>+IF(AB1269&lt;&gt;"-",IF(R1269&lt;&gt;"-",IF(Z1269&lt;&gt;"OUI","OLD","FAUX"),IF(Z1269&lt;&gt;"OUI","NEW","FAUX")),"")</f>
        <v/>
      </c>
      <c r="AF1269" s="68"/>
      <c r="AG1269" s="68"/>
      <c r="AH1269" s="53" t="str">
        <f t="shared" si="19"/>
        <v/>
      </c>
    </row>
    <row r="1270" spans="1:34" ht="17">
      <c r="A1270" s="53" t="s">
        <v>2317</v>
      </c>
      <c r="B1270" s="53" t="s">
        <v>2318</v>
      </c>
      <c r="C1270" s="54">
        <v>9</v>
      </c>
      <c r="D1270" s="55" t="s">
        <v>47</v>
      </c>
      <c r="E1270" s="55" t="s">
        <v>137</v>
      </c>
      <c r="F1270" s="56" t="s">
        <v>49</v>
      </c>
      <c r="G1270" s="56" t="s">
        <v>49</v>
      </c>
      <c r="H1270" s="56"/>
      <c r="I1270" s="56"/>
      <c r="J1270" s="56" t="s">
        <v>49</v>
      </c>
      <c r="K1270" s="57">
        <v>4.9546000000000001</v>
      </c>
      <c r="L1270" s="58">
        <v>44015</v>
      </c>
      <c r="M1270" s="58">
        <v>45733</v>
      </c>
      <c r="N1270" s="59"/>
      <c r="O1270" s="56">
        <v>5</v>
      </c>
      <c r="P1270" s="56"/>
      <c r="Q1270" s="56">
        <v>14</v>
      </c>
      <c r="R1270" s="60">
        <v>2.4773000000000001</v>
      </c>
      <c r="S1270" s="61">
        <f>O1270+P1270</f>
        <v>5</v>
      </c>
      <c r="T1270" s="62">
        <f>+IF(L1270&lt;&gt;"",IF(DAYS360(L1270,$A$2)&lt;0,0,IF(AND(MONTH(L1270)=MONTH($A$2),YEAR(L1270)&lt;YEAR($A$2)),(DAYS360(L1270,$A$2)/30)-1,DAYS360(L1270,$A$2)/30)),0)</f>
        <v>56.766666666666666</v>
      </c>
      <c r="U1270" s="62">
        <f>+IF(M1270&lt;&gt;"",IF(DAYS360(M1270,$A$2)&lt;0,0,IF(AND(MONTH(M1270)=MONTH($A$2),YEAR(M1270)&lt;YEAR($A$2)),(DAYS360(M1270,$A$2)/30)-1,DAYS360(M1270,$A$2)/30)),0)</f>
        <v>0.3</v>
      </c>
      <c r="V1270" s="63">
        <f>S1270/((C1270+Q1270)/2)</f>
        <v>0.43478260869565216</v>
      </c>
      <c r="W1270" s="64">
        <f>+IF(V1270&gt;0,1/V1270,999)</f>
        <v>2.3000000000000003</v>
      </c>
      <c r="X1270" s="65" t="str">
        <f>+IF(N1270&lt;&gt;"",IF(INT(N1270)&lt;&gt;INT(K1270),"OUI",""),"")</f>
        <v/>
      </c>
      <c r="Y1270" s="66">
        <f>+IF(F1270="OUI",0,C1270*K1270)</f>
        <v>44.5914</v>
      </c>
      <c r="Z1270" s="67" t="str">
        <f>+IF(R1270="-",IF(OR(F1270="OUI",AND(G1270="OUI",T1270&lt;=$V$1),H1270="OUI",I1270="OUI",J1270="OUI",T1270&lt;=$V$1),"OUI",""),"")</f>
        <v/>
      </c>
      <c r="AA1270" s="68" t="str">
        <f>+IF(OR(Z1270&lt;&gt;"OUI",X1270="OUI",R1270&lt;&gt;"-"),"OUI","")</f>
        <v>OUI</v>
      </c>
      <c r="AB1270" s="69">
        <f>+IF(AA1270&lt;&gt;"OUI","-",IF(R1270="-",IF(W1270&lt;=3,"-",MAX(N1270,K1270*(1-$T$1))),IF(W1270&lt;=3,R1270,IF(T1270&gt;$V$6,MAX(N1270,K1270*$T$6),IF(T1270&gt;$V$5,MAX(R1270,N1270,K1270*(1-$T$2),K1270*(1-$T$5)),IF(T1270&gt;$V$4,MAX(R1270,N1270,K1270*(1-$T$2),K1270*(1-$T$4)),IF(T1270&gt;$V$3,MAX(R1270,N1270,K1270*(1-$T$2),K1270*(1-$T$3)),IF(T1270&gt;$V$1,MAX(N1270,K1270*(1-$T$2)),MAX(N1270,R1270)))))))))</f>
        <v>2.4773000000000001</v>
      </c>
      <c r="AC1270" s="70">
        <f>+IF(AB1270="-","-",IF(ABS(K1270-AB1270)&lt;0.1,1,-1*(AB1270-K1270)/K1270))</f>
        <v>0.5</v>
      </c>
      <c r="AD1270" s="66">
        <f>+IF(AB1270&lt;&gt;"-",IF(AB1270&lt;K1270,(K1270-AB1270)*C1270,AB1270*C1270),"")</f>
        <v>22.2957</v>
      </c>
      <c r="AE1270" s="68" t="str">
        <f>+IF(AB1270&lt;&gt;"-",IF(R1270&lt;&gt;"-",IF(Z1270&lt;&gt;"OUI","OLD","FAUX"),IF(Z1270&lt;&gt;"OUI","NEW","FAUX")),"")</f>
        <v>OLD</v>
      </c>
      <c r="AF1270" s="68"/>
      <c r="AG1270" s="68"/>
      <c r="AH1270" s="53" t="str">
        <f t="shared" si="19"/>
        <v/>
      </c>
    </row>
    <row r="1271" spans="1:34" ht="17">
      <c r="A1271" s="53" t="s">
        <v>3102</v>
      </c>
      <c r="B1271" s="53" t="s">
        <v>3103</v>
      </c>
      <c r="C1271" s="54">
        <v>21</v>
      </c>
      <c r="D1271" s="55" t="s">
        <v>1329</v>
      </c>
      <c r="E1271" s="55"/>
      <c r="F1271" s="56" t="s">
        <v>49</v>
      </c>
      <c r="G1271" s="56" t="s">
        <v>49</v>
      </c>
      <c r="H1271" s="56"/>
      <c r="I1271" s="56"/>
      <c r="J1271" s="56"/>
      <c r="K1271" s="57">
        <v>4.95</v>
      </c>
      <c r="L1271" s="58">
        <v>45548</v>
      </c>
      <c r="M1271" s="58">
        <v>45691</v>
      </c>
      <c r="N1271" s="59"/>
      <c r="O1271" s="56">
        <v>2</v>
      </c>
      <c r="P1271" s="56"/>
      <c r="Q1271" s="56">
        <v>23</v>
      </c>
      <c r="R1271" s="60" t="s">
        <v>1139</v>
      </c>
      <c r="S1271" s="61">
        <f>O1271+P1271</f>
        <v>2</v>
      </c>
      <c r="T1271" s="62">
        <f>+IF(L1271&lt;&gt;"",IF(DAYS360(L1271,$A$2)&lt;0,0,IF(AND(MONTH(L1271)=MONTH($A$2),YEAR(L1271)&lt;YEAR($A$2)),(DAYS360(L1271,$A$2)/30)-1,DAYS360(L1271,$A$2)/30)),0)</f>
        <v>6.4333333333333336</v>
      </c>
      <c r="U1271" s="62">
        <f>+IF(M1271&lt;&gt;"",IF(DAYS360(M1271,$A$2)&lt;0,0,IF(AND(MONTH(M1271)=MONTH($A$2),YEAR(M1271)&lt;YEAR($A$2)),(DAYS360(M1271,$A$2)/30)-1,DAYS360(M1271,$A$2)/30)),0)</f>
        <v>1.7666666666666666</v>
      </c>
      <c r="V1271" s="63">
        <f>S1271/((C1271+Q1271)/2)</f>
        <v>9.0909090909090912E-2</v>
      </c>
      <c r="W1271" s="64">
        <f>+IF(V1271&gt;0,1/V1271,999)</f>
        <v>11</v>
      </c>
      <c r="X1271" s="65" t="str">
        <f>+IF(N1271&lt;&gt;"",IF(INT(N1271)&lt;&gt;INT(K1271),"OUI",""),"")</f>
        <v/>
      </c>
      <c r="Y1271" s="66">
        <f>+IF(F1271="OUI",0,C1271*K1271)</f>
        <v>103.95</v>
      </c>
      <c r="Z1271" s="67" t="str">
        <f>+IF(R1271="-",IF(OR(F1271="OUI",AND(G1271="OUI",T1271&lt;=$V$1),H1271="OUI",I1271="OUI",J1271="OUI",T1271&lt;=$V$1),"OUI",""),"")</f>
        <v>OUI</v>
      </c>
      <c r="AA1271" s="68" t="str">
        <f>+IF(OR(Z1271&lt;&gt;"OUI",X1271="OUI",R1271&lt;&gt;"-"),"OUI","")</f>
        <v/>
      </c>
      <c r="AB1271" s="69" t="str">
        <f>+IF(AA1271&lt;&gt;"OUI","-",IF(R1271="-",IF(W1271&lt;=3,"-",MAX(N1271,K1271*(1-$T$1))),IF(W1271&lt;=3,R1271,IF(T1271&gt;$V$6,MAX(N1271,K1271*$T$6),IF(T1271&gt;$V$5,MAX(R1271,N1271,K1271*(1-$T$2),K1271*(1-$T$5)),IF(T1271&gt;$V$4,MAX(R1271,N1271,K1271*(1-$T$2),K1271*(1-$T$4)),IF(T1271&gt;$V$3,MAX(R1271,N1271,K1271*(1-$T$2),K1271*(1-$T$3)),IF(T1271&gt;$V$1,MAX(N1271,K1271*(1-$T$2)),MAX(N1271,R1271)))))))))</f>
        <v>-</v>
      </c>
      <c r="AC1271" s="70" t="str">
        <f>+IF(AB1271="-","-",IF(ABS(K1271-AB1271)&lt;0.1,1,-1*(AB1271-K1271)/K1271))</f>
        <v>-</v>
      </c>
      <c r="AD1271" s="66" t="str">
        <f>+IF(AB1271&lt;&gt;"-",IF(AB1271&lt;K1271,(K1271-AB1271)*C1271,AB1271*C1271),"")</f>
        <v/>
      </c>
      <c r="AE1271" s="68" t="str">
        <f>+IF(AB1271&lt;&gt;"-",IF(R1271&lt;&gt;"-",IF(Z1271&lt;&gt;"OUI","OLD","FAUX"),IF(Z1271&lt;&gt;"OUI","NEW","FAUX")),"")</f>
        <v/>
      </c>
      <c r="AF1271" s="68"/>
      <c r="AG1271" s="68"/>
      <c r="AH1271" s="53" t="str">
        <f t="shared" si="19"/>
        <v/>
      </c>
    </row>
    <row r="1272" spans="1:34" ht="17">
      <c r="A1272" s="53" t="s">
        <v>1753</v>
      </c>
      <c r="B1272" s="53" t="s">
        <v>1754</v>
      </c>
      <c r="C1272" s="54">
        <v>14</v>
      </c>
      <c r="D1272" s="55" t="s">
        <v>47</v>
      </c>
      <c r="E1272" s="55"/>
      <c r="F1272" s="56" t="s">
        <v>49</v>
      </c>
      <c r="G1272" s="56" t="s">
        <v>49</v>
      </c>
      <c r="H1272" s="56"/>
      <c r="I1272" s="56"/>
      <c r="J1272" s="56"/>
      <c r="K1272" s="57">
        <v>4.9394999999999998</v>
      </c>
      <c r="L1272" s="58">
        <v>44837</v>
      </c>
      <c r="M1272" s="58">
        <v>45635</v>
      </c>
      <c r="N1272" s="59"/>
      <c r="O1272" s="56"/>
      <c r="P1272" s="56"/>
      <c r="Q1272" s="56">
        <v>15</v>
      </c>
      <c r="R1272" s="60">
        <v>4.4455499999999999</v>
      </c>
      <c r="S1272" s="61">
        <f>O1272+P1272</f>
        <v>0</v>
      </c>
      <c r="T1272" s="62">
        <f>+IF(L1272&lt;&gt;"",IF(DAYS360(L1272,$A$2)&lt;0,0,IF(AND(MONTH(L1272)=MONTH($A$2),YEAR(L1272)&lt;YEAR($A$2)),(DAYS360(L1272,$A$2)/30)-1,DAYS360(L1272,$A$2)/30)),0)</f>
        <v>29.766666666666666</v>
      </c>
      <c r="U1272" s="62">
        <f>+IF(M1272&lt;&gt;"",IF(DAYS360(M1272,$A$2)&lt;0,0,IF(AND(MONTH(M1272)=MONTH($A$2),YEAR(M1272)&lt;YEAR($A$2)),(DAYS360(M1272,$A$2)/30)-1,DAYS360(M1272,$A$2)/30)),0)</f>
        <v>3.5666666666666669</v>
      </c>
      <c r="V1272" s="63">
        <f>S1272/((C1272+Q1272)/2)</f>
        <v>0</v>
      </c>
      <c r="W1272" s="64">
        <f>+IF(V1272&gt;0,1/V1272,999)</f>
        <v>999</v>
      </c>
      <c r="X1272" s="65" t="str">
        <f>+IF(N1272&lt;&gt;"",IF(INT(N1272)&lt;&gt;INT(K1272),"OUI",""),"")</f>
        <v/>
      </c>
      <c r="Y1272" s="66">
        <f>+IF(F1272="OUI",0,C1272*K1272)</f>
        <v>69.152999999999992</v>
      </c>
      <c r="Z1272" s="67" t="str">
        <f>+IF(R1272="-",IF(OR(F1272="OUI",AND(G1272="OUI",T1272&lt;=$V$1),H1272="OUI",I1272="OUI",J1272="OUI",T1272&lt;=$V$1),"OUI",""),"")</f>
        <v/>
      </c>
      <c r="AA1272" s="68" t="str">
        <f>+IF(OR(Z1272&lt;&gt;"OUI",X1272="OUI",R1272&lt;&gt;"-"),"OUI","")</f>
        <v>OUI</v>
      </c>
      <c r="AB1272" s="69">
        <f>+IF(AA1272&lt;&gt;"OUI","-",IF(R1272="-",IF(W1272&lt;=3,"-",MAX(N1272,K1272*(1-$T$1))),IF(W1272&lt;=3,R1272,IF(T1272&gt;$V$6,MAX(N1272,K1272*$T$6),IF(T1272&gt;$V$5,MAX(R1272,N1272,K1272*(1-$T$2),K1272*(1-$T$5)),IF(T1272&gt;$V$4,MAX(R1272,N1272,K1272*(1-$T$2),K1272*(1-$T$4)),IF(T1272&gt;$V$3,MAX(R1272,N1272,K1272*(1-$T$2),K1272*(1-$T$3)),IF(T1272&gt;$V$1,MAX(N1272,K1272*(1-$T$2)),MAX(N1272,R1272)))))))))</f>
        <v>4.4455499999999999</v>
      </c>
      <c r="AC1272" s="70">
        <f>+IF(AB1272="-","-",IF(ABS(K1272-AB1272)&lt;0.1,1,-1*(AB1272-K1272)/K1272))</f>
        <v>9.9999999999999978E-2</v>
      </c>
      <c r="AD1272" s="66">
        <f>+IF(AB1272&lt;&gt;"-",IF(AB1272&lt;K1272,(K1272-AB1272)*C1272,AB1272*C1272),"")</f>
        <v>6.9152999999999984</v>
      </c>
      <c r="AE1272" s="68" t="str">
        <f>+IF(AB1272&lt;&gt;"-",IF(R1272&lt;&gt;"-",IF(Z1272&lt;&gt;"OUI","OLD","FAUX"),IF(Z1272&lt;&gt;"OUI","NEW","FAUX")),"")</f>
        <v>OLD</v>
      </c>
      <c r="AF1272" s="68"/>
      <c r="AG1272" s="68"/>
      <c r="AH1272" s="53" t="str">
        <f t="shared" si="19"/>
        <v/>
      </c>
    </row>
    <row r="1273" spans="1:34" ht="17">
      <c r="A1273" s="53" t="s">
        <v>2191</v>
      </c>
      <c r="B1273" s="53" t="s">
        <v>2192</v>
      </c>
      <c r="C1273" s="54">
        <v>13</v>
      </c>
      <c r="D1273" s="55" t="s">
        <v>47</v>
      </c>
      <c r="E1273" s="55"/>
      <c r="F1273" s="56" t="s">
        <v>49</v>
      </c>
      <c r="G1273" s="56" t="s">
        <v>49</v>
      </c>
      <c r="H1273" s="56"/>
      <c r="I1273" s="56"/>
      <c r="J1273" s="56"/>
      <c r="K1273" s="57">
        <v>4.9394999999999998</v>
      </c>
      <c r="L1273" s="58">
        <v>44837</v>
      </c>
      <c r="M1273" s="58">
        <v>45608</v>
      </c>
      <c r="N1273" s="59"/>
      <c r="O1273" s="56"/>
      <c r="P1273" s="56"/>
      <c r="Q1273" s="56">
        <v>13</v>
      </c>
      <c r="R1273" s="60" t="s">
        <v>1139</v>
      </c>
      <c r="S1273" s="61">
        <f>O1273+P1273</f>
        <v>0</v>
      </c>
      <c r="T1273" s="62">
        <f>+IF(L1273&lt;&gt;"",IF(DAYS360(L1273,$A$2)&lt;0,0,IF(AND(MONTH(L1273)=MONTH($A$2),YEAR(L1273)&lt;YEAR($A$2)),(DAYS360(L1273,$A$2)/30)-1,DAYS360(L1273,$A$2)/30)),0)</f>
        <v>29.766666666666666</v>
      </c>
      <c r="U1273" s="62">
        <f>+IF(M1273&lt;&gt;"",IF(DAYS360(M1273,$A$2)&lt;0,0,IF(AND(MONTH(M1273)=MONTH($A$2),YEAR(M1273)&lt;YEAR($A$2)),(DAYS360(M1273,$A$2)/30)-1,DAYS360(M1273,$A$2)/30)),0)</f>
        <v>4.4666666666666668</v>
      </c>
      <c r="V1273" s="63">
        <f>S1273/((C1273+Q1273)/2)</f>
        <v>0</v>
      </c>
      <c r="W1273" s="64">
        <f>+IF(V1273&gt;0,1/V1273,999)</f>
        <v>999</v>
      </c>
      <c r="X1273" s="65" t="str">
        <f>+IF(N1273&lt;&gt;"",IF(INT(N1273)&lt;&gt;INT(K1273),"OUI",""),"")</f>
        <v/>
      </c>
      <c r="Y1273" s="66">
        <f>+IF(F1273="OUI",0,C1273*K1273)</f>
        <v>64.213499999999996</v>
      </c>
      <c r="Z1273" s="67" t="str">
        <f>+IF(R1273="-",IF(OR(F1273="OUI",AND(G1273="OUI",T1273&lt;=$V$1),H1273="OUI",I1273="OUI",J1273="OUI",T1273&lt;=$V$1),"OUI",""),"")</f>
        <v/>
      </c>
      <c r="AA1273" s="68" t="str">
        <f>+IF(OR(Z1273&lt;&gt;"OUI",X1273="OUI",R1273&lt;&gt;"-"),"OUI","")</f>
        <v>OUI</v>
      </c>
      <c r="AB1273" s="69">
        <f>+IF(AA1273&lt;&gt;"OUI","-",IF(R1273="-",IF(W1273&lt;=3,"-",MAX(N1273,K1273*(1-$T$1))),IF(W1273&lt;=3,R1273,IF(T1273&gt;$V$6,MAX(N1273,K1273*$T$6),IF(T1273&gt;$V$5,MAX(R1273,N1273,K1273*(1-$T$2),K1273*(1-$T$5)),IF(T1273&gt;$V$4,MAX(R1273,N1273,K1273*(1-$T$2),K1273*(1-$T$4)),IF(T1273&gt;$V$3,MAX(R1273,N1273,K1273*(1-$T$2),K1273*(1-$T$3)),IF(T1273&gt;$V$1,MAX(N1273,K1273*(1-$T$2)),MAX(N1273,R1273)))))))))</f>
        <v>4.4455499999999999</v>
      </c>
      <c r="AC1273" s="70">
        <f>+IF(AB1273="-","-",IF(ABS(K1273-AB1273)&lt;0.1,1,-1*(AB1273-K1273)/K1273))</f>
        <v>9.9999999999999978E-2</v>
      </c>
      <c r="AD1273" s="66">
        <f>+IF(AB1273&lt;&gt;"-",IF(AB1273&lt;K1273,(K1273-AB1273)*C1273,AB1273*C1273),"")</f>
        <v>6.4213499999999986</v>
      </c>
      <c r="AE1273" s="68" t="str">
        <f>+IF(AB1273&lt;&gt;"-",IF(R1273&lt;&gt;"-",IF(Z1273&lt;&gt;"OUI","OLD","FAUX"),IF(Z1273&lt;&gt;"OUI","NEW","FAUX")),"")</f>
        <v>NEW</v>
      </c>
      <c r="AF1273" s="68"/>
      <c r="AG1273" s="68"/>
      <c r="AH1273" s="53" t="str">
        <f t="shared" si="19"/>
        <v/>
      </c>
    </row>
    <row r="1274" spans="1:34" ht="17">
      <c r="A1274" s="53" t="s">
        <v>1798</v>
      </c>
      <c r="B1274" s="53" t="s">
        <v>1799</v>
      </c>
      <c r="C1274" s="54">
        <v>11</v>
      </c>
      <c r="D1274" s="55" t="s">
        <v>47</v>
      </c>
      <c r="E1274" s="55"/>
      <c r="F1274" s="56" t="s">
        <v>49</v>
      </c>
      <c r="G1274" s="56" t="s">
        <v>49</v>
      </c>
      <c r="H1274" s="56"/>
      <c r="I1274" s="56"/>
      <c r="J1274" s="56"/>
      <c r="K1274" s="57">
        <v>4.9394999999999998</v>
      </c>
      <c r="L1274" s="58">
        <v>44837</v>
      </c>
      <c r="M1274" s="58">
        <v>45635</v>
      </c>
      <c r="N1274" s="59"/>
      <c r="O1274" s="56"/>
      <c r="P1274" s="56"/>
      <c r="Q1274" s="56">
        <v>11</v>
      </c>
      <c r="R1274" s="60">
        <v>4.4455499999999999</v>
      </c>
      <c r="S1274" s="61">
        <f>O1274+P1274</f>
        <v>0</v>
      </c>
      <c r="T1274" s="62">
        <f>+IF(L1274&lt;&gt;"",IF(DAYS360(L1274,$A$2)&lt;0,0,IF(AND(MONTH(L1274)=MONTH($A$2),YEAR(L1274)&lt;YEAR($A$2)),(DAYS360(L1274,$A$2)/30)-1,DAYS360(L1274,$A$2)/30)),0)</f>
        <v>29.766666666666666</v>
      </c>
      <c r="U1274" s="62">
        <f>+IF(M1274&lt;&gt;"",IF(DAYS360(M1274,$A$2)&lt;0,0,IF(AND(MONTH(M1274)=MONTH($A$2),YEAR(M1274)&lt;YEAR($A$2)),(DAYS360(M1274,$A$2)/30)-1,DAYS360(M1274,$A$2)/30)),0)</f>
        <v>3.5666666666666669</v>
      </c>
      <c r="V1274" s="63">
        <f>S1274/((C1274+Q1274)/2)</f>
        <v>0</v>
      </c>
      <c r="W1274" s="64">
        <f>+IF(V1274&gt;0,1/V1274,999)</f>
        <v>999</v>
      </c>
      <c r="X1274" s="65" t="str">
        <f>+IF(N1274&lt;&gt;"",IF(INT(N1274)&lt;&gt;INT(K1274),"OUI",""),"")</f>
        <v/>
      </c>
      <c r="Y1274" s="66">
        <f>+IF(F1274="OUI",0,C1274*K1274)</f>
        <v>54.334499999999998</v>
      </c>
      <c r="Z1274" s="67" t="str">
        <f>+IF(R1274="-",IF(OR(F1274="OUI",AND(G1274="OUI",T1274&lt;=$V$1),H1274="OUI",I1274="OUI",J1274="OUI",T1274&lt;=$V$1),"OUI",""),"")</f>
        <v/>
      </c>
      <c r="AA1274" s="68" t="str">
        <f>+IF(OR(Z1274&lt;&gt;"OUI",X1274="OUI",R1274&lt;&gt;"-"),"OUI","")</f>
        <v>OUI</v>
      </c>
      <c r="AB1274" s="69">
        <f>+IF(AA1274&lt;&gt;"OUI","-",IF(R1274="-",IF(W1274&lt;=3,"-",MAX(N1274,K1274*(1-$T$1))),IF(W1274&lt;=3,R1274,IF(T1274&gt;$V$6,MAX(N1274,K1274*$T$6),IF(T1274&gt;$V$5,MAX(R1274,N1274,K1274*(1-$T$2),K1274*(1-$T$5)),IF(T1274&gt;$V$4,MAX(R1274,N1274,K1274*(1-$T$2),K1274*(1-$T$4)),IF(T1274&gt;$V$3,MAX(R1274,N1274,K1274*(1-$T$2),K1274*(1-$T$3)),IF(T1274&gt;$V$1,MAX(N1274,K1274*(1-$T$2)),MAX(N1274,R1274)))))))))</f>
        <v>4.4455499999999999</v>
      </c>
      <c r="AC1274" s="70">
        <f>+IF(AB1274="-","-",IF(ABS(K1274-AB1274)&lt;0.1,1,-1*(AB1274-K1274)/K1274))</f>
        <v>9.9999999999999978E-2</v>
      </c>
      <c r="AD1274" s="66">
        <f>+IF(AB1274&lt;&gt;"-",IF(AB1274&lt;K1274,(K1274-AB1274)*C1274,AB1274*C1274),"")</f>
        <v>5.4334499999999988</v>
      </c>
      <c r="AE1274" s="68" t="str">
        <f>+IF(AB1274&lt;&gt;"-",IF(R1274&lt;&gt;"-",IF(Z1274&lt;&gt;"OUI","OLD","FAUX"),IF(Z1274&lt;&gt;"OUI","NEW","FAUX")),"")</f>
        <v>OLD</v>
      </c>
      <c r="AF1274" s="68"/>
      <c r="AG1274" s="68"/>
      <c r="AH1274" s="53" t="str">
        <f t="shared" si="19"/>
        <v/>
      </c>
    </row>
    <row r="1275" spans="1:34" ht="17">
      <c r="A1275" s="53" t="s">
        <v>2263</v>
      </c>
      <c r="B1275" s="53" t="s">
        <v>2264</v>
      </c>
      <c r="C1275" s="54">
        <v>1</v>
      </c>
      <c r="D1275" s="55" t="s">
        <v>47</v>
      </c>
      <c r="E1275" s="55"/>
      <c r="F1275" s="56" t="s">
        <v>49</v>
      </c>
      <c r="G1275" s="56" t="s">
        <v>49</v>
      </c>
      <c r="H1275" s="56"/>
      <c r="I1275" s="56"/>
      <c r="J1275" s="56"/>
      <c r="K1275" s="57">
        <v>4.9394999999999998</v>
      </c>
      <c r="L1275" s="58">
        <v>44837</v>
      </c>
      <c r="M1275" s="58">
        <v>45497</v>
      </c>
      <c r="N1275" s="59"/>
      <c r="O1275" s="56"/>
      <c r="P1275" s="56"/>
      <c r="Q1275" s="56">
        <v>1</v>
      </c>
      <c r="R1275" s="60" t="s">
        <v>1139</v>
      </c>
      <c r="S1275" s="61">
        <f>O1275+P1275</f>
        <v>0</v>
      </c>
      <c r="T1275" s="62">
        <f>+IF(L1275&lt;&gt;"",IF(DAYS360(L1275,$A$2)&lt;0,0,IF(AND(MONTH(L1275)=MONTH($A$2),YEAR(L1275)&lt;YEAR($A$2)),(DAYS360(L1275,$A$2)/30)-1,DAYS360(L1275,$A$2)/30)),0)</f>
        <v>29.766666666666666</v>
      </c>
      <c r="U1275" s="62">
        <f>+IF(M1275&lt;&gt;"",IF(DAYS360(M1275,$A$2)&lt;0,0,IF(AND(MONTH(M1275)=MONTH($A$2),YEAR(M1275)&lt;YEAR($A$2)),(DAYS360(M1275,$A$2)/30)-1,DAYS360(M1275,$A$2)/30)),0)</f>
        <v>8.0666666666666664</v>
      </c>
      <c r="V1275" s="63">
        <f>S1275/((C1275+Q1275)/2)</f>
        <v>0</v>
      </c>
      <c r="W1275" s="64">
        <f>+IF(V1275&gt;0,1/V1275,999)</f>
        <v>999</v>
      </c>
      <c r="X1275" s="65" t="str">
        <f>+IF(N1275&lt;&gt;"",IF(INT(N1275)&lt;&gt;INT(K1275),"OUI",""),"")</f>
        <v/>
      </c>
      <c r="Y1275" s="66">
        <f>+IF(F1275="OUI",0,C1275*K1275)</f>
        <v>4.9394999999999998</v>
      </c>
      <c r="Z1275" s="67" t="str">
        <f>+IF(R1275="-",IF(OR(F1275="OUI",AND(G1275="OUI",T1275&lt;=$V$1),H1275="OUI",I1275="OUI",J1275="OUI",T1275&lt;=$V$1),"OUI",""),"")</f>
        <v/>
      </c>
      <c r="AA1275" s="68" t="str">
        <f>+IF(OR(Z1275&lt;&gt;"OUI",X1275="OUI",R1275&lt;&gt;"-"),"OUI","")</f>
        <v>OUI</v>
      </c>
      <c r="AB1275" s="69">
        <f>+IF(AA1275&lt;&gt;"OUI","-",IF(R1275="-",IF(W1275&lt;=3,"-",MAX(N1275,K1275*(1-$T$1))),IF(W1275&lt;=3,R1275,IF(T1275&gt;$V$6,MAX(N1275,K1275*$T$6),IF(T1275&gt;$V$5,MAX(R1275,N1275,K1275*(1-$T$2),K1275*(1-$T$5)),IF(T1275&gt;$V$4,MAX(R1275,N1275,K1275*(1-$T$2),K1275*(1-$T$4)),IF(T1275&gt;$V$3,MAX(R1275,N1275,K1275*(1-$T$2),K1275*(1-$T$3)),IF(T1275&gt;$V$1,MAX(N1275,K1275*(1-$T$2)),MAX(N1275,R1275)))))))))</f>
        <v>4.4455499999999999</v>
      </c>
      <c r="AC1275" s="70">
        <f>+IF(AB1275="-","-",IF(ABS(K1275-AB1275)&lt;0.1,1,-1*(AB1275-K1275)/K1275))</f>
        <v>9.9999999999999978E-2</v>
      </c>
      <c r="AD1275" s="66">
        <f>+IF(AB1275&lt;&gt;"-",IF(AB1275&lt;K1275,(K1275-AB1275)*C1275,AB1275*C1275),"")</f>
        <v>0.49394999999999989</v>
      </c>
      <c r="AE1275" s="68" t="str">
        <f>+IF(AB1275&lt;&gt;"-",IF(R1275&lt;&gt;"-",IF(Z1275&lt;&gt;"OUI","OLD","FAUX"),IF(Z1275&lt;&gt;"OUI","NEW","FAUX")),"")</f>
        <v>NEW</v>
      </c>
      <c r="AF1275" s="68"/>
      <c r="AG1275" s="68"/>
      <c r="AH1275" s="53" t="str">
        <f t="shared" si="19"/>
        <v/>
      </c>
    </row>
    <row r="1276" spans="1:34">
      <c r="A1276" s="53" t="s">
        <v>3275</v>
      </c>
      <c r="B1276" s="53" t="s">
        <v>3276</v>
      </c>
      <c r="C1276" s="54">
        <v>1</v>
      </c>
      <c r="D1276" s="55"/>
      <c r="E1276" s="55"/>
      <c r="F1276" s="56" t="s">
        <v>49</v>
      </c>
      <c r="G1276" s="56" t="s">
        <v>49</v>
      </c>
      <c r="H1276" s="56"/>
      <c r="I1276" s="56"/>
      <c r="J1276" s="56"/>
      <c r="K1276" s="57">
        <v>4.91</v>
      </c>
      <c r="L1276" s="58">
        <v>45546</v>
      </c>
      <c r="M1276" s="58">
        <v>45548</v>
      </c>
      <c r="N1276" s="59"/>
      <c r="O1276" s="56"/>
      <c r="P1276" s="56"/>
      <c r="Q1276" s="56">
        <v>1</v>
      </c>
      <c r="R1276" s="60" t="s">
        <v>1139</v>
      </c>
      <c r="S1276" s="61">
        <f>O1276+P1276</f>
        <v>0</v>
      </c>
      <c r="T1276" s="62">
        <f>+IF(L1276&lt;&gt;"",IF(DAYS360(L1276,$A$2)&lt;0,0,IF(AND(MONTH(L1276)=MONTH($A$2),YEAR(L1276)&lt;YEAR($A$2)),(DAYS360(L1276,$A$2)/30)-1,DAYS360(L1276,$A$2)/30)),0)</f>
        <v>6.5</v>
      </c>
      <c r="U1276" s="62">
        <f>+IF(M1276&lt;&gt;"",IF(DAYS360(M1276,$A$2)&lt;0,0,IF(AND(MONTH(M1276)=MONTH($A$2),YEAR(M1276)&lt;YEAR($A$2)),(DAYS360(M1276,$A$2)/30)-1,DAYS360(M1276,$A$2)/30)),0)</f>
        <v>6.4333333333333336</v>
      </c>
      <c r="V1276" s="63">
        <f>S1276/((C1276+Q1276)/2)</f>
        <v>0</v>
      </c>
      <c r="W1276" s="64">
        <f>+IF(V1276&gt;0,1/V1276,999)</f>
        <v>999</v>
      </c>
      <c r="X1276" s="65" t="str">
        <f>+IF(N1276&lt;&gt;"",IF(INT(N1276)&lt;&gt;INT(K1276),"OUI",""),"")</f>
        <v/>
      </c>
      <c r="Y1276" s="66">
        <f>+IF(F1276="OUI",0,C1276*K1276)</f>
        <v>4.91</v>
      </c>
      <c r="Z1276" s="67" t="str">
        <f>+IF(R1276="-",IF(OR(F1276="OUI",AND(G1276="OUI",T1276&lt;=$V$1),H1276="OUI",I1276="OUI",J1276="OUI",T1276&lt;=$V$1),"OUI",""),"")</f>
        <v>OUI</v>
      </c>
      <c r="AA1276" s="68" t="str">
        <f>+IF(OR(Z1276&lt;&gt;"OUI",X1276="OUI",R1276&lt;&gt;"-"),"OUI","")</f>
        <v/>
      </c>
      <c r="AB1276" s="69" t="str">
        <f>+IF(AA1276&lt;&gt;"OUI","-",IF(R1276="-",IF(W1276&lt;=3,"-",MAX(N1276,K1276*(1-$T$1))),IF(W1276&lt;=3,R1276,IF(T1276&gt;$V$6,MAX(N1276,K1276*$T$6),IF(T1276&gt;$V$5,MAX(R1276,N1276,K1276*(1-$T$2),K1276*(1-$T$5)),IF(T1276&gt;$V$4,MAX(R1276,N1276,K1276*(1-$T$2),K1276*(1-$T$4)),IF(T1276&gt;$V$3,MAX(R1276,N1276,K1276*(1-$T$2),K1276*(1-$T$3)),IF(T1276&gt;$V$1,MAX(N1276,K1276*(1-$T$2)),MAX(N1276,R1276)))))))))</f>
        <v>-</v>
      </c>
      <c r="AC1276" s="70" t="str">
        <f>+IF(AB1276="-","-",IF(ABS(K1276-AB1276)&lt;0.1,1,-1*(AB1276-K1276)/K1276))</f>
        <v>-</v>
      </c>
      <c r="AD1276" s="66" t="str">
        <f>+IF(AB1276&lt;&gt;"-",IF(AB1276&lt;K1276,(K1276-AB1276)*C1276,AB1276*C1276),"")</f>
        <v/>
      </c>
      <c r="AE1276" s="68" t="str">
        <f>+IF(AB1276&lt;&gt;"-",IF(R1276&lt;&gt;"-",IF(Z1276&lt;&gt;"OUI","OLD","FAUX"),IF(Z1276&lt;&gt;"OUI","NEW","FAUX")),"")</f>
        <v/>
      </c>
      <c r="AF1276" s="68"/>
      <c r="AG1276" s="68"/>
      <c r="AH1276" s="53" t="str">
        <f t="shared" si="19"/>
        <v/>
      </c>
    </row>
    <row r="1277" spans="1:34" ht="17">
      <c r="A1277" s="53" t="s">
        <v>2104</v>
      </c>
      <c r="B1277" s="53" t="s">
        <v>2105</v>
      </c>
      <c r="C1277" s="54">
        <v>41</v>
      </c>
      <c r="D1277" s="55" t="s">
        <v>47</v>
      </c>
      <c r="E1277" s="55"/>
      <c r="F1277" s="56" t="s">
        <v>49</v>
      </c>
      <c r="G1277" s="56" t="s">
        <v>49</v>
      </c>
      <c r="H1277" s="56"/>
      <c r="I1277" s="56"/>
      <c r="J1277" s="56"/>
      <c r="K1277" s="57">
        <v>4.8959999999999999</v>
      </c>
      <c r="L1277" s="58">
        <v>44942</v>
      </c>
      <c r="M1277" s="58">
        <v>45708</v>
      </c>
      <c r="N1277" s="59"/>
      <c r="O1277" s="56">
        <v>3</v>
      </c>
      <c r="P1277" s="56"/>
      <c r="Q1277" s="56">
        <v>45</v>
      </c>
      <c r="R1277" s="60" t="s">
        <v>1139</v>
      </c>
      <c r="S1277" s="61">
        <f>O1277+P1277</f>
        <v>3</v>
      </c>
      <c r="T1277" s="62">
        <f>+IF(L1277&lt;&gt;"",IF(DAYS360(L1277,$A$2)&lt;0,0,IF(AND(MONTH(L1277)=MONTH($A$2),YEAR(L1277)&lt;YEAR($A$2)),(DAYS360(L1277,$A$2)/30)-1,DAYS360(L1277,$A$2)/30)),0)</f>
        <v>26.333333333333332</v>
      </c>
      <c r="U1277" s="62">
        <f>+IF(M1277&lt;&gt;"",IF(DAYS360(M1277,$A$2)&lt;0,0,IF(AND(MONTH(M1277)=MONTH($A$2),YEAR(M1277)&lt;YEAR($A$2)),(DAYS360(M1277,$A$2)/30)-1,DAYS360(M1277,$A$2)/30)),0)</f>
        <v>1.2</v>
      </c>
      <c r="V1277" s="63">
        <f>S1277/((C1277+Q1277)/2)</f>
        <v>6.9767441860465115E-2</v>
      </c>
      <c r="W1277" s="64">
        <f>+IF(V1277&gt;0,1/V1277,999)</f>
        <v>14.333333333333334</v>
      </c>
      <c r="X1277" s="65" t="str">
        <f>+IF(N1277&lt;&gt;"",IF(INT(N1277)&lt;&gt;INT(K1277),"OUI",""),"")</f>
        <v/>
      </c>
      <c r="Y1277" s="66">
        <f>+IF(F1277="OUI",0,C1277*K1277)</f>
        <v>200.73599999999999</v>
      </c>
      <c r="Z1277" s="67" t="str">
        <f>+IF(R1277="-",IF(OR(F1277="OUI",AND(G1277="OUI",T1277&lt;=$V$1),H1277="OUI",I1277="OUI",J1277="OUI",T1277&lt;=$V$1),"OUI",""),"")</f>
        <v/>
      </c>
      <c r="AA1277" s="68" t="str">
        <f>+IF(OR(Z1277&lt;&gt;"OUI",X1277="OUI",R1277&lt;&gt;"-"),"OUI","")</f>
        <v>OUI</v>
      </c>
      <c r="AB1277" s="69">
        <f>+IF(AA1277&lt;&gt;"OUI","-",IF(R1277="-",IF(W1277&lt;=3,"-",MAX(N1277,K1277*(1-$T$1))),IF(W1277&lt;=3,R1277,IF(T1277&gt;$V$6,MAX(N1277,K1277*$T$6),IF(T1277&gt;$V$5,MAX(R1277,N1277,K1277*(1-$T$2),K1277*(1-$T$5)),IF(T1277&gt;$V$4,MAX(R1277,N1277,K1277*(1-$T$2),K1277*(1-$T$4)),IF(T1277&gt;$V$3,MAX(R1277,N1277,K1277*(1-$T$2),K1277*(1-$T$3)),IF(T1277&gt;$V$1,MAX(N1277,K1277*(1-$T$2)),MAX(N1277,R1277)))))))))</f>
        <v>4.4063999999999997</v>
      </c>
      <c r="AC1277" s="70">
        <f>+IF(AB1277="-","-",IF(ABS(K1277-AB1277)&lt;0.1,1,-1*(AB1277-K1277)/K1277))</f>
        <v>0.10000000000000006</v>
      </c>
      <c r="AD1277" s="66">
        <f>+IF(AB1277&lt;&gt;"-",IF(AB1277&lt;K1277,(K1277-AB1277)*C1277,AB1277*C1277),"")</f>
        <v>20.07360000000001</v>
      </c>
      <c r="AE1277" s="68" t="str">
        <f>+IF(AB1277&lt;&gt;"-",IF(R1277&lt;&gt;"-",IF(Z1277&lt;&gt;"OUI","OLD","FAUX"),IF(Z1277&lt;&gt;"OUI","NEW","FAUX")),"")</f>
        <v>NEW</v>
      </c>
      <c r="AF1277" s="68"/>
      <c r="AG1277" s="68"/>
      <c r="AH1277" s="53" t="str">
        <f t="shared" si="19"/>
        <v/>
      </c>
    </row>
    <row r="1278" spans="1:34" ht="17">
      <c r="A1278" s="53" t="s">
        <v>2353</v>
      </c>
      <c r="B1278" s="53" t="s">
        <v>2354</v>
      </c>
      <c r="C1278" s="54">
        <v>10</v>
      </c>
      <c r="D1278" s="55" t="s">
        <v>791</v>
      </c>
      <c r="E1278" s="55"/>
      <c r="F1278" s="56" t="s">
        <v>49</v>
      </c>
      <c r="G1278" s="56" t="s">
        <v>49</v>
      </c>
      <c r="H1278" s="56"/>
      <c r="I1278" s="56"/>
      <c r="J1278" s="56"/>
      <c r="K1278" s="57">
        <v>4.87</v>
      </c>
      <c r="L1278" s="58">
        <v>45427</v>
      </c>
      <c r="M1278" s="58">
        <v>45691</v>
      </c>
      <c r="N1278" s="59"/>
      <c r="O1278" s="56">
        <v>1</v>
      </c>
      <c r="P1278" s="56"/>
      <c r="Q1278" s="56">
        <v>11</v>
      </c>
      <c r="R1278" s="60" t="s">
        <v>1139</v>
      </c>
      <c r="S1278" s="61">
        <f>O1278+P1278</f>
        <v>1</v>
      </c>
      <c r="T1278" s="62">
        <f>+IF(L1278&lt;&gt;"",IF(DAYS360(L1278,$A$2)&lt;0,0,IF(AND(MONTH(L1278)=MONTH($A$2),YEAR(L1278)&lt;YEAR($A$2)),(DAYS360(L1278,$A$2)/30)-1,DAYS360(L1278,$A$2)/30)),0)</f>
        <v>10.366666666666667</v>
      </c>
      <c r="U1278" s="62">
        <f>+IF(M1278&lt;&gt;"",IF(DAYS360(M1278,$A$2)&lt;0,0,IF(AND(MONTH(M1278)=MONTH($A$2),YEAR(M1278)&lt;YEAR($A$2)),(DAYS360(M1278,$A$2)/30)-1,DAYS360(M1278,$A$2)/30)),0)</f>
        <v>1.7666666666666666</v>
      </c>
      <c r="V1278" s="63">
        <f>S1278/((C1278+Q1278)/2)</f>
        <v>9.5238095238095233E-2</v>
      </c>
      <c r="W1278" s="64">
        <f>+IF(V1278&gt;0,1/V1278,999)</f>
        <v>10.5</v>
      </c>
      <c r="X1278" s="65" t="str">
        <f>+IF(N1278&lt;&gt;"",IF(INT(N1278)&lt;&gt;INT(K1278),"OUI",""),"")</f>
        <v/>
      </c>
      <c r="Y1278" s="66">
        <f>+IF(F1278="OUI",0,C1278*K1278)</f>
        <v>48.7</v>
      </c>
      <c r="Z1278" s="67" t="str">
        <f>+IF(R1278="-",IF(OR(F1278="OUI",AND(G1278="OUI",T1278&lt;=$V$1),H1278="OUI",I1278="OUI",J1278="OUI",T1278&lt;=$V$1),"OUI",""),"")</f>
        <v>OUI</v>
      </c>
      <c r="AA1278" s="68" t="str">
        <f>+IF(OR(Z1278&lt;&gt;"OUI",X1278="OUI",R1278&lt;&gt;"-"),"OUI","")</f>
        <v/>
      </c>
      <c r="AB1278" s="69" t="str">
        <f>+IF(AA1278&lt;&gt;"OUI","-",IF(R1278="-",IF(W1278&lt;=3,"-",MAX(N1278,K1278*(1-$T$1))),IF(W1278&lt;=3,R1278,IF(T1278&gt;$V$6,MAX(N1278,K1278*$T$6),IF(T1278&gt;$V$5,MAX(R1278,N1278,K1278*(1-$T$2),K1278*(1-$T$5)),IF(T1278&gt;$V$4,MAX(R1278,N1278,K1278*(1-$T$2),K1278*(1-$T$4)),IF(T1278&gt;$V$3,MAX(R1278,N1278,K1278*(1-$T$2),K1278*(1-$T$3)),IF(T1278&gt;$V$1,MAX(N1278,K1278*(1-$T$2)),MAX(N1278,R1278)))))))))</f>
        <v>-</v>
      </c>
      <c r="AC1278" s="70" t="str">
        <f>+IF(AB1278="-","-",IF(ABS(K1278-AB1278)&lt;0.1,1,-1*(AB1278-K1278)/K1278))</f>
        <v>-</v>
      </c>
      <c r="AD1278" s="66" t="str">
        <f>+IF(AB1278&lt;&gt;"-",IF(AB1278&lt;K1278,(K1278-AB1278)*C1278,AB1278*C1278),"")</f>
        <v/>
      </c>
      <c r="AE1278" s="68" t="str">
        <f>+IF(AB1278&lt;&gt;"-",IF(R1278&lt;&gt;"-",IF(Z1278&lt;&gt;"OUI","OLD","FAUX"),IF(Z1278&lt;&gt;"OUI","NEW","FAUX")),"")</f>
        <v/>
      </c>
      <c r="AF1278" s="68"/>
      <c r="AG1278" s="68"/>
      <c r="AH1278" s="53" t="str">
        <f t="shared" si="19"/>
        <v/>
      </c>
    </row>
    <row r="1279" spans="1:34" ht="17">
      <c r="A1279" s="53" t="s">
        <v>3172</v>
      </c>
      <c r="B1279" s="53" t="s">
        <v>3173</v>
      </c>
      <c r="C1279" s="54">
        <v>55</v>
      </c>
      <c r="D1279" s="55" t="s">
        <v>47</v>
      </c>
      <c r="E1279" s="55"/>
      <c r="F1279" s="56" t="s">
        <v>49</v>
      </c>
      <c r="G1279" s="56" t="s">
        <v>49</v>
      </c>
      <c r="H1279" s="56"/>
      <c r="I1279" s="56"/>
      <c r="J1279" s="56"/>
      <c r="K1279" s="57">
        <v>4.8548</v>
      </c>
      <c r="L1279" s="58">
        <v>45660</v>
      </c>
      <c r="M1279" s="58">
        <v>45680</v>
      </c>
      <c r="N1279" s="59"/>
      <c r="O1279" s="56">
        <v>2</v>
      </c>
      <c r="P1279" s="56"/>
      <c r="Q1279" s="56">
        <v>9</v>
      </c>
      <c r="R1279" s="60" t="s">
        <v>1139</v>
      </c>
      <c r="S1279" s="61">
        <f>O1279+P1279</f>
        <v>2</v>
      </c>
      <c r="T1279" s="62">
        <f>+IF(L1279&lt;&gt;"",IF(DAYS360(L1279,$A$2)&lt;0,0,IF(AND(MONTH(L1279)=MONTH($A$2),YEAR(L1279)&lt;YEAR($A$2)),(DAYS360(L1279,$A$2)/30)-1,DAYS360(L1279,$A$2)/30)),0)</f>
        <v>2.7666666666666666</v>
      </c>
      <c r="U1279" s="62">
        <f>+IF(M1279&lt;&gt;"",IF(DAYS360(M1279,$A$2)&lt;0,0,IF(AND(MONTH(M1279)=MONTH($A$2),YEAR(M1279)&lt;YEAR($A$2)),(DAYS360(M1279,$A$2)/30)-1,DAYS360(M1279,$A$2)/30)),0)</f>
        <v>2.1</v>
      </c>
      <c r="V1279" s="63">
        <f>S1279/((C1279+Q1279)/2)</f>
        <v>6.25E-2</v>
      </c>
      <c r="W1279" s="64">
        <f>+IF(V1279&gt;0,1/V1279,999)</f>
        <v>16</v>
      </c>
      <c r="X1279" s="65" t="str">
        <f>+IF(N1279&lt;&gt;"",IF(INT(N1279)&lt;&gt;INT(K1279),"OUI",""),"")</f>
        <v/>
      </c>
      <c r="Y1279" s="66">
        <f>+IF(F1279="OUI",0,C1279*K1279)</f>
        <v>267.01400000000001</v>
      </c>
      <c r="Z1279" s="67" t="str">
        <f>+IF(R1279="-",IF(OR(F1279="OUI",AND(G1279="OUI",T1279&lt;=$V$1),H1279="OUI",I1279="OUI",J1279="OUI",T1279&lt;=$V$1),"OUI",""),"")</f>
        <v>OUI</v>
      </c>
      <c r="AA1279" s="68" t="str">
        <f>+IF(OR(Z1279&lt;&gt;"OUI",X1279="OUI",R1279&lt;&gt;"-"),"OUI","")</f>
        <v/>
      </c>
      <c r="AB1279" s="69" t="str">
        <f>+IF(AA1279&lt;&gt;"OUI","-",IF(R1279="-",IF(W1279&lt;=3,"-",MAX(N1279,K1279*(1-$T$1))),IF(W1279&lt;=3,R1279,IF(T1279&gt;$V$6,MAX(N1279,K1279*$T$6),IF(T1279&gt;$V$5,MAX(R1279,N1279,K1279*(1-$T$2),K1279*(1-$T$5)),IF(T1279&gt;$V$4,MAX(R1279,N1279,K1279*(1-$T$2),K1279*(1-$T$4)),IF(T1279&gt;$V$3,MAX(R1279,N1279,K1279*(1-$T$2),K1279*(1-$T$3)),IF(T1279&gt;$V$1,MAX(N1279,K1279*(1-$T$2)),MAX(N1279,R1279)))))))))</f>
        <v>-</v>
      </c>
      <c r="AC1279" s="70" t="str">
        <f>+IF(AB1279="-","-",IF(ABS(K1279-AB1279)&lt;0.1,1,-1*(AB1279-K1279)/K1279))</f>
        <v>-</v>
      </c>
      <c r="AD1279" s="66" t="str">
        <f>+IF(AB1279&lt;&gt;"-",IF(AB1279&lt;K1279,(K1279-AB1279)*C1279,AB1279*C1279),"")</f>
        <v/>
      </c>
      <c r="AE1279" s="68" t="str">
        <f>+IF(AB1279&lt;&gt;"-",IF(R1279&lt;&gt;"-",IF(Z1279&lt;&gt;"OUI","OLD","FAUX"),IF(Z1279&lt;&gt;"OUI","NEW","FAUX")),"")</f>
        <v/>
      </c>
      <c r="AF1279" s="68"/>
      <c r="AG1279" s="68"/>
      <c r="AH1279" s="53" t="str">
        <f t="shared" si="19"/>
        <v/>
      </c>
    </row>
    <row r="1280" spans="1:34" ht="17">
      <c r="A1280" s="53" t="s">
        <v>553</v>
      </c>
      <c r="B1280" s="53" t="s">
        <v>554</v>
      </c>
      <c r="C1280" s="54">
        <v>6</v>
      </c>
      <c r="D1280" s="55" t="s">
        <v>555</v>
      </c>
      <c r="E1280" s="55" t="s">
        <v>556</v>
      </c>
      <c r="F1280" s="56" t="s">
        <v>49</v>
      </c>
      <c r="G1280" s="56" t="s">
        <v>49</v>
      </c>
      <c r="H1280" s="56"/>
      <c r="I1280" s="56"/>
      <c r="J1280" s="56" t="s">
        <v>49</v>
      </c>
      <c r="K1280" s="57">
        <v>4.84</v>
      </c>
      <c r="L1280" s="58">
        <v>44480</v>
      </c>
      <c r="M1280" s="58">
        <v>45373</v>
      </c>
      <c r="N1280" s="59"/>
      <c r="O1280" s="56"/>
      <c r="P1280" s="56"/>
      <c r="Q1280" s="56">
        <v>6</v>
      </c>
      <c r="R1280" s="60">
        <v>4.5038888888888886</v>
      </c>
      <c r="S1280" s="61">
        <f>O1280+P1280</f>
        <v>0</v>
      </c>
      <c r="T1280" s="62">
        <f>+IF(L1280&lt;&gt;"",IF(DAYS360(L1280,$A$2)&lt;0,0,IF(AND(MONTH(L1280)=MONTH($A$2),YEAR(L1280)&lt;YEAR($A$2)),(DAYS360(L1280,$A$2)/30)-1,DAYS360(L1280,$A$2)/30)),0)</f>
        <v>41.5</v>
      </c>
      <c r="U1280" s="62">
        <f>+IF(M1280&lt;&gt;"",IF(DAYS360(M1280,$A$2)&lt;0,0,IF(AND(MONTH(M1280)=MONTH($A$2),YEAR(M1280)&lt;YEAR($A$2)),(DAYS360(M1280,$A$2)/30)-1,DAYS360(M1280,$A$2)/30)),0)</f>
        <v>11.133333333333333</v>
      </c>
      <c r="V1280" s="63">
        <f>S1280/((C1280+Q1280)/2)</f>
        <v>0</v>
      </c>
      <c r="W1280" s="64">
        <f>+IF(V1280&gt;0,1/V1280,999)</f>
        <v>999</v>
      </c>
      <c r="X1280" s="65" t="str">
        <f>+IF(N1280&lt;&gt;"",IF(INT(N1280)&lt;&gt;INT(K1280),"OUI",""),"")</f>
        <v/>
      </c>
      <c r="Y1280" s="66">
        <f>+IF(F1280="OUI",0,C1280*K1280)</f>
        <v>29.04</v>
      </c>
      <c r="Z1280" s="67" t="str">
        <f>+IF(R1280="-",IF(OR(F1280="OUI",AND(G1280="OUI",T1280&lt;=$V$1),H1280="OUI",I1280="OUI",J1280="OUI",T1280&lt;=$V$1),"OUI",""),"")</f>
        <v/>
      </c>
      <c r="AA1280" s="68" t="str">
        <f>+IF(OR(Z1280&lt;&gt;"OUI",X1280="OUI",R1280&lt;&gt;"-"),"OUI","")</f>
        <v>OUI</v>
      </c>
      <c r="AB1280" s="69">
        <f>+IF(AA1280&lt;&gt;"OUI","-",IF(R1280="-",IF(W1280&lt;=3,"-",MAX(N1280,K1280*(1-$T$1))),IF(W1280&lt;=3,R1280,IF(T1280&gt;$V$6,MAX(N1280,K1280*$T$6),IF(T1280&gt;$V$5,MAX(R1280,N1280,K1280*(1-$T$2),K1280*(1-$T$5)),IF(T1280&gt;$V$4,MAX(R1280,N1280,K1280*(1-$T$2),K1280*(1-$T$4)),IF(T1280&gt;$V$3,MAX(R1280,N1280,K1280*(1-$T$2),K1280*(1-$T$3)),IF(T1280&gt;$V$1,MAX(N1280,K1280*(1-$T$2)),MAX(N1280,R1280)))))))))</f>
        <v>4.5038888888888886</v>
      </c>
      <c r="AC1280" s="70">
        <f>+IF(AB1280="-","-",IF(ABS(K1280-AB1280)&lt;0.1,1,-1*(AB1280-K1280)/K1280))</f>
        <v>6.9444444444444475E-2</v>
      </c>
      <c r="AD1280" s="66">
        <f>+IF(AB1280&lt;&gt;"-",IF(AB1280&lt;K1280,(K1280-AB1280)*C1280,AB1280*C1280),"")</f>
        <v>2.0166666666666675</v>
      </c>
      <c r="AE1280" s="68" t="str">
        <f>+IF(AB1280&lt;&gt;"-",IF(R1280&lt;&gt;"-",IF(Z1280&lt;&gt;"OUI","OLD","FAUX"),IF(Z1280&lt;&gt;"OUI","NEW","FAUX")),"")</f>
        <v>OLD</v>
      </c>
      <c r="AF1280" s="68"/>
      <c r="AG1280" s="68"/>
      <c r="AH1280" s="53" t="str">
        <f t="shared" si="19"/>
        <v/>
      </c>
    </row>
    <row r="1281" spans="1:34" ht="17">
      <c r="A1281" s="53" t="s">
        <v>2028</v>
      </c>
      <c r="B1281" s="53" t="s">
        <v>2029</v>
      </c>
      <c r="C1281" s="54">
        <v>1</v>
      </c>
      <c r="D1281" s="55" t="s">
        <v>555</v>
      </c>
      <c r="E1281" s="55" t="s">
        <v>556</v>
      </c>
      <c r="F1281" s="56" t="s">
        <v>49</v>
      </c>
      <c r="G1281" s="56" t="s">
        <v>49</v>
      </c>
      <c r="H1281" s="56"/>
      <c r="I1281" s="56"/>
      <c r="J1281" s="56" t="s">
        <v>49</v>
      </c>
      <c r="K1281" s="57">
        <v>4.84</v>
      </c>
      <c r="L1281" s="58">
        <v>43900</v>
      </c>
      <c r="M1281" s="58">
        <v>45321</v>
      </c>
      <c r="N1281" s="59"/>
      <c r="O1281" s="56"/>
      <c r="P1281" s="56"/>
      <c r="Q1281" s="56">
        <v>1</v>
      </c>
      <c r="R1281" s="60">
        <v>2.42</v>
      </c>
      <c r="S1281" s="61">
        <f>O1281+P1281</f>
        <v>0</v>
      </c>
      <c r="T1281" s="62">
        <f>+IF(L1281&lt;&gt;"",IF(DAYS360(L1281,$A$2)&lt;0,0,IF(AND(MONTH(L1281)=MONTH($A$2),YEAR(L1281)&lt;YEAR($A$2)),(DAYS360(L1281,$A$2)/30)-1,DAYS360(L1281,$A$2)/30)),0)</f>
        <v>59.533333333333331</v>
      </c>
      <c r="U1281" s="62">
        <f>+IF(M1281&lt;&gt;"",IF(DAYS360(M1281,$A$2)&lt;0,0,IF(AND(MONTH(M1281)=MONTH($A$2),YEAR(M1281)&lt;YEAR($A$2)),(DAYS360(M1281,$A$2)/30)-1,DAYS360(M1281,$A$2)/30)),0)</f>
        <v>13.866666666666667</v>
      </c>
      <c r="V1281" s="63">
        <f>S1281/((C1281+Q1281)/2)</f>
        <v>0</v>
      </c>
      <c r="W1281" s="64">
        <f>+IF(V1281&gt;0,1/V1281,999)</f>
        <v>999</v>
      </c>
      <c r="X1281" s="65" t="str">
        <f>+IF(N1281&lt;&gt;"",IF(INT(N1281)&lt;&gt;INT(K1281),"OUI",""),"")</f>
        <v/>
      </c>
      <c r="Y1281" s="66">
        <f>+IF(F1281="OUI",0,C1281*K1281)</f>
        <v>4.84</v>
      </c>
      <c r="Z1281" s="67" t="str">
        <f>+IF(R1281="-",IF(OR(F1281="OUI",AND(G1281="OUI",T1281&lt;=$V$1),H1281="OUI",I1281="OUI",J1281="OUI",T1281&lt;=$V$1),"OUI",""),"")</f>
        <v/>
      </c>
      <c r="AA1281" s="68" t="str">
        <f>+IF(OR(Z1281&lt;&gt;"OUI",X1281="OUI",R1281&lt;&gt;"-"),"OUI","")</f>
        <v>OUI</v>
      </c>
      <c r="AB1281" s="69">
        <f>+IF(AA1281&lt;&gt;"OUI","-",IF(R1281="-",IF(W1281&lt;=3,"-",MAX(N1281,K1281*(1-$T$1))),IF(W1281&lt;=3,R1281,IF(T1281&gt;$V$6,MAX(N1281,K1281*$T$6),IF(T1281&gt;$V$5,MAX(R1281,N1281,K1281*(1-$T$2),K1281*(1-$T$5)),IF(T1281&gt;$V$4,MAX(R1281,N1281,K1281*(1-$T$2),K1281*(1-$T$4)),IF(T1281&gt;$V$3,MAX(R1281,N1281,K1281*(1-$T$2),K1281*(1-$T$3)),IF(T1281&gt;$V$1,MAX(N1281,K1281*(1-$T$2)),MAX(N1281,R1281)))))))))</f>
        <v>4.3559999999999999</v>
      </c>
      <c r="AC1281" s="70">
        <f>+IF(AB1281="-","-",IF(ABS(K1281-AB1281)&lt;0.1,1,-1*(AB1281-K1281)/K1281))</f>
        <v>0.1</v>
      </c>
      <c r="AD1281" s="66">
        <f>+IF(AB1281&lt;&gt;"-",IF(AB1281&lt;K1281,(K1281-AB1281)*C1281,AB1281*C1281),"")</f>
        <v>0.48399999999999999</v>
      </c>
      <c r="AE1281" s="68" t="str">
        <f>+IF(AB1281&lt;&gt;"-",IF(R1281&lt;&gt;"-",IF(Z1281&lt;&gt;"OUI","OLD","FAUX"),IF(Z1281&lt;&gt;"OUI","NEW","FAUX")),"")</f>
        <v>OLD</v>
      </c>
      <c r="AF1281" s="68"/>
      <c r="AG1281" s="68"/>
      <c r="AH1281" s="53" t="str">
        <f t="shared" si="19"/>
        <v/>
      </c>
    </row>
    <row r="1282" spans="1:34" ht="17">
      <c r="A1282" s="53" t="s">
        <v>3421</v>
      </c>
      <c r="B1282" s="53" t="s">
        <v>3422</v>
      </c>
      <c r="C1282" s="54">
        <v>15</v>
      </c>
      <c r="D1282" s="55" t="s">
        <v>80</v>
      </c>
      <c r="E1282" s="55" t="s">
        <v>81</v>
      </c>
      <c r="F1282" s="56" t="s">
        <v>49</v>
      </c>
      <c r="G1282" s="56" t="s">
        <v>49</v>
      </c>
      <c r="H1282" s="56"/>
      <c r="I1282" s="56"/>
      <c r="J1282" s="56" t="s">
        <v>49</v>
      </c>
      <c r="K1282" s="57">
        <v>4.8109000000000002</v>
      </c>
      <c r="L1282" s="58">
        <v>45733</v>
      </c>
      <c r="M1282" s="58">
        <v>45733</v>
      </c>
      <c r="N1282" s="59"/>
      <c r="O1282" s="56">
        <v>17</v>
      </c>
      <c r="P1282" s="56"/>
      <c r="Q1282" s="56">
        <v>15</v>
      </c>
      <c r="R1282" s="60" t="s">
        <v>1139</v>
      </c>
      <c r="S1282" s="61">
        <f>O1282+P1282</f>
        <v>17</v>
      </c>
      <c r="T1282" s="62">
        <f>+IF(L1282&lt;&gt;"",IF(DAYS360(L1282,$A$2)&lt;0,0,IF(AND(MONTH(L1282)=MONTH($A$2),YEAR(L1282)&lt;YEAR($A$2)),(DAYS360(L1282,$A$2)/30)-1,DAYS360(L1282,$A$2)/30)),0)</f>
        <v>0.3</v>
      </c>
      <c r="U1282" s="62">
        <f>+IF(M1282&lt;&gt;"",IF(DAYS360(M1282,$A$2)&lt;0,0,IF(AND(MONTH(M1282)=MONTH($A$2),YEAR(M1282)&lt;YEAR($A$2)),(DAYS360(M1282,$A$2)/30)-1,DAYS360(M1282,$A$2)/30)),0)</f>
        <v>0.3</v>
      </c>
      <c r="V1282" s="63">
        <f>S1282/((C1282+Q1282)/2)</f>
        <v>1.1333333333333333</v>
      </c>
      <c r="W1282" s="64">
        <f>+IF(V1282&gt;0,1/V1282,999)</f>
        <v>0.88235294117647056</v>
      </c>
      <c r="X1282" s="65" t="str">
        <f>+IF(N1282&lt;&gt;"",IF(INT(N1282)&lt;&gt;INT(K1282),"OUI",""),"")</f>
        <v/>
      </c>
      <c r="Y1282" s="66">
        <f>+IF(F1282="OUI",0,C1282*K1282)</f>
        <v>72.163499999999999</v>
      </c>
      <c r="Z1282" s="67" t="str">
        <f>+IF(R1282="-",IF(OR(F1282="OUI",AND(G1282="OUI",T1282&lt;=$V$1),H1282="OUI",I1282="OUI",J1282="OUI",T1282&lt;=$V$1),"OUI",""),"")</f>
        <v>OUI</v>
      </c>
      <c r="AA1282" s="68" t="str">
        <f>+IF(OR(Z1282&lt;&gt;"OUI",X1282="OUI",R1282&lt;&gt;"-"),"OUI","")</f>
        <v/>
      </c>
      <c r="AB1282" s="69" t="str">
        <f>+IF(AA1282&lt;&gt;"OUI","-",IF(R1282="-",IF(W1282&lt;=3,"-",MAX(N1282,K1282*(1-$T$1))),IF(W1282&lt;=3,R1282,IF(T1282&gt;$V$6,MAX(N1282,K1282*$T$6),IF(T1282&gt;$V$5,MAX(R1282,N1282,K1282*(1-$T$2),K1282*(1-$T$5)),IF(T1282&gt;$V$4,MAX(R1282,N1282,K1282*(1-$T$2),K1282*(1-$T$4)),IF(T1282&gt;$V$3,MAX(R1282,N1282,K1282*(1-$T$2),K1282*(1-$T$3)),IF(T1282&gt;$V$1,MAX(N1282,K1282*(1-$T$2)),MAX(N1282,R1282)))))))))</f>
        <v>-</v>
      </c>
      <c r="AC1282" s="70" t="str">
        <f>+IF(AB1282="-","-",IF(ABS(K1282-AB1282)&lt;0.1,1,-1*(AB1282-K1282)/K1282))</f>
        <v>-</v>
      </c>
      <c r="AD1282" s="66" t="str">
        <f>+IF(AB1282&lt;&gt;"-",IF(AB1282&lt;K1282,(K1282-AB1282)*C1282,AB1282*C1282),"")</f>
        <v/>
      </c>
      <c r="AE1282" s="68" t="str">
        <f>+IF(AB1282&lt;&gt;"-",IF(R1282&lt;&gt;"-",IF(Z1282&lt;&gt;"OUI","OLD","FAUX"),IF(Z1282&lt;&gt;"OUI","NEW","FAUX")),"")</f>
        <v/>
      </c>
      <c r="AF1282" s="68"/>
      <c r="AG1282" s="68"/>
      <c r="AH1282" s="53" t="str">
        <f t="shared" si="19"/>
        <v/>
      </c>
    </row>
    <row r="1283" spans="1:34" ht="17">
      <c r="A1283" s="53" t="s">
        <v>1838</v>
      </c>
      <c r="B1283" s="53" t="s">
        <v>1839</v>
      </c>
      <c r="C1283" s="54">
        <v>8</v>
      </c>
      <c r="D1283" s="55" t="s">
        <v>80</v>
      </c>
      <c r="E1283" s="55" t="s">
        <v>928</v>
      </c>
      <c r="F1283" s="56" t="s">
        <v>49</v>
      </c>
      <c r="G1283" s="56" t="s">
        <v>49</v>
      </c>
      <c r="H1283" s="56"/>
      <c r="I1283" s="56"/>
      <c r="J1283" s="56" t="s">
        <v>49</v>
      </c>
      <c r="K1283" s="57">
        <v>4.7930999999999999</v>
      </c>
      <c r="L1283" s="58">
        <v>44281</v>
      </c>
      <c r="M1283" s="58">
        <v>44994</v>
      </c>
      <c r="N1283" s="59"/>
      <c r="O1283" s="56"/>
      <c r="P1283" s="56"/>
      <c r="Q1283" s="56">
        <v>8</v>
      </c>
      <c r="R1283" s="60">
        <v>4.31379</v>
      </c>
      <c r="S1283" s="61">
        <f>O1283+P1283</f>
        <v>0</v>
      </c>
      <c r="T1283" s="62">
        <f>+IF(L1283&lt;&gt;"",IF(DAYS360(L1283,$A$2)&lt;0,0,IF(AND(MONTH(L1283)=MONTH($A$2),YEAR(L1283)&lt;YEAR($A$2)),(DAYS360(L1283,$A$2)/30)-1,DAYS360(L1283,$A$2)/30)),0)</f>
        <v>47</v>
      </c>
      <c r="U1283" s="62">
        <f>+IF(M1283&lt;&gt;"",IF(DAYS360(M1283,$A$2)&lt;0,0,IF(AND(MONTH(M1283)=MONTH($A$2),YEAR(M1283)&lt;YEAR($A$2)),(DAYS360(M1283,$A$2)/30)-1,DAYS360(M1283,$A$2)/30)),0)</f>
        <v>23.566666666666666</v>
      </c>
      <c r="V1283" s="63">
        <f>S1283/((C1283+Q1283)/2)</f>
        <v>0</v>
      </c>
      <c r="W1283" s="64">
        <f>+IF(V1283&gt;0,1/V1283,999)</f>
        <v>999</v>
      </c>
      <c r="X1283" s="65" t="str">
        <f>+IF(N1283&lt;&gt;"",IF(INT(N1283)&lt;&gt;INT(K1283),"OUI",""),"")</f>
        <v/>
      </c>
      <c r="Y1283" s="66">
        <f>+IF(F1283="OUI",0,C1283*K1283)</f>
        <v>38.344799999999999</v>
      </c>
      <c r="Z1283" s="67" t="str">
        <f>+IF(R1283="-",IF(OR(F1283="OUI",AND(G1283="OUI",T1283&lt;=$V$1),H1283="OUI",I1283="OUI",J1283="OUI",T1283&lt;=$V$1),"OUI",""),"")</f>
        <v/>
      </c>
      <c r="AA1283" s="68" t="str">
        <f>+IF(OR(Z1283&lt;&gt;"OUI",X1283="OUI",R1283&lt;&gt;"-"),"OUI","")</f>
        <v>OUI</v>
      </c>
      <c r="AB1283" s="69">
        <f>+IF(AA1283&lt;&gt;"OUI","-",IF(R1283="-",IF(W1283&lt;=3,"-",MAX(N1283,K1283*(1-$T$1))),IF(W1283&lt;=3,R1283,IF(T1283&gt;$V$6,MAX(N1283,K1283*$T$6),IF(T1283&gt;$V$5,MAX(R1283,N1283,K1283*(1-$T$2),K1283*(1-$T$5)),IF(T1283&gt;$V$4,MAX(R1283,N1283,K1283*(1-$T$2),K1283*(1-$T$4)),IF(T1283&gt;$V$3,MAX(R1283,N1283,K1283*(1-$T$2),K1283*(1-$T$3)),IF(T1283&gt;$V$1,MAX(N1283,K1283*(1-$T$2)),MAX(N1283,R1283)))))))))</f>
        <v>4.31379</v>
      </c>
      <c r="AC1283" s="70">
        <f>+IF(AB1283="-","-",IF(ABS(K1283-AB1283)&lt;0.1,1,-1*(AB1283-K1283)/K1283))</f>
        <v>9.9999999999999978E-2</v>
      </c>
      <c r="AD1283" s="66">
        <f>+IF(AB1283&lt;&gt;"-",IF(AB1283&lt;K1283,(K1283-AB1283)*C1283,AB1283*C1283),"")</f>
        <v>3.8344799999999992</v>
      </c>
      <c r="AE1283" s="68" t="str">
        <f>+IF(AB1283&lt;&gt;"-",IF(R1283&lt;&gt;"-",IF(Z1283&lt;&gt;"OUI","OLD","FAUX"),IF(Z1283&lt;&gt;"OUI","NEW","FAUX")),"")</f>
        <v>OLD</v>
      </c>
      <c r="AF1283" s="68"/>
      <c r="AG1283" s="68"/>
      <c r="AH1283" s="53" t="str">
        <f t="shared" si="19"/>
        <v/>
      </c>
    </row>
    <row r="1284" spans="1:34" ht="17">
      <c r="A1284" s="53" t="s">
        <v>1278</v>
      </c>
      <c r="B1284" s="53" t="s">
        <v>1279</v>
      </c>
      <c r="C1284" s="54">
        <v>21</v>
      </c>
      <c r="D1284" s="55" t="s">
        <v>133</v>
      </c>
      <c r="E1284" s="55" t="s">
        <v>976</v>
      </c>
      <c r="F1284" s="56" t="s">
        <v>49</v>
      </c>
      <c r="G1284" s="56" t="s">
        <v>49</v>
      </c>
      <c r="H1284" s="56"/>
      <c r="I1284" s="56"/>
      <c r="J1284" s="56" t="s">
        <v>49</v>
      </c>
      <c r="K1284" s="57">
        <v>4.7</v>
      </c>
      <c r="L1284" s="58">
        <v>45348</v>
      </c>
      <c r="M1284" s="58">
        <v>45537</v>
      </c>
      <c r="N1284" s="59"/>
      <c r="O1284" s="56"/>
      <c r="P1284" s="56"/>
      <c r="Q1284" s="56">
        <v>21</v>
      </c>
      <c r="R1284" s="60" t="s">
        <v>1139</v>
      </c>
      <c r="S1284" s="61">
        <f>O1284+P1284</f>
        <v>0</v>
      </c>
      <c r="T1284" s="62">
        <f>+IF(L1284&lt;&gt;"",IF(DAYS360(L1284,$A$2)&lt;0,0,IF(AND(MONTH(L1284)=MONTH($A$2),YEAR(L1284)&lt;YEAR($A$2)),(DAYS360(L1284,$A$2)/30)-1,DAYS360(L1284,$A$2)/30)),0)</f>
        <v>13</v>
      </c>
      <c r="U1284" s="62">
        <f>+IF(M1284&lt;&gt;"",IF(DAYS360(M1284,$A$2)&lt;0,0,IF(AND(MONTH(M1284)=MONTH($A$2),YEAR(M1284)&lt;YEAR($A$2)),(DAYS360(M1284,$A$2)/30)-1,DAYS360(M1284,$A$2)/30)),0)</f>
        <v>6.8</v>
      </c>
      <c r="V1284" s="63">
        <f>S1284/((C1284+Q1284)/2)</f>
        <v>0</v>
      </c>
      <c r="W1284" s="64">
        <f>+IF(V1284&gt;0,1/V1284,999)</f>
        <v>999</v>
      </c>
      <c r="X1284" s="65" t="str">
        <f>+IF(N1284&lt;&gt;"",IF(INT(N1284)&lt;&gt;INT(K1284),"OUI",""),"")</f>
        <v/>
      </c>
      <c r="Y1284" s="66">
        <f>+IF(F1284="OUI",0,C1284*K1284)</f>
        <v>98.7</v>
      </c>
      <c r="Z1284" s="67" t="str">
        <f>+IF(R1284="-",IF(OR(F1284="OUI",AND(G1284="OUI",T1284&lt;=$V$1),H1284="OUI",I1284="OUI",J1284="OUI",T1284&lt;=$V$1),"OUI",""),"")</f>
        <v/>
      </c>
      <c r="AA1284" s="68" t="str">
        <f>+IF(OR(Z1284&lt;&gt;"OUI",X1284="OUI",R1284&lt;&gt;"-"),"OUI","")</f>
        <v>OUI</v>
      </c>
      <c r="AB1284" s="69">
        <f>+IF(AA1284&lt;&gt;"OUI","-",IF(R1284="-",IF(W1284&lt;=3,"-",MAX(N1284,K1284*(1-$T$1))),IF(W1284&lt;=3,R1284,IF(T1284&gt;$V$6,MAX(N1284,K1284*$T$6),IF(T1284&gt;$V$5,MAX(R1284,N1284,K1284*(1-$T$2),K1284*(1-$T$5)),IF(T1284&gt;$V$4,MAX(R1284,N1284,K1284*(1-$T$2),K1284*(1-$T$4)),IF(T1284&gt;$V$3,MAX(R1284,N1284,K1284*(1-$T$2),K1284*(1-$T$3)),IF(T1284&gt;$V$1,MAX(N1284,K1284*(1-$T$2)),MAX(N1284,R1284)))))))))</f>
        <v>4.2300000000000004</v>
      </c>
      <c r="AC1284" s="70">
        <f>+IF(AB1284="-","-",IF(ABS(K1284-AB1284)&lt;0.1,1,-1*(AB1284-K1284)/K1284))</f>
        <v>9.999999999999995E-2</v>
      </c>
      <c r="AD1284" s="66">
        <f>+IF(AB1284&lt;&gt;"-",IF(AB1284&lt;K1284,(K1284-AB1284)*C1284,AB1284*C1284),"")</f>
        <v>9.8699999999999939</v>
      </c>
      <c r="AE1284" s="68" t="str">
        <f>+IF(AB1284&lt;&gt;"-",IF(R1284&lt;&gt;"-",IF(Z1284&lt;&gt;"OUI","OLD","FAUX"),IF(Z1284&lt;&gt;"OUI","NEW","FAUX")),"")</f>
        <v>NEW</v>
      </c>
      <c r="AF1284" s="68"/>
      <c r="AG1284" s="68"/>
      <c r="AH1284" s="53" t="str">
        <f t="shared" si="19"/>
        <v/>
      </c>
    </row>
    <row r="1285" spans="1:34" ht="17">
      <c r="A1285" s="53" t="s">
        <v>2401</v>
      </c>
      <c r="B1285" s="53" t="s">
        <v>2402</v>
      </c>
      <c r="C1285" s="54">
        <v>5</v>
      </c>
      <c r="D1285" s="55" t="s">
        <v>1473</v>
      </c>
      <c r="E1285" s="55" t="s">
        <v>437</v>
      </c>
      <c r="F1285" s="56" t="s">
        <v>49</v>
      </c>
      <c r="G1285" s="56" t="s">
        <v>49</v>
      </c>
      <c r="H1285" s="56"/>
      <c r="I1285" s="56"/>
      <c r="J1285" s="56" t="s">
        <v>49</v>
      </c>
      <c r="K1285" s="57">
        <v>4.6912000000000003</v>
      </c>
      <c r="L1285" s="58">
        <v>45407</v>
      </c>
      <c r="M1285" s="58">
        <v>45635</v>
      </c>
      <c r="N1285" s="59"/>
      <c r="O1285" s="56"/>
      <c r="P1285" s="56"/>
      <c r="Q1285" s="56">
        <v>6</v>
      </c>
      <c r="R1285" s="60" t="s">
        <v>1139</v>
      </c>
      <c r="S1285" s="61">
        <f>O1285+P1285</f>
        <v>0</v>
      </c>
      <c r="T1285" s="62">
        <f>+IF(L1285&lt;&gt;"",IF(DAYS360(L1285,$A$2)&lt;0,0,IF(AND(MONTH(L1285)=MONTH($A$2),YEAR(L1285)&lt;YEAR($A$2)),(DAYS360(L1285,$A$2)/30)-1,DAYS360(L1285,$A$2)/30)),0)</f>
        <v>11.033333333333333</v>
      </c>
      <c r="U1285" s="62">
        <f>+IF(M1285&lt;&gt;"",IF(DAYS360(M1285,$A$2)&lt;0,0,IF(AND(MONTH(M1285)=MONTH($A$2),YEAR(M1285)&lt;YEAR($A$2)),(DAYS360(M1285,$A$2)/30)-1,DAYS360(M1285,$A$2)/30)),0)</f>
        <v>3.5666666666666669</v>
      </c>
      <c r="V1285" s="63">
        <f>S1285/((C1285+Q1285)/2)</f>
        <v>0</v>
      </c>
      <c r="W1285" s="64">
        <f>+IF(V1285&gt;0,1/V1285,999)</f>
        <v>999</v>
      </c>
      <c r="X1285" s="65" t="str">
        <f>+IF(N1285&lt;&gt;"",IF(INT(N1285)&lt;&gt;INT(K1285),"OUI",""),"")</f>
        <v/>
      </c>
      <c r="Y1285" s="66">
        <f>+IF(F1285="OUI",0,C1285*K1285)</f>
        <v>23.456000000000003</v>
      </c>
      <c r="Z1285" s="67" t="str">
        <f>+IF(R1285="-",IF(OR(F1285="OUI",AND(G1285="OUI",T1285&lt;=$V$1),H1285="OUI",I1285="OUI",J1285="OUI",T1285&lt;=$V$1),"OUI",""),"")</f>
        <v>OUI</v>
      </c>
      <c r="AA1285" s="68" t="str">
        <f>+IF(OR(Z1285&lt;&gt;"OUI",X1285="OUI",R1285&lt;&gt;"-"),"OUI","")</f>
        <v/>
      </c>
      <c r="AB1285" s="69" t="str">
        <f>+IF(AA1285&lt;&gt;"OUI","-",IF(R1285="-",IF(W1285&lt;=3,"-",MAX(N1285,K1285*(1-$T$1))),IF(W1285&lt;=3,R1285,IF(T1285&gt;$V$6,MAX(N1285,K1285*$T$6),IF(T1285&gt;$V$5,MAX(R1285,N1285,K1285*(1-$T$2),K1285*(1-$T$5)),IF(T1285&gt;$V$4,MAX(R1285,N1285,K1285*(1-$T$2),K1285*(1-$T$4)),IF(T1285&gt;$V$3,MAX(R1285,N1285,K1285*(1-$T$2),K1285*(1-$T$3)),IF(T1285&gt;$V$1,MAX(N1285,K1285*(1-$T$2)),MAX(N1285,R1285)))))))))</f>
        <v>-</v>
      </c>
      <c r="AC1285" s="70" t="str">
        <f>+IF(AB1285="-","-",IF(ABS(K1285-AB1285)&lt;0.1,1,-1*(AB1285-K1285)/K1285))</f>
        <v>-</v>
      </c>
      <c r="AD1285" s="66" t="str">
        <f>+IF(AB1285&lt;&gt;"-",IF(AB1285&lt;K1285,(K1285-AB1285)*C1285,AB1285*C1285),"")</f>
        <v/>
      </c>
      <c r="AE1285" s="68" t="str">
        <f>+IF(AB1285&lt;&gt;"-",IF(R1285&lt;&gt;"-",IF(Z1285&lt;&gt;"OUI","OLD","FAUX"),IF(Z1285&lt;&gt;"OUI","NEW","FAUX")),"")</f>
        <v/>
      </c>
      <c r="AF1285" s="68"/>
      <c r="AG1285" s="68"/>
      <c r="AH1285" s="53" t="str">
        <f t="shared" si="19"/>
        <v/>
      </c>
    </row>
    <row r="1286" spans="1:34" ht="17">
      <c r="A1286" s="53" t="s">
        <v>2251</v>
      </c>
      <c r="B1286" s="53" t="s">
        <v>2252</v>
      </c>
      <c r="C1286" s="54">
        <v>3</v>
      </c>
      <c r="D1286" s="55" t="s">
        <v>80</v>
      </c>
      <c r="E1286" s="55" t="s">
        <v>81</v>
      </c>
      <c r="F1286" s="56" t="s">
        <v>49</v>
      </c>
      <c r="G1286" s="56" t="s">
        <v>49</v>
      </c>
      <c r="H1286" s="56"/>
      <c r="I1286" s="56"/>
      <c r="J1286" s="56" t="s">
        <v>49</v>
      </c>
      <c r="K1286" s="57">
        <v>4.6767000000000003</v>
      </c>
      <c r="L1286" s="58">
        <v>44837</v>
      </c>
      <c r="M1286" s="58">
        <v>45644</v>
      </c>
      <c r="N1286" s="59"/>
      <c r="O1286" s="56"/>
      <c r="P1286" s="56"/>
      <c r="Q1286" s="56">
        <v>3</v>
      </c>
      <c r="R1286" s="60" t="s">
        <v>1139</v>
      </c>
      <c r="S1286" s="61">
        <f>O1286+P1286</f>
        <v>0</v>
      </c>
      <c r="T1286" s="62">
        <f>+IF(L1286&lt;&gt;"",IF(DAYS360(L1286,$A$2)&lt;0,0,IF(AND(MONTH(L1286)=MONTH($A$2),YEAR(L1286)&lt;YEAR($A$2)),(DAYS360(L1286,$A$2)/30)-1,DAYS360(L1286,$A$2)/30)),0)</f>
        <v>29.766666666666666</v>
      </c>
      <c r="U1286" s="62">
        <f>+IF(M1286&lt;&gt;"",IF(DAYS360(M1286,$A$2)&lt;0,0,IF(AND(MONTH(M1286)=MONTH($A$2),YEAR(M1286)&lt;YEAR($A$2)),(DAYS360(M1286,$A$2)/30)-1,DAYS360(M1286,$A$2)/30)),0)</f>
        <v>3.2666666666666666</v>
      </c>
      <c r="V1286" s="63">
        <f>S1286/((C1286+Q1286)/2)</f>
        <v>0</v>
      </c>
      <c r="W1286" s="64">
        <f>+IF(V1286&gt;0,1/V1286,999)</f>
        <v>999</v>
      </c>
      <c r="X1286" s="65" t="str">
        <f>+IF(N1286&lt;&gt;"",IF(INT(N1286)&lt;&gt;INT(K1286),"OUI",""),"")</f>
        <v/>
      </c>
      <c r="Y1286" s="66">
        <f>+IF(F1286="OUI",0,C1286*K1286)</f>
        <v>14.030100000000001</v>
      </c>
      <c r="Z1286" s="67" t="str">
        <f>+IF(R1286="-",IF(OR(F1286="OUI",AND(G1286="OUI",T1286&lt;=$V$1),H1286="OUI",I1286="OUI",J1286="OUI",T1286&lt;=$V$1),"OUI",""),"")</f>
        <v/>
      </c>
      <c r="AA1286" s="68" t="str">
        <f>+IF(OR(Z1286&lt;&gt;"OUI",X1286="OUI",R1286&lt;&gt;"-"),"OUI","")</f>
        <v>OUI</v>
      </c>
      <c r="AB1286" s="69">
        <f>+IF(AA1286&lt;&gt;"OUI","-",IF(R1286="-",IF(W1286&lt;=3,"-",MAX(N1286,K1286*(1-$T$1))),IF(W1286&lt;=3,R1286,IF(T1286&gt;$V$6,MAX(N1286,K1286*$T$6),IF(T1286&gt;$V$5,MAX(R1286,N1286,K1286*(1-$T$2),K1286*(1-$T$5)),IF(T1286&gt;$V$4,MAX(R1286,N1286,K1286*(1-$T$2),K1286*(1-$T$4)),IF(T1286&gt;$V$3,MAX(R1286,N1286,K1286*(1-$T$2),K1286*(1-$T$3)),IF(T1286&gt;$V$1,MAX(N1286,K1286*(1-$T$2)),MAX(N1286,R1286)))))))))</f>
        <v>4.2090300000000003</v>
      </c>
      <c r="AC1286" s="70">
        <f>+IF(AB1286="-","-",IF(ABS(K1286-AB1286)&lt;0.1,1,-1*(AB1286-K1286)/K1286))</f>
        <v>0.1</v>
      </c>
      <c r="AD1286" s="66">
        <f>+IF(AB1286&lt;&gt;"-",IF(AB1286&lt;K1286,(K1286-AB1286)*C1286,AB1286*C1286),"")</f>
        <v>1.4030100000000001</v>
      </c>
      <c r="AE1286" s="68" t="str">
        <f>+IF(AB1286&lt;&gt;"-",IF(R1286&lt;&gt;"-",IF(Z1286&lt;&gt;"OUI","OLD","FAUX"),IF(Z1286&lt;&gt;"OUI","NEW","FAUX")),"")</f>
        <v>NEW</v>
      </c>
      <c r="AF1286" s="68"/>
      <c r="AG1286" s="68"/>
      <c r="AH1286" s="53" t="str">
        <f t="shared" si="19"/>
        <v/>
      </c>
    </row>
    <row r="1287" spans="1:34" ht="17">
      <c r="A1287" s="53" t="s">
        <v>3182</v>
      </c>
      <c r="B1287" s="53" t="s">
        <v>3183</v>
      </c>
      <c r="C1287" s="54">
        <v>25</v>
      </c>
      <c r="D1287" s="55" t="s">
        <v>47</v>
      </c>
      <c r="E1287" s="55"/>
      <c r="F1287" s="56" t="s">
        <v>49</v>
      </c>
      <c r="G1287" s="56" t="s">
        <v>49</v>
      </c>
      <c r="H1287" s="56"/>
      <c r="I1287" s="56"/>
      <c r="J1287" s="56"/>
      <c r="K1287" s="57">
        <v>4.6642000000000001</v>
      </c>
      <c r="L1287" s="58">
        <v>45498</v>
      </c>
      <c r="M1287" s="58">
        <v>45730</v>
      </c>
      <c r="N1287" s="59"/>
      <c r="O1287" s="56">
        <v>17</v>
      </c>
      <c r="P1287" s="56"/>
      <c r="Q1287" s="56">
        <v>41</v>
      </c>
      <c r="R1287" s="60" t="s">
        <v>1139</v>
      </c>
      <c r="S1287" s="61">
        <f>O1287+P1287</f>
        <v>17</v>
      </c>
      <c r="T1287" s="62">
        <f>+IF(L1287&lt;&gt;"",IF(DAYS360(L1287,$A$2)&lt;0,0,IF(AND(MONTH(L1287)=MONTH($A$2),YEAR(L1287)&lt;YEAR($A$2)),(DAYS360(L1287,$A$2)/30)-1,DAYS360(L1287,$A$2)/30)),0)</f>
        <v>8.0333333333333332</v>
      </c>
      <c r="U1287" s="62">
        <f>+IF(M1287&lt;&gt;"",IF(DAYS360(M1287,$A$2)&lt;0,0,IF(AND(MONTH(M1287)=MONTH($A$2),YEAR(M1287)&lt;YEAR($A$2)),(DAYS360(M1287,$A$2)/30)-1,DAYS360(M1287,$A$2)/30)),0)</f>
        <v>0.4</v>
      </c>
      <c r="V1287" s="63">
        <f>S1287/((C1287+Q1287)/2)</f>
        <v>0.51515151515151514</v>
      </c>
      <c r="W1287" s="64">
        <f>+IF(V1287&gt;0,1/V1287,999)</f>
        <v>1.9411764705882353</v>
      </c>
      <c r="X1287" s="65" t="str">
        <f>+IF(N1287&lt;&gt;"",IF(INT(N1287)&lt;&gt;INT(K1287),"OUI",""),"")</f>
        <v/>
      </c>
      <c r="Y1287" s="66">
        <f>+IF(F1287="OUI",0,C1287*K1287)</f>
        <v>116.605</v>
      </c>
      <c r="Z1287" s="67" t="str">
        <f>+IF(R1287="-",IF(OR(F1287="OUI",AND(G1287="OUI",T1287&lt;=$V$1),H1287="OUI",I1287="OUI",J1287="OUI",T1287&lt;=$V$1),"OUI",""),"")</f>
        <v>OUI</v>
      </c>
      <c r="AA1287" s="68" t="str">
        <f>+IF(OR(Z1287&lt;&gt;"OUI",X1287="OUI",R1287&lt;&gt;"-"),"OUI","")</f>
        <v/>
      </c>
      <c r="AB1287" s="69" t="str">
        <f>+IF(AA1287&lt;&gt;"OUI","-",IF(R1287="-",IF(W1287&lt;=3,"-",MAX(N1287,K1287*(1-$T$1))),IF(W1287&lt;=3,R1287,IF(T1287&gt;$V$6,MAX(N1287,K1287*$T$6),IF(T1287&gt;$V$5,MAX(R1287,N1287,K1287*(1-$T$2),K1287*(1-$T$5)),IF(T1287&gt;$V$4,MAX(R1287,N1287,K1287*(1-$T$2),K1287*(1-$T$4)),IF(T1287&gt;$V$3,MAX(R1287,N1287,K1287*(1-$T$2),K1287*(1-$T$3)),IF(T1287&gt;$V$1,MAX(N1287,K1287*(1-$T$2)),MAX(N1287,R1287)))))))))</f>
        <v>-</v>
      </c>
      <c r="AC1287" s="70" t="str">
        <f>+IF(AB1287="-","-",IF(ABS(K1287-AB1287)&lt;0.1,1,-1*(AB1287-K1287)/K1287))</f>
        <v>-</v>
      </c>
      <c r="AD1287" s="66" t="str">
        <f>+IF(AB1287&lt;&gt;"-",IF(AB1287&lt;K1287,(K1287-AB1287)*C1287,AB1287*C1287),"")</f>
        <v/>
      </c>
      <c r="AE1287" s="68" t="str">
        <f>+IF(AB1287&lt;&gt;"-",IF(R1287&lt;&gt;"-",IF(Z1287&lt;&gt;"OUI","OLD","FAUX"),IF(Z1287&lt;&gt;"OUI","NEW","FAUX")),"")</f>
        <v/>
      </c>
      <c r="AF1287" s="68"/>
      <c r="AG1287" s="68"/>
      <c r="AH1287" s="53" t="str">
        <f t="shared" si="19"/>
        <v/>
      </c>
    </row>
    <row r="1288" spans="1:34" ht="17">
      <c r="A1288" s="53" t="s">
        <v>1410</v>
      </c>
      <c r="B1288" s="53" t="s">
        <v>1411</v>
      </c>
      <c r="C1288" s="54">
        <v>191</v>
      </c>
      <c r="D1288" s="55" t="s">
        <v>80</v>
      </c>
      <c r="E1288" s="55" t="s">
        <v>74</v>
      </c>
      <c r="F1288" s="56" t="s">
        <v>49</v>
      </c>
      <c r="G1288" s="56" t="s">
        <v>49</v>
      </c>
      <c r="H1288" s="56" t="s">
        <v>98</v>
      </c>
      <c r="I1288" s="56"/>
      <c r="J1288" s="56" t="s">
        <v>49</v>
      </c>
      <c r="K1288" s="57">
        <v>4.6417000000000002</v>
      </c>
      <c r="L1288" s="58">
        <v>44075</v>
      </c>
      <c r="M1288" s="58">
        <v>45659</v>
      </c>
      <c r="N1288" s="59"/>
      <c r="O1288" s="56">
        <v>20</v>
      </c>
      <c r="P1288" s="56"/>
      <c r="Q1288" s="56">
        <v>211</v>
      </c>
      <c r="R1288" s="60">
        <v>4.17753</v>
      </c>
      <c r="S1288" s="61">
        <f>O1288+P1288</f>
        <v>20</v>
      </c>
      <c r="T1288" s="62">
        <f>+IF(L1288&lt;&gt;"",IF(DAYS360(L1288,$A$2)&lt;0,0,IF(AND(MONTH(L1288)=MONTH($A$2),YEAR(L1288)&lt;YEAR($A$2)),(DAYS360(L1288,$A$2)/30)-1,DAYS360(L1288,$A$2)/30)),0)</f>
        <v>54.833333333333336</v>
      </c>
      <c r="U1288" s="62">
        <f>+IF(M1288&lt;&gt;"",IF(DAYS360(M1288,$A$2)&lt;0,0,IF(AND(MONTH(M1288)=MONTH($A$2),YEAR(M1288)&lt;YEAR($A$2)),(DAYS360(M1288,$A$2)/30)-1,DAYS360(M1288,$A$2)/30)),0)</f>
        <v>2.8</v>
      </c>
      <c r="V1288" s="63">
        <f>S1288/((C1288+Q1288)/2)</f>
        <v>9.950248756218906E-2</v>
      </c>
      <c r="W1288" s="64">
        <f>+IF(V1288&gt;0,1/V1288,999)</f>
        <v>10.049999999999999</v>
      </c>
      <c r="X1288" s="65" t="str">
        <f>+IF(N1288&lt;&gt;"",IF(INT(N1288)&lt;&gt;INT(K1288),"OUI",""),"")</f>
        <v/>
      </c>
      <c r="Y1288" s="66">
        <f>+IF(F1288="OUI",0,C1288*K1288)</f>
        <v>886.56470000000002</v>
      </c>
      <c r="Z1288" s="67" t="str">
        <f>+IF(R1288="-",IF(OR(F1288="OUI",AND(G1288="OUI",T1288&lt;=$V$1),H1288="OUI",I1288="OUI",J1288="OUI",T1288&lt;=$V$1),"OUI",""),"")</f>
        <v/>
      </c>
      <c r="AA1288" s="68" t="str">
        <f>+IF(OR(Z1288&lt;&gt;"OUI",X1288="OUI",R1288&lt;&gt;"-"),"OUI","")</f>
        <v>OUI</v>
      </c>
      <c r="AB1288" s="69">
        <f>+IF(AA1288&lt;&gt;"OUI","-",IF(R1288="-",IF(W1288&lt;=3,"-",MAX(N1288,K1288*(1-$T$1))),IF(W1288&lt;=3,R1288,IF(T1288&gt;$V$6,MAX(N1288,K1288*$T$6),IF(T1288&gt;$V$5,MAX(R1288,N1288,K1288*(1-$T$2),K1288*(1-$T$5)),IF(T1288&gt;$V$4,MAX(R1288,N1288,K1288*(1-$T$2),K1288*(1-$T$4)),IF(T1288&gt;$V$3,MAX(R1288,N1288,K1288*(1-$T$2),K1288*(1-$T$3)),IF(T1288&gt;$V$1,MAX(N1288,K1288*(1-$T$2)),MAX(N1288,R1288)))))))))</f>
        <v>4.17753</v>
      </c>
      <c r="AC1288" s="70">
        <f>+IF(AB1288="-","-",IF(ABS(K1288-AB1288)&lt;0.1,1,-1*(AB1288-K1288)/K1288))</f>
        <v>0.10000000000000003</v>
      </c>
      <c r="AD1288" s="66">
        <f>+IF(AB1288&lt;&gt;"-",IF(AB1288&lt;K1288,(K1288-AB1288)*C1288,AB1288*C1288),"")</f>
        <v>88.656470000000041</v>
      </c>
      <c r="AE1288" s="68" t="str">
        <f>+IF(AB1288&lt;&gt;"-",IF(R1288&lt;&gt;"-",IF(Z1288&lt;&gt;"OUI","OLD","FAUX"),IF(Z1288&lt;&gt;"OUI","NEW","FAUX")),"")</f>
        <v>OLD</v>
      </c>
      <c r="AF1288" s="68"/>
      <c r="AG1288" s="68"/>
      <c r="AH1288" s="53" t="str">
        <f t="shared" si="19"/>
        <v/>
      </c>
    </row>
    <row r="1289" spans="1:34" ht="17">
      <c r="A1289" s="53" t="s">
        <v>1666</v>
      </c>
      <c r="B1289" s="53" t="s">
        <v>1667</v>
      </c>
      <c r="C1289" s="54">
        <v>25</v>
      </c>
      <c r="D1289" s="55" t="s">
        <v>68</v>
      </c>
      <c r="E1289" s="55" t="s">
        <v>56</v>
      </c>
      <c r="F1289" s="56" t="s">
        <v>49</v>
      </c>
      <c r="G1289" s="56" t="s">
        <v>49</v>
      </c>
      <c r="H1289" s="56"/>
      <c r="I1289" s="56"/>
      <c r="J1289" s="56" t="s">
        <v>49</v>
      </c>
      <c r="K1289" s="57">
        <v>4.6337999999999999</v>
      </c>
      <c r="L1289" s="58">
        <v>44321</v>
      </c>
      <c r="M1289" s="58">
        <v>45719</v>
      </c>
      <c r="N1289" s="59"/>
      <c r="O1289" s="56">
        <v>1</v>
      </c>
      <c r="P1289" s="56"/>
      <c r="Q1289" s="56">
        <v>27</v>
      </c>
      <c r="R1289" s="60">
        <v>4.17042</v>
      </c>
      <c r="S1289" s="61">
        <f>O1289+P1289</f>
        <v>1</v>
      </c>
      <c r="T1289" s="62">
        <f>+IF(L1289&lt;&gt;"",IF(DAYS360(L1289,$A$2)&lt;0,0,IF(AND(MONTH(L1289)=MONTH($A$2),YEAR(L1289)&lt;YEAR($A$2)),(DAYS360(L1289,$A$2)/30)-1,DAYS360(L1289,$A$2)/30)),0)</f>
        <v>46.7</v>
      </c>
      <c r="U1289" s="62">
        <f>+IF(M1289&lt;&gt;"",IF(DAYS360(M1289,$A$2)&lt;0,0,IF(AND(MONTH(M1289)=MONTH($A$2),YEAR(M1289)&lt;YEAR($A$2)),(DAYS360(M1289,$A$2)/30)-1,DAYS360(M1289,$A$2)/30)),0)</f>
        <v>0.76666666666666672</v>
      </c>
      <c r="V1289" s="63">
        <f>S1289/((C1289+Q1289)/2)</f>
        <v>3.8461538461538464E-2</v>
      </c>
      <c r="W1289" s="64">
        <f>+IF(V1289&gt;0,1/V1289,999)</f>
        <v>26</v>
      </c>
      <c r="X1289" s="65" t="str">
        <f>+IF(N1289&lt;&gt;"",IF(INT(N1289)&lt;&gt;INT(K1289),"OUI",""),"")</f>
        <v/>
      </c>
      <c r="Y1289" s="66">
        <f>+IF(F1289="OUI",0,C1289*K1289)</f>
        <v>115.845</v>
      </c>
      <c r="Z1289" s="67" t="str">
        <f>+IF(R1289="-",IF(OR(F1289="OUI",AND(G1289="OUI",T1289&lt;=$V$1),H1289="OUI",I1289="OUI",J1289="OUI",T1289&lt;=$V$1),"OUI",""),"")</f>
        <v/>
      </c>
      <c r="AA1289" s="68" t="str">
        <f>+IF(OR(Z1289&lt;&gt;"OUI",X1289="OUI",R1289&lt;&gt;"-"),"OUI","")</f>
        <v>OUI</v>
      </c>
      <c r="AB1289" s="69">
        <f>+IF(AA1289&lt;&gt;"OUI","-",IF(R1289="-",IF(W1289&lt;=3,"-",MAX(N1289,K1289*(1-$T$1))),IF(W1289&lt;=3,R1289,IF(T1289&gt;$V$6,MAX(N1289,K1289*$T$6),IF(T1289&gt;$V$5,MAX(R1289,N1289,K1289*(1-$T$2),K1289*(1-$T$5)),IF(T1289&gt;$V$4,MAX(R1289,N1289,K1289*(1-$T$2),K1289*(1-$T$4)),IF(T1289&gt;$V$3,MAX(R1289,N1289,K1289*(1-$T$2),K1289*(1-$T$3)),IF(T1289&gt;$V$1,MAX(N1289,K1289*(1-$T$2)),MAX(N1289,R1289)))))))))</f>
        <v>4.17042</v>
      </c>
      <c r="AC1289" s="70">
        <f>+IF(AB1289="-","-",IF(ABS(K1289-AB1289)&lt;0.1,1,-1*(AB1289-K1289)/K1289))</f>
        <v>9.9999999999999978E-2</v>
      </c>
      <c r="AD1289" s="66">
        <f>+IF(AB1289&lt;&gt;"-",IF(AB1289&lt;K1289,(K1289-AB1289)*C1289,AB1289*C1289),"")</f>
        <v>11.584499999999998</v>
      </c>
      <c r="AE1289" s="68" t="str">
        <f>+IF(AB1289&lt;&gt;"-",IF(R1289&lt;&gt;"-",IF(Z1289&lt;&gt;"OUI","OLD","FAUX"),IF(Z1289&lt;&gt;"OUI","NEW","FAUX")),"")</f>
        <v>OLD</v>
      </c>
      <c r="AF1289" s="68"/>
      <c r="AG1289" s="68"/>
      <c r="AH1289" s="53" t="str">
        <f t="shared" si="19"/>
        <v/>
      </c>
    </row>
    <row r="1290" spans="1:34" ht="17">
      <c r="A1290" s="53" t="s">
        <v>3445</v>
      </c>
      <c r="B1290" s="53" t="s">
        <v>3446</v>
      </c>
      <c r="C1290" s="54">
        <v>7</v>
      </c>
      <c r="D1290" s="55" t="s">
        <v>80</v>
      </c>
      <c r="E1290" s="55" t="s">
        <v>81</v>
      </c>
      <c r="F1290" s="56" t="s">
        <v>49</v>
      </c>
      <c r="G1290" s="56" t="s">
        <v>49</v>
      </c>
      <c r="H1290" s="56"/>
      <c r="I1290" s="56"/>
      <c r="J1290" s="56" t="s">
        <v>49</v>
      </c>
      <c r="K1290" s="57">
        <v>4.6185</v>
      </c>
      <c r="L1290" s="58">
        <v>45372</v>
      </c>
      <c r="M1290" s="58">
        <v>45684</v>
      </c>
      <c r="N1290" s="59"/>
      <c r="O1290" s="56">
        <v>3</v>
      </c>
      <c r="P1290" s="56"/>
      <c r="Q1290" s="56">
        <v>10</v>
      </c>
      <c r="R1290" s="60" t="s">
        <v>1139</v>
      </c>
      <c r="S1290" s="61">
        <f>O1290+P1290</f>
        <v>3</v>
      </c>
      <c r="T1290" s="62">
        <f>+IF(L1290&lt;&gt;"",IF(DAYS360(L1290,$A$2)&lt;0,0,IF(AND(MONTH(L1290)=MONTH($A$2),YEAR(L1290)&lt;YEAR($A$2)),(DAYS360(L1290,$A$2)/30)-1,DAYS360(L1290,$A$2)/30)),0)</f>
        <v>11.166666666666666</v>
      </c>
      <c r="U1290" s="62">
        <f>+IF(M1290&lt;&gt;"",IF(DAYS360(M1290,$A$2)&lt;0,0,IF(AND(MONTH(M1290)=MONTH($A$2),YEAR(M1290)&lt;YEAR($A$2)),(DAYS360(M1290,$A$2)/30)-1,DAYS360(M1290,$A$2)/30)),0)</f>
        <v>1.9666666666666666</v>
      </c>
      <c r="V1290" s="63">
        <f>S1290/((C1290+Q1290)/2)</f>
        <v>0.35294117647058826</v>
      </c>
      <c r="W1290" s="64">
        <f>+IF(V1290&gt;0,1/V1290,999)</f>
        <v>2.833333333333333</v>
      </c>
      <c r="X1290" s="65" t="str">
        <f>+IF(N1290&lt;&gt;"",IF(INT(N1290)&lt;&gt;INT(K1290),"OUI",""),"")</f>
        <v/>
      </c>
      <c r="Y1290" s="66">
        <f>+IF(F1290="OUI",0,C1290*K1290)</f>
        <v>32.329500000000003</v>
      </c>
      <c r="Z1290" s="67" t="str">
        <f>+IF(R1290="-",IF(OR(F1290="OUI",AND(G1290="OUI",T1290&lt;=$V$1),H1290="OUI",I1290="OUI",J1290="OUI",T1290&lt;=$V$1),"OUI",""),"")</f>
        <v>OUI</v>
      </c>
      <c r="AA1290" s="68" t="str">
        <f>+IF(OR(Z1290&lt;&gt;"OUI",X1290="OUI",R1290&lt;&gt;"-"),"OUI","")</f>
        <v/>
      </c>
      <c r="AB1290" s="69" t="str">
        <f>+IF(AA1290&lt;&gt;"OUI","-",IF(R1290="-",IF(W1290&lt;=3,"-",MAX(N1290,K1290*(1-$T$1))),IF(W1290&lt;=3,R1290,IF(T1290&gt;$V$6,MAX(N1290,K1290*$T$6),IF(T1290&gt;$V$5,MAX(R1290,N1290,K1290*(1-$T$2),K1290*(1-$T$5)),IF(T1290&gt;$V$4,MAX(R1290,N1290,K1290*(1-$T$2),K1290*(1-$T$4)),IF(T1290&gt;$V$3,MAX(R1290,N1290,K1290*(1-$T$2),K1290*(1-$T$3)),IF(T1290&gt;$V$1,MAX(N1290,K1290*(1-$T$2)),MAX(N1290,R1290)))))))))</f>
        <v>-</v>
      </c>
      <c r="AC1290" s="70" t="str">
        <f>+IF(AB1290="-","-",IF(ABS(K1290-AB1290)&lt;0.1,1,-1*(AB1290-K1290)/K1290))</f>
        <v>-</v>
      </c>
      <c r="AD1290" s="66" t="str">
        <f>+IF(AB1290&lt;&gt;"-",IF(AB1290&lt;K1290,(K1290-AB1290)*C1290,AB1290*C1290),"")</f>
        <v/>
      </c>
      <c r="AE1290" s="68" t="str">
        <f>+IF(AB1290&lt;&gt;"-",IF(R1290&lt;&gt;"-",IF(Z1290&lt;&gt;"OUI","OLD","FAUX"),IF(Z1290&lt;&gt;"OUI","NEW","FAUX")),"")</f>
        <v/>
      </c>
      <c r="AF1290" s="68"/>
      <c r="AG1290" s="68"/>
      <c r="AH1290" s="53" t="str">
        <f t="shared" si="19"/>
        <v/>
      </c>
    </row>
    <row r="1291" spans="1:34" ht="17">
      <c r="A1291" s="53" t="s">
        <v>2325</v>
      </c>
      <c r="B1291" s="53" t="s">
        <v>2326</v>
      </c>
      <c r="C1291" s="54">
        <v>24</v>
      </c>
      <c r="D1291" s="55" t="s">
        <v>80</v>
      </c>
      <c r="E1291" s="55" t="s">
        <v>928</v>
      </c>
      <c r="F1291" s="56" t="s">
        <v>49</v>
      </c>
      <c r="G1291" s="56" t="s">
        <v>49</v>
      </c>
      <c r="H1291" s="56"/>
      <c r="I1291" s="56"/>
      <c r="J1291" s="56" t="s">
        <v>49</v>
      </c>
      <c r="K1291" s="57">
        <v>4.5999999999999996</v>
      </c>
      <c r="L1291" s="58">
        <v>45596</v>
      </c>
      <c r="M1291" s="58">
        <v>45184</v>
      </c>
      <c r="N1291" s="59"/>
      <c r="O1291" s="56"/>
      <c r="P1291" s="56"/>
      <c r="Q1291" s="56">
        <v>25</v>
      </c>
      <c r="R1291" s="60">
        <v>2.0539999999999998</v>
      </c>
      <c r="S1291" s="61">
        <f>O1291+P1291</f>
        <v>0</v>
      </c>
      <c r="T1291" s="62">
        <f>+IF(L1291&lt;&gt;"",IF(DAYS360(L1291,$A$2)&lt;0,0,IF(AND(MONTH(L1291)=MONTH($A$2),YEAR(L1291)&lt;YEAR($A$2)),(DAYS360(L1291,$A$2)/30)-1,DAYS360(L1291,$A$2)/30)),0)</f>
        <v>4.8666666666666663</v>
      </c>
      <c r="U1291" s="62">
        <f>+IF(M1291&lt;&gt;"",IF(DAYS360(M1291,$A$2)&lt;0,0,IF(AND(MONTH(M1291)=MONTH($A$2),YEAR(M1291)&lt;YEAR($A$2)),(DAYS360(M1291,$A$2)/30)-1,DAYS360(M1291,$A$2)/30)),0)</f>
        <v>18.366666666666667</v>
      </c>
      <c r="V1291" s="63">
        <f>S1291/((C1291+Q1291)/2)</f>
        <v>0</v>
      </c>
      <c r="W1291" s="64">
        <f>+IF(V1291&gt;0,1/V1291,999)</f>
        <v>999</v>
      </c>
      <c r="X1291" s="65" t="str">
        <f>+IF(N1291&lt;&gt;"",IF(INT(N1291)&lt;&gt;INT(K1291),"OUI",""),"")</f>
        <v/>
      </c>
      <c r="Y1291" s="66">
        <f>+IF(F1291="OUI",0,C1291*K1291)</f>
        <v>110.39999999999999</v>
      </c>
      <c r="Z1291" s="67" t="str">
        <f>+IF(R1291="-",IF(OR(F1291="OUI",AND(G1291="OUI",T1291&lt;=$V$1),H1291="OUI",I1291="OUI",J1291="OUI",T1291&lt;=$V$1),"OUI",""),"")</f>
        <v/>
      </c>
      <c r="AA1291" s="68" t="str">
        <f>+IF(OR(Z1291&lt;&gt;"OUI",X1291="OUI",R1291&lt;&gt;"-"),"OUI","")</f>
        <v>OUI</v>
      </c>
      <c r="AB1291" s="69">
        <f>+IF(AA1291&lt;&gt;"OUI","-",IF(R1291="-",IF(W1291&lt;=3,"-",MAX(N1291,K1291*(1-$T$1))),IF(W1291&lt;=3,R1291,IF(T1291&gt;$V$6,MAX(N1291,K1291*$T$6),IF(T1291&gt;$V$5,MAX(R1291,N1291,K1291*(1-$T$2),K1291*(1-$T$5)),IF(T1291&gt;$V$4,MAX(R1291,N1291,K1291*(1-$T$2),K1291*(1-$T$4)),IF(T1291&gt;$V$3,MAX(R1291,N1291,K1291*(1-$T$2),K1291*(1-$T$3)),IF(T1291&gt;$V$1,MAX(N1291,K1291*(1-$T$2)),MAX(N1291,R1291)))))))))</f>
        <v>2.0539999999999998</v>
      </c>
      <c r="AC1291" s="70">
        <f>+IF(AB1291="-","-",IF(ABS(K1291-AB1291)&lt;0.1,1,-1*(AB1291-K1291)/K1291))</f>
        <v>0.5534782608695652</v>
      </c>
      <c r="AD1291" s="66">
        <f>+IF(AB1291&lt;&gt;"-",IF(AB1291&lt;K1291,(K1291-AB1291)*C1291,AB1291*C1291),"")</f>
        <v>61.103999999999999</v>
      </c>
      <c r="AE1291" s="68" t="str">
        <f>+IF(AB1291&lt;&gt;"-",IF(R1291&lt;&gt;"-",IF(Z1291&lt;&gt;"OUI","OLD","FAUX"),IF(Z1291&lt;&gt;"OUI","NEW","FAUX")),"")</f>
        <v>OLD</v>
      </c>
      <c r="AF1291" s="68"/>
      <c r="AG1291" s="68"/>
      <c r="AH1291" s="53" t="str">
        <f t="shared" si="19"/>
        <v/>
      </c>
    </row>
    <row r="1292" spans="1:34" ht="17">
      <c r="A1292" s="53" t="s">
        <v>1733</v>
      </c>
      <c r="B1292" s="53" t="s">
        <v>1734</v>
      </c>
      <c r="C1292" s="54">
        <v>18</v>
      </c>
      <c r="D1292" s="55" t="s">
        <v>80</v>
      </c>
      <c r="E1292" s="55"/>
      <c r="F1292" s="56" t="s">
        <v>49</v>
      </c>
      <c r="G1292" s="56" t="s">
        <v>49</v>
      </c>
      <c r="H1292" s="56"/>
      <c r="I1292" s="56"/>
      <c r="J1292" s="56"/>
      <c r="K1292" s="57">
        <v>4.5999999999999996</v>
      </c>
      <c r="L1292" s="58">
        <v>45187</v>
      </c>
      <c r="M1292" s="58">
        <v>45681</v>
      </c>
      <c r="N1292" s="59"/>
      <c r="O1292" s="56">
        <v>1</v>
      </c>
      <c r="P1292" s="56"/>
      <c r="Q1292" s="56">
        <v>19</v>
      </c>
      <c r="R1292" s="60">
        <v>4.1399999999999997</v>
      </c>
      <c r="S1292" s="61">
        <f>O1292+P1292</f>
        <v>1</v>
      </c>
      <c r="T1292" s="62">
        <f>+IF(L1292&lt;&gt;"",IF(DAYS360(L1292,$A$2)&lt;0,0,IF(AND(MONTH(L1292)=MONTH($A$2),YEAR(L1292)&lt;YEAR($A$2)),(DAYS360(L1292,$A$2)/30)-1,DAYS360(L1292,$A$2)/30)),0)</f>
        <v>18.266666666666666</v>
      </c>
      <c r="U1292" s="62">
        <f>+IF(M1292&lt;&gt;"",IF(DAYS360(M1292,$A$2)&lt;0,0,IF(AND(MONTH(M1292)=MONTH($A$2),YEAR(M1292)&lt;YEAR($A$2)),(DAYS360(M1292,$A$2)/30)-1,DAYS360(M1292,$A$2)/30)),0)</f>
        <v>2.0666666666666669</v>
      </c>
      <c r="V1292" s="63">
        <f>S1292/((C1292+Q1292)/2)</f>
        <v>5.4054054054054057E-2</v>
      </c>
      <c r="W1292" s="64">
        <f>+IF(V1292&gt;0,1/V1292,999)</f>
        <v>18.5</v>
      </c>
      <c r="X1292" s="65" t="str">
        <f>+IF(N1292&lt;&gt;"",IF(INT(N1292)&lt;&gt;INT(K1292),"OUI",""),"")</f>
        <v/>
      </c>
      <c r="Y1292" s="66">
        <f>+IF(F1292="OUI",0,C1292*K1292)</f>
        <v>82.8</v>
      </c>
      <c r="Z1292" s="67" t="str">
        <f>+IF(R1292="-",IF(OR(F1292="OUI",AND(G1292="OUI",T1292&lt;=$V$1),H1292="OUI",I1292="OUI",J1292="OUI",T1292&lt;=$V$1),"OUI",""),"")</f>
        <v/>
      </c>
      <c r="AA1292" s="68" t="str">
        <f>+IF(OR(Z1292&lt;&gt;"OUI",X1292="OUI",R1292&lt;&gt;"-"),"OUI","")</f>
        <v>OUI</v>
      </c>
      <c r="AB1292" s="69">
        <f>+IF(AA1292&lt;&gt;"OUI","-",IF(R1292="-",IF(W1292&lt;=3,"-",MAX(N1292,K1292*(1-$T$1))),IF(W1292&lt;=3,R1292,IF(T1292&gt;$V$6,MAX(N1292,K1292*$T$6),IF(T1292&gt;$V$5,MAX(R1292,N1292,K1292*(1-$T$2),K1292*(1-$T$5)),IF(T1292&gt;$V$4,MAX(R1292,N1292,K1292*(1-$T$2),K1292*(1-$T$4)),IF(T1292&gt;$V$3,MAX(R1292,N1292,K1292*(1-$T$2),K1292*(1-$T$3)),IF(T1292&gt;$V$1,MAX(N1292,K1292*(1-$T$2)),MAX(N1292,R1292)))))))))</f>
        <v>4.1399999999999997</v>
      </c>
      <c r="AC1292" s="70">
        <f>+IF(AB1292="-","-",IF(ABS(K1292-AB1292)&lt;0.1,1,-1*(AB1292-K1292)/K1292))</f>
        <v>0.1</v>
      </c>
      <c r="AD1292" s="66">
        <f>+IF(AB1292&lt;&gt;"-",IF(AB1292&lt;K1292,(K1292-AB1292)*C1292,AB1292*C1292),"")</f>
        <v>8.2799999999999994</v>
      </c>
      <c r="AE1292" s="68" t="str">
        <f>+IF(AB1292&lt;&gt;"-",IF(R1292&lt;&gt;"-",IF(Z1292&lt;&gt;"OUI","OLD","FAUX"),IF(Z1292&lt;&gt;"OUI","NEW","FAUX")),"")</f>
        <v>OLD</v>
      </c>
      <c r="AF1292" s="68"/>
      <c r="AG1292" s="68"/>
      <c r="AH1292" s="53" t="str">
        <f t="shared" si="19"/>
        <v/>
      </c>
    </row>
    <row r="1293" spans="1:34" ht="17">
      <c r="A1293" s="53" t="s">
        <v>2419</v>
      </c>
      <c r="B1293" s="53" t="s">
        <v>2420</v>
      </c>
      <c r="C1293" s="54">
        <v>8</v>
      </c>
      <c r="D1293" s="55" t="s">
        <v>1473</v>
      </c>
      <c r="E1293" s="55"/>
      <c r="F1293" s="56" t="s">
        <v>49</v>
      </c>
      <c r="G1293" s="56" t="s">
        <v>49</v>
      </c>
      <c r="H1293" s="56"/>
      <c r="I1293" s="56"/>
      <c r="J1293" s="56"/>
      <c r="K1293" s="57">
        <v>4.5856000000000003</v>
      </c>
      <c r="L1293" s="58">
        <v>45456</v>
      </c>
      <c r="M1293" s="58">
        <v>45602</v>
      </c>
      <c r="N1293" s="59"/>
      <c r="O1293" s="56"/>
      <c r="P1293" s="56"/>
      <c r="Q1293" s="56">
        <v>8</v>
      </c>
      <c r="R1293" s="60" t="s">
        <v>1139</v>
      </c>
      <c r="S1293" s="61">
        <f>O1293+P1293</f>
        <v>0</v>
      </c>
      <c r="T1293" s="62">
        <f>+IF(L1293&lt;&gt;"",IF(DAYS360(L1293,$A$2)&lt;0,0,IF(AND(MONTH(L1293)=MONTH($A$2),YEAR(L1293)&lt;YEAR($A$2)),(DAYS360(L1293,$A$2)/30)-1,DAYS360(L1293,$A$2)/30)),0)</f>
        <v>9.4333333333333336</v>
      </c>
      <c r="U1293" s="62">
        <f>+IF(M1293&lt;&gt;"",IF(DAYS360(M1293,$A$2)&lt;0,0,IF(AND(MONTH(M1293)=MONTH($A$2),YEAR(M1293)&lt;YEAR($A$2)),(DAYS360(M1293,$A$2)/30)-1,DAYS360(M1293,$A$2)/30)),0)</f>
        <v>4.666666666666667</v>
      </c>
      <c r="V1293" s="63">
        <f>S1293/((C1293+Q1293)/2)</f>
        <v>0</v>
      </c>
      <c r="W1293" s="64">
        <f>+IF(V1293&gt;0,1/V1293,999)</f>
        <v>999</v>
      </c>
      <c r="X1293" s="65" t="str">
        <f>+IF(N1293&lt;&gt;"",IF(INT(N1293)&lt;&gt;INT(K1293),"OUI",""),"")</f>
        <v/>
      </c>
      <c r="Y1293" s="66">
        <f>+IF(F1293="OUI",0,C1293*K1293)</f>
        <v>36.684800000000003</v>
      </c>
      <c r="Z1293" s="67" t="str">
        <f>+IF(R1293="-",IF(OR(F1293="OUI",AND(G1293="OUI",T1293&lt;=$V$1),H1293="OUI",I1293="OUI",J1293="OUI",T1293&lt;=$V$1),"OUI",""),"")</f>
        <v>OUI</v>
      </c>
      <c r="AA1293" s="68" t="str">
        <f>+IF(OR(Z1293&lt;&gt;"OUI",X1293="OUI",R1293&lt;&gt;"-"),"OUI","")</f>
        <v/>
      </c>
      <c r="AB1293" s="69" t="str">
        <f>+IF(AA1293&lt;&gt;"OUI","-",IF(R1293="-",IF(W1293&lt;=3,"-",MAX(N1293,K1293*(1-$T$1))),IF(W1293&lt;=3,R1293,IF(T1293&gt;$V$6,MAX(N1293,K1293*$T$6),IF(T1293&gt;$V$5,MAX(R1293,N1293,K1293*(1-$T$2),K1293*(1-$T$5)),IF(T1293&gt;$V$4,MAX(R1293,N1293,K1293*(1-$T$2),K1293*(1-$T$4)),IF(T1293&gt;$V$3,MAX(R1293,N1293,K1293*(1-$T$2),K1293*(1-$T$3)),IF(T1293&gt;$V$1,MAX(N1293,K1293*(1-$T$2)),MAX(N1293,R1293)))))))))</f>
        <v>-</v>
      </c>
      <c r="AC1293" s="70" t="str">
        <f>+IF(AB1293="-","-",IF(ABS(K1293-AB1293)&lt;0.1,1,-1*(AB1293-K1293)/K1293))</f>
        <v>-</v>
      </c>
      <c r="AD1293" s="66" t="str">
        <f>+IF(AB1293&lt;&gt;"-",IF(AB1293&lt;K1293,(K1293-AB1293)*C1293,AB1293*C1293),"")</f>
        <v/>
      </c>
      <c r="AE1293" s="68" t="str">
        <f>+IF(AB1293&lt;&gt;"-",IF(R1293&lt;&gt;"-",IF(Z1293&lt;&gt;"OUI","OLD","FAUX"),IF(Z1293&lt;&gt;"OUI","NEW","FAUX")),"")</f>
        <v/>
      </c>
      <c r="AF1293" s="68"/>
      <c r="AG1293" s="68"/>
      <c r="AH1293" s="53" t="str">
        <f t="shared" si="19"/>
        <v/>
      </c>
    </row>
    <row r="1294" spans="1:34" ht="17">
      <c r="A1294" s="53" t="s">
        <v>334</v>
      </c>
      <c r="B1294" s="53" t="s">
        <v>335</v>
      </c>
      <c r="C1294" s="54">
        <v>2</v>
      </c>
      <c r="D1294" s="55" t="s">
        <v>80</v>
      </c>
      <c r="E1294" s="55" t="s">
        <v>97</v>
      </c>
      <c r="F1294" s="56" t="s">
        <v>49</v>
      </c>
      <c r="G1294" s="56" t="s">
        <v>49</v>
      </c>
      <c r="H1294" s="56"/>
      <c r="I1294" s="56"/>
      <c r="J1294" s="56" t="s">
        <v>98</v>
      </c>
      <c r="K1294" s="57">
        <v>4.5648</v>
      </c>
      <c r="L1294" s="58">
        <v>43654</v>
      </c>
      <c r="M1294" s="58">
        <v>43997</v>
      </c>
      <c r="N1294" s="59"/>
      <c r="O1294" s="56"/>
      <c r="P1294" s="56"/>
      <c r="Q1294" s="56">
        <v>2</v>
      </c>
      <c r="R1294" s="60">
        <v>4.5648</v>
      </c>
      <c r="S1294" s="61">
        <f>O1294+P1294</f>
        <v>0</v>
      </c>
      <c r="T1294" s="62">
        <f>+IF(L1294&lt;&gt;"",IF(DAYS360(L1294,$A$2)&lt;0,0,IF(AND(MONTH(L1294)=MONTH($A$2),YEAR(L1294)&lt;YEAR($A$2)),(DAYS360(L1294,$A$2)/30)-1,DAYS360(L1294,$A$2)/30)),0)</f>
        <v>68.599999999999994</v>
      </c>
      <c r="U1294" s="62">
        <f>+IF(M1294&lt;&gt;"",IF(DAYS360(M1294,$A$2)&lt;0,0,IF(AND(MONTH(M1294)=MONTH($A$2),YEAR(M1294)&lt;YEAR($A$2)),(DAYS360(M1294,$A$2)/30)-1,DAYS360(M1294,$A$2)/30)),0)</f>
        <v>57.366666666666667</v>
      </c>
      <c r="V1294" s="63">
        <f>S1294/((C1294+Q1294)/2)</f>
        <v>0</v>
      </c>
      <c r="W1294" s="64">
        <f>+IF(V1294&gt;0,1/V1294,999)</f>
        <v>999</v>
      </c>
      <c r="X1294" s="65" t="str">
        <f>+IF(N1294&lt;&gt;"",IF(INT(N1294)&lt;&gt;INT(K1294),"OUI",""),"")</f>
        <v/>
      </c>
      <c r="Y1294" s="66">
        <f>+IF(F1294="OUI",0,C1294*K1294)</f>
        <v>9.1295999999999999</v>
      </c>
      <c r="Z1294" s="67" t="str">
        <f>+IF(R1294="-",IF(OR(F1294="OUI",AND(G1294="OUI",T1294&lt;=$V$1),H1294="OUI",I1294="OUI",J1294="OUI",T1294&lt;=$V$1),"OUI",""),"")</f>
        <v/>
      </c>
      <c r="AA1294" s="68" t="str">
        <f>+IF(OR(Z1294&lt;&gt;"OUI",X1294="OUI",R1294&lt;&gt;"-"),"OUI","")</f>
        <v>OUI</v>
      </c>
      <c r="AB1294" s="69">
        <f>+IF(AA1294&lt;&gt;"OUI","-",IF(R1294="-",IF(W1294&lt;=3,"-",MAX(N1294,K1294*(1-$T$1))),IF(W1294&lt;=3,R1294,IF(T1294&gt;$V$6,MAX(N1294,K1294*$T$6),IF(T1294&gt;$V$5,MAX(R1294,N1294,K1294*(1-$T$2),K1294*(1-$T$5)),IF(T1294&gt;$V$4,MAX(R1294,N1294,K1294*(1-$T$2),K1294*(1-$T$4)),IF(T1294&gt;$V$3,MAX(R1294,N1294,K1294*(1-$T$2),K1294*(1-$T$3)),IF(T1294&gt;$V$1,MAX(N1294,K1294*(1-$T$2)),MAX(N1294,R1294)))))))))</f>
        <v>4.5648</v>
      </c>
      <c r="AC1294" s="70">
        <f>+IF(AB1294="-","-",IF(ABS(K1294-AB1294)&lt;0.1,1,-1*(AB1294-K1294)/K1294))</f>
        <v>1</v>
      </c>
      <c r="AD1294" s="66">
        <f>+IF(AB1294&lt;&gt;"-",IF(AB1294&lt;K1294,(K1294-AB1294)*C1294,AB1294*C1294),"")</f>
        <v>9.1295999999999999</v>
      </c>
      <c r="AE1294" s="68" t="str">
        <f>+IF(AB1294&lt;&gt;"-",IF(R1294&lt;&gt;"-",IF(Z1294&lt;&gt;"OUI","OLD","FAUX"),IF(Z1294&lt;&gt;"OUI","NEW","FAUX")),"")</f>
        <v>OLD</v>
      </c>
      <c r="AF1294" s="68"/>
      <c r="AG1294" s="68"/>
      <c r="AH1294" s="53" t="str">
        <f t="shared" si="19"/>
        <v/>
      </c>
    </row>
    <row r="1295" spans="1:34" ht="17">
      <c r="A1295" s="53" t="s">
        <v>336</v>
      </c>
      <c r="B1295" s="53" t="s">
        <v>337</v>
      </c>
      <c r="C1295" s="54">
        <v>2</v>
      </c>
      <c r="D1295" s="55" t="s">
        <v>80</v>
      </c>
      <c r="E1295" s="55" t="s">
        <v>97</v>
      </c>
      <c r="F1295" s="56" t="s">
        <v>49</v>
      </c>
      <c r="G1295" s="56" t="s">
        <v>49</v>
      </c>
      <c r="H1295" s="56"/>
      <c r="I1295" s="56"/>
      <c r="J1295" s="56" t="s">
        <v>98</v>
      </c>
      <c r="K1295" s="57">
        <v>4.5454999999999997</v>
      </c>
      <c r="L1295" s="58">
        <v>43375</v>
      </c>
      <c r="M1295" s="58"/>
      <c r="N1295" s="59"/>
      <c r="O1295" s="56"/>
      <c r="P1295" s="56"/>
      <c r="Q1295" s="56">
        <v>2</v>
      </c>
      <c r="R1295" s="60">
        <v>4.5454999999999997</v>
      </c>
      <c r="S1295" s="61">
        <f>O1295+P1295</f>
        <v>0</v>
      </c>
      <c r="T1295" s="62">
        <f>+IF(L1295&lt;&gt;"",IF(DAYS360(L1295,$A$2)&lt;0,0,IF(AND(MONTH(L1295)=MONTH($A$2),YEAR(L1295)&lt;YEAR($A$2)),(DAYS360(L1295,$A$2)/30)-1,DAYS360(L1295,$A$2)/30)),0)</f>
        <v>77.8</v>
      </c>
      <c r="U1295" s="62">
        <f>+IF(M1295&lt;&gt;"",IF(DAYS360(M1295,$A$2)&lt;0,0,IF(AND(MONTH(M1295)=MONTH($A$2),YEAR(M1295)&lt;YEAR($A$2)),(DAYS360(M1295,$A$2)/30)-1,DAYS360(M1295,$A$2)/30)),0)</f>
        <v>0</v>
      </c>
      <c r="V1295" s="63">
        <f>S1295/((C1295+Q1295)/2)</f>
        <v>0</v>
      </c>
      <c r="W1295" s="64">
        <f>+IF(V1295&gt;0,1/V1295,999)</f>
        <v>999</v>
      </c>
      <c r="X1295" s="65" t="str">
        <f>+IF(N1295&lt;&gt;"",IF(INT(N1295)&lt;&gt;INT(K1295),"OUI",""),"")</f>
        <v/>
      </c>
      <c r="Y1295" s="66">
        <f>+IF(F1295="OUI",0,C1295*K1295)</f>
        <v>9.0909999999999993</v>
      </c>
      <c r="Z1295" s="67" t="str">
        <f>+IF(R1295="-",IF(OR(F1295="OUI",AND(G1295="OUI",T1295&lt;=$V$1),H1295="OUI",I1295="OUI",J1295="OUI",T1295&lt;=$V$1),"OUI",""),"")</f>
        <v/>
      </c>
      <c r="AA1295" s="68" t="str">
        <f>+IF(OR(Z1295&lt;&gt;"OUI",X1295="OUI",R1295&lt;&gt;"-"),"OUI","")</f>
        <v>OUI</v>
      </c>
      <c r="AB1295" s="69">
        <f>+IF(AA1295&lt;&gt;"OUI","-",IF(R1295="-",IF(W1295&lt;=3,"-",MAX(N1295,K1295*(1-$T$1))),IF(W1295&lt;=3,R1295,IF(T1295&gt;$V$6,MAX(N1295,K1295*$T$6),IF(T1295&gt;$V$5,MAX(R1295,N1295,K1295*(1-$T$2),K1295*(1-$T$5)),IF(T1295&gt;$V$4,MAX(R1295,N1295,K1295*(1-$T$2),K1295*(1-$T$4)),IF(T1295&gt;$V$3,MAX(R1295,N1295,K1295*(1-$T$2),K1295*(1-$T$3)),IF(T1295&gt;$V$1,MAX(N1295,K1295*(1-$T$2)),MAX(N1295,R1295)))))))))</f>
        <v>4.5454999999999997</v>
      </c>
      <c r="AC1295" s="70">
        <f>+IF(AB1295="-","-",IF(ABS(K1295-AB1295)&lt;0.1,1,-1*(AB1295-K1295)/K1295))</f>
        <v>1</v>
      </c>
      <c r="AD1295" s="66">
        <f>+IF(AB1295&lt;&gt;"-",IF(AB1295&lt;K1295,(K1295-AB1295)*C1295,AB1295*C1295),"")</f>
        <v>9.0909999999999993</v>
      </c>
      <c r="AE1295" s="68" t="str">
        <f>+IF(AB1295&lt;&gt;"-",IF(R1295&lt;&gt;"-",IF(Z1295&lt;&gt;"OUI","OLD","FAUX"),IF(Z1295&lt;&gt;"OUI","NEW","FAUX")),"")</f>
        <v>OLD</v>
      </c>
      <c r="AF1295" s="68"/>
      <c r="AG1295" s="68"/>
      <c r="AH1295" s="53" t="str">
        <f t="shared" ref="AH1295:AH1358" si="20">+IF(AND(OR(R1295&lt;&gt;"-",AB1295&lt;&gt;"-"),T1295&lt;=1),"Ne pas déprécier","")</f>
        <v/>
      </c>
    </row>
    <row r="1296" spans="1:34" ht="17">
      <c r="A1296" s="53" t="s">
        <v>2298</v>
      </c>
      <c r="B1296" s="53" t="s">
        <v>2299</v>
      </c>
      <c r="C1296" s="54">
        <v>5</v>
      </c>
      <c r="D1296" s="55" t="s">
        <v>80</v>
      </c>
      <c r="E1296" s="55" t="s">
        <v>81</v>
      </c>
      <c r="F1296" s="56" t="s">
        <v>49</v>
      </c>
      <c r="G1296" s="56" t="s">
        <v>49</v>
      </c>
      <c r="H1296" s="56"/>
      <c r="I1296" s="56"/>
      <c r="J1296" s="56" t="s">
        <v>49</v>
      </c>
      <c r="K1296" s="57">
        <v>4.5274000000000001</v>
      </c>
      <c r="L1296" s="58">
        <v>45418</v>
      </c>
      <c r="M1296" s="58">
        <v>45728</v>
      </c>
      <c r="N1296" s="59"/>
      <c r="O1296" s="56">
        <v>1</v>
      </c>
      <c r="P1296" s="56"/>
      <c r="Q1296" s="56">
        <v>6</v>
      </c>
      <c r="R1296" s="60">
        <v>2.9273583333333333</v>
      </c>
      <c r="S1296" s="61">
        <f>O1296+P1296</f>
        <v>1</v>
      </c>
      <c r="T1296" s="62">
        <f>+IF(L1296&lt;&gt;"",IF(DAYS360(L1296,$A$2)&lt;0,0,IF(AND(MONTH(L1296)=MONTH($A$2),YEAR(L1296)&lt;YEAR($A$2)),(DAYS360(L1296,$A$2)/30)-1,DAYS360(L1296,$A$2)/30)),0)</f>
        <v>10.666666666666666</v>
      </c>
      <c r="U1296" s="62">
        <f>+IF(M1296&lt;&gt;"",IF(DAYS360(M1296,$A$2)&lt;0,0,IF(AND(MONTH(M1296)=MONTH($A$2),YEAR(M1296)&lt;YEAR($A$2)),(DAYS360(M1296,$A$2)/30)-1,DAYS360(M1296,$A$2)/30)),0)</f>
        <v>0.46666666666666667</v>
      </c>
      <c r="V1296" s="63">
        <f>S1296/((C1296+Q1296)/2)</f>
        <v>0.18181818181818182</v>
      </c>
      <c r="W1296" s="64">
        <f>+IF(V1296&gt;0,1/V1296,999)</f>
        <v>5.5</v>
      </c>
      <c r="X1296" s="65" t="str">
        <f>+IF(N1296&lt;&gt;"",IF(INT(N1296)&lt;&gt;INT(K1296),"OUI",""),"")</f>
        <v/>
      </c>
      <c r="Y1296" s="66">
        <f>+IF(F1296="OUI",0,C1296*K1296)</f>
        <v>22.637</v>
      </c>
      <c r="Z1296" s="67" t="str">
        <f>+IF(R1296="-",IF(OR(F1296="OUI",AND(G1296="OUI",T1296&lt;=$V$1),H1296="OUI",I1296="OUI",J1296="OUI",T1296&lt;=$V$1),"OUI",""),"")</f>
        <v/>
      </c>
      <c r="AA1296" s="68" t="str">
        <f>+IF(OR(Z1296&lt;&gt;"OUI",X1296="OUI",R1296&lt;&gt;"-"),"OUI","")</f>
        <v>OUI</v>
      </c>
      <c r="AB1296" s="69">
        <f>+IF(AA1296&lt;&gt;"OUI","-",IF(R1296="-",IF(W1296&lt;=3,"-",MAX(N1296,K1296*(1-$T$1))),IF(W1296&lt;=3,R1296,IF(T1296&gt;$V$6,MAX(N1296,K1296*$T$6),IF(T1296&gt;$V$5,MAX(R1296,N1296,K1296*(1-$T$2),K1296*(1-$T$5)),IF(T1296&gt;$V$4,MAX(R1296,N1296,K1296*(1-$T$2),K1296*(1-$T$4)),IF(T1296&gt;$V$3,MAX(R1296,N1296,K1296*(1-$T$2),K1296*(1-$T$3)),IF(T1296&gt;$V$1,MAX(N1296,K1296*(1-$T$2)),MAX(N1296,R1296)))))))))</f>
        <v>2.9273583333333333</v>
      </c>
      <c r="AC1296" s="70">
        <f>+IF(AB1296="-","-",IF(ABS(K1296-AB1296)&lt;0.1,1,-1*(AB1296-K1296)/K1296))</f>
        <v>0.35341292279601244</v>
      </c>
      <c r="AD1296" s="66">
        <f>+IF(AB1296&lt;&gt;"-",IF(AB1296&lt;K1296,(K1296-AB1296)*C1296,AB1296*C1296),"")</f>
        <v>8.0002083333333331</v>
      </c>
      <c r="AE1296" s="68" t="str">
        <f>+IF(AB1296&lt;&gt;"-",IF(R1296&lt;&gt;"-",IF(Z1296&lt;&gt;"OUI","OLD","FAUX"),IF(Z1296&lt;&gt;"OUI","NEW","FAUX")),"")</f>
        <v>OLD</v>
      </c>
      <c r="AF1296" s="68"/>
      <c r="AG1296" s="68"/>
      <c r="AH1296" s="53" t="str">
        <f t="shared" si="20"/>
        <v/>
      </c>
    </row>
    <row r="1297" spans="1:34" ht="17">
      <c r="A1297" s="53" t="s">
        <v>3084</v>
      </c>
      <c r="B1297" s="53" t="s">
        <v>3085</v>
      </c>
      <c r="C1297" s="54">
        <v>1</v>
      </c>
      <c r="D1297" s="55" t="s">
        <v>1329</v>
      </c>
      <c r="E1297" s="55"/>
      <c r="F1297" s="56" t="s">
        <v>49</v>
      </c>
      <c r="G1297" s="56" t="s">
        <v>49</v>
      </c>
      <c r="H1297" s="56"/>
      <c r="I1297" s="56"/>
      <c r="J1297" s="56"/>
      <c r="K1297" s="57">
        <v>4.5</v>
      </c>
      <c r="L1297" s="58">
        <v>45665</v>
      </c>
      <c r="M1297" s="58">
        <v>45733</v>
      </c>
      <c r="N1297" s="59"/>
      <c r="O1297" s="56">
        <v>8</v>
      </c>
      <c r="P1297" s="56"/>
      <c r="Q1297" s="56">
        <v>1</v>
      </c>
      <c r="R1297" s="60" t="s">
        <v>1139</v>
      </c>
      <c r="S1297" s="61">
        <f>O1297+P1297</f>
        <v>8</v>
      </c>
      <c r="T1297" s="62">
        <f>+IF(L1297&lt;&gt;"",IF(DAYS360(L1297,$A$2)&lt;0,0,IF(AND(MONTH(L1297)=MONTH($A$2),YEAR(L1297)&lt;YEAR($A$2)),(DAYS360(L1297,$A$2)/30)-1,DAYS360(L1297,$A$2)/30)),0)</f>
        <v>2.6</v>
      </c>
      <c r="U1297" s="62">
        <f>+IF(M1297&lt;&gt;"",IF(DAYS360(M1297,$A$2)&lt;0,0,IF(AND(MONTH(M1297)=MONTH($A$2),YEAR(M1297)&lt;YEAR($A$2)),(DAYS360(M1297,$A$2)/30)-1,DAYS360(M1297,$A$2)/30)),0)</f>
        <v>0.3</v>
      </c>
      <c r="V1297" s="63">
        <f>S1297/((C1297+Q1297)/2)</f>
        <v>8</v>
      </c>
      <c r="W1297" s="64">
        <f>+IF(V1297&gt;0,1/V1297,999)</f>
        <v>0.125</v>
      </c>
      <c r="X1297" s="65" t="str">
        <f>+IF(N1297&lt;&gt;"",IF(INT(N1297)&lt;&gt;INT(K1297),"OUI",""),"")</f>
        <v/>
      </c>
      <c r="Y1297" s="66">
        <f>+IF(F1297="OUI",0,C1297*K1297)</f>
        <v>4.5</v>
      </c>
      <c r="Z1297" s="67" t="str">
        <f>+IF(R1297="-",IF(OR(F1297="OUI",AND(G1297="OUI",T1297&lt;=$V$1),H1297="OUI",I1297="OUI",J1297="OUI",T1297&lt;=$V$1),"OUI",""),"")</f>
        <v>OUI</v>
      </c>
      <c r="AA1297" s="68" t="str">
        <f>+IF(OR(Z1297&lt;&gt;"OUI",X1297="OUI",R1297&lt;&gt;"-"),"OUI","")</f>
        <v/>
      </c>
      <c r="AB1297" s="69" t="str">
        <f>+IF(AA1297&lt;&gt;"OUI","-",IF(R1297="-",IF(W1297&lt;=3,"-",MAX(N1297,K1297*(1-$T$1))),IF(W1297&lt;=3,R1297,IF(T1297&gt;$V$6,MAX(N1297,K1297*$T$6),IF(T1297&gt;$V$5,MAX(R1297,N1297,K1297*(1-$T$2),K1297*(1-$T$5)),IF(T1297&gt;$V$4,MAX(R1297,N1297,K1297*(1-$T$2),K1297*(1-$T$4)),IF(T1297&gt;$V$3,MAX(R1297,N1297,K1297*(1-$T$2),K1297*(1-$T$3)),IF(T1297&gt;$V$1,MAX(N1297,K1297*(1-$T$2)),MAX(N1297,R1297)))))))))</f>
        <v>-</v>
      </c>
      <c r="AC1297" s="70" t="str">
        <f>+IF(AB1297="-","-",IF(ABS(K1297-AB1297)&lt;0.1,1,-1*(AB1297-K1297)/K1297))</f>
        <v>-</v>
      </c>
      <c r="AD1297" s="66" t="str">
        <f>+IF(AB1297&lt;&gt;"-",IF(AB1297&lt;K1297,(K1297-AB1297)*C1297,AB1297*C1297),"")</f>
        <v/>
      </c>
      <c r="AE1297" s="68" t="str">
        <f>+IF(AB1297&lt;&gt;"-",IF(R1297&lt;&gt;"-",IF(Z1297&lt;&gt;"OUI","OLD","FAUX"),IF(Z1297&lt;&gt;"OUI","NEW","FAUX")),"")</f>
        <v/>
      </c>
      <c r="AF1297" s="68"/>
      <c r="AG1297" s="68"/>
      <c r="AH1297" s="53" t="str">
        <f t="shared" si="20"/>
        <v/>
      </c>
    </row>
    <row r="1298" spans="1:34" ht="17">
      <c r="A1298" s="53" t="s">
        <v>3092</v>
      </c>
      <c r="B1298" s="53" t="s">
        <v>3093</v>
      </c>
      <c r="C1298" s="54">
        <v>2</v>
      </c>
      <c r="D1298" s="55" t="s">
        <v>1329</v>
      </c>
      <c r="E1298" s="55"/>
      <c r="F1298" s="56" t="s">
        <v>49</v>
      </c>
      <c r="G1298" s="56" t="s">
        <v>49</v>
      </c>
      <c r="H1298" s="56"/>
      <c r="I1298" s="56"/>
      <c r="J1298" s="56"/>
      <c r="K1298" s="57">
        <v>4.5</v>
      </c>
      <c r="L1298" s="58">
        <v>45644</v>
      </c>
      <c r="M1298" s="58">
        <v>45699</v>
      </c>
      <c r="N1298" s="59"/>
      <c r="O1298" s="56">
        <v>9</v>
      </c>
      <c r="P1298" s="56"/>
      <c r="Q1298" s="56">
        <v>12</v>
      </c>
      <c r="R1298" s="60" t="s">
        <v>1139</v>
      </c>
      <c r="S1298" s="61">
        <f>O1298+P1298</f>
        <v>9</v>
      </c>
      <c r="T1298" s="62">
        <f>+IF(L1298&lt;&gt;"",IF(DAYS360(L1298,$A$2)&lt;0,0,IF(AND(MONTH(L1298)=MONTH($A$2),YEAR(L1298)&lt;YEAR($A$2)),(DAYS360(L1298,$A$2)/30)-1,DAYS360(L1298,$A$2)/30)),0)</f>
        <v>3.2666666666666666</v>
      </c>
      <c r="U1298" s="62">
        <f>+IF(M1298&lt;&gt;"",IF(DAYS360(M1298,$A$2)&lt;0,0,IF(AND(MONTH(M1298)=MONTH($A$2),YEAR(M1298)&lt;YEAR($A$2)),(DAYS360(M1298,$A$2)/30)-1,DAYS360(M1298,$A$2)/30)),0)</f>
        <v>1.5</v>
      </c>
      <c r="V1298" s="63">
        <f>S1298/((C1298+Q1298)/2)</f>
        <v>1.2857142857142858</v>
      </c>
      <c r="W1298" s="64">
        <f>+IF(V1298&gt;0,1/V1298,999)</f>
        <v>0.77777777777777768</v>
      </c>
      <c r="X1298" s="65" t="str">
        <f>+IF(N1298&lt;&gt;"",IF(INT(N1298)&lt;&gt;INT(K1298),"OUI",""),"")</f>
        <v/>
      </c>
      <c r="Y1298" s="66">
        <f>+IF(F1298="OUI",0,C1298*K1298)</f>
        <v>9</v>
      </c>
      <c r="Z1298" s="67" t="str">
        <f>+IF(R1298="-",IF(OR(F1298="OUI",AND(G1298="OUI",T1298&lt;=$V$1),H1298="OUI",I1298="OUI",J1298="OUI",T1298&lt;=$V$1),"OUI",""),"")</f>
        <v>OUI</v>
      </c>
      <c r="AA1298" s="68" t="str">
        <f>+IF(OR(Z1298&lt;&gt;"OUI",X1298="OUI",R1298&lt;&gt;"-"),"OUI","")</f>
        <v/>
      </c>
      <c r="AB1298" s="69" t="str">
        <f>+IF(AA1298&lt;&gt;"OUI","-",IF(R1298="-",IF(W1298&lt;=3,"-",MAX(N1298,K1298*(1-$T$1))),IF(W1298&lt;=3,R1298,IF(T1298&gt;$V$6,MAX(N1298,K1298*$T$6),IF(T1298&gt;$V$5,MAX(R1298,N1298,K1298*(1-$T$2),K1298*(1-$T$5)),IF(T1298&gt;$V$4,MAX(R1298,N1298,K1298*(1-$T$2),K1298*(1-$T$4)),IF(T1298&gt;$V$3,MAX(R1298,N1298,K1298*(1-$T$2),K1298*(1-$T$3)),IF(T1298&gt;$V$1,MAX(N1298,K1298*(1-$T$2)),MAX(N1298,R1298)))))))))</f>
        <v>-</v>
      </c>
      <c r="AC1298" s="70" t="str">
        <f>+IF(AB1298="-","-",IF(ABS(K1298-AB1298)&lt;0.1,1,-1*(AB1298-K1298)/K1298))</f>
        <v>-</v>
      </c>
      <c r="AD1298" s="66" t="str">
        <f>+IF(AB1298&lt;&gt;"-",IF(AB1298&lt;K1298,(K1298-AB1298)*C1298,AB1298*C1298),"")</f>
        <v/>
      </c>
      <c r="AE1298" s="68" t="str">
        <f>+IF(AB1298&lt;&gt;"-",IF(R1298&lt;&gt;"-",IF(Z1298&lt;&gt;"OUI","OLD","FAUX"),IF(Z1298&lt;&gt;"OUI","NEW","FAUX")),"")</f>
        <v/>
      </c>
      <c r="AF1298" s="68"/>
      <c r="AG1298" s="68"/>
      <c r="AH1298" s="53" t="str">
        <f t="shared" si="20"/>
        <v/>
      </c>
    </row>
    <row r="1299" spans="1:34" ht="17">
      <c r="A1299" s="53" t="s">
        <v>3094</v>
      </c>
      <c r="B1299" s="53" t="s">
        <v>3095</v>
      </c>
      <c r="C1299" s="54">
        <v>2</v>
      </c>
      <c r="D1299" s="55" t="s">
        <v>1329</v>
      </c>
      <c r="E1299" s="55"/>
      <c r="F1299" s="56" t="s">
        <v>49</v>
      </c>
      <c r="G1299" s="56" t="s">
        <v>49</v>
      </c>
      <c r="H1299" s="56"/>
      <c r="I1299" s="56"/>
      <c r="J1299" s="56"/>
      <c r="K1299" s="57">
        <v>4.5</v>
      </c>
      <c r="L1299" s="58">
        <v>45511</v>
      </c>
      <c r="M1299" s="58">
        <v>45677</v>
      </c>
      <c r="N1299" s="59"/>
      <c r="O1299" s="56">
        <v>6</v>
      </c>
      <c r="P1299" s="56"/>
      <c r="Q1299" s="56">
        <v>9</v>
      </c>
      <c r="R1299" s="60" t="s">
        <v>1139</v>
      </c>
      <c r="S1299" s="61">
        <f>O1299+P1299</f>
        <v>6</v>
      </c>
      <c r="T1299" s="62">
        <f>+IF(L1299&lt;&gt;"",IF(DAYS360(L1299,$A$2)&lt;0,0,IF(AND(MONTH(L1299)=MONTH($A$2),YEAR(L1299)&lt;YEAR($A$2)),(DAYS360(L1299,$A$2)/30)-1,DAYS360(L1299,$A$2)/30)),0)</f>
        <v>7.6333333333333337</v>
      </c>
      <c r="U1299" s="62">
        <f>+IF(M1299&lt;&gt;"",IF(DAYS360(M1299,$A$2)&lt;0,0,IF(AND(MONTH(M1299)=MONTH($A$2),YEAR(M1299)&lt;YEAR($A$2)),(DAYS360(M1299,$A$2)/30)-1,DAYS360(M1299,$A$2)/30)),0)</f>
        <v>2.2000000000000002</v>
      </c>
      <c r="V1299" s="63">
        <f>S1299/((C1299+Q1299)/2)</f>
        <v>1.0909090909090908</v>
      </c>
      <c r="W1299" s="64">
        <f>+IF(V1299&gt;0,1/V1299,999)</f>
        <v>0.91666666666666674</v>
      </c>
      <c r="X1299" s="65" t="str">
        <f>+IF(N1299&lt;&gt;"",IF(INT(N1299)&lt;&gt;INT(K1299),"OUI",""),"")</f>
        <v/>
      </c>
      <c r="Y1299" s="66">
        <f>+IF(F1299="OUI",0,C1299*K1299)</f>
        <v>9</v>
      </c>
      <c r="Z1299" s="67" t="str">
        <f>+IF(R1299="-",IF(OR(F1299="OUI",AND(G1299="OUI",T1299&lt;=$V$1),H1299="OUI",I1299="OUI",J1299="OUI",T1299&lt;=$V$1),"OUI",""),"")</f>
        <v>OUI</v>
      </c>
      <c r="AA1299" s="68" t="str">
        <f>+IF(OR(Z1299&lt;&gt;"OUI",X1299="OUI",R1299&lt;&gt;"-"),"OUI","")</f>
        <v/>
      </c>
      <c r="AB1299" s="69" t="str">
        <f>+IF(AA1299&lt;&gt;"OUI","-",IF(R1299="-",IF(W1299&lt;=3,"-",MAX(N1299,K1299*(1-$T$1))),IF(W1299&lt;=3,R1299,IF(T1299&gt;$V$6,MAX(N1299,K1299*$T$6),IF(T1299&gt;$V$5,MAX(R1299,N1299,K1299*(1-$T$2),K1299*(1-$T$5)),IF(T1299&gt;$V$4,MAX(R1299,N1299,K1299*(1-$T$2),K1299*(1-$T$4)),IF(T1299&gt;$V$3,MAX(R1299,N1299,K1299*(1-$T$2),K1299*(1-$T$3)),IF(T1299&gt;$V$1,MAX(N1299,K1299*(1-$T$2)),MAX(N1299,R1299)))))))))</f>
        <v>-</v>
      </c>
      <c r="AC1299" s="70" t="str">
        <f>+IF(AB1299="-","-",IF(ABS(K1299-AB1299)&lt;0.1,1,-1*(AB1299-K1299)/K1299))</f>
        <v>-</v>
      </c>
      <c r="AD1299" s="66" t="str">
        <f>+IF(AB1299&lt;&gt;"-",IF(AB1299&lt;K1299,(K1299-AB1299)*C1299,AB1299*C1299),"")</f>
        <v/>
      </c>
      <c r="AE1299" s="68" t="str">
        <f>+IF(AB1299&lt;&gt;"-",IF(R1299&lt;&gt;"-",IF(Z1299&lt;&gt;"OUI","OLD","FAUX"),IF(Z1299&lt;&gt;"OUI","NEW","FAUX")),"")</f>
        <v/>
      </c>
      <c r="AF1299" s="68"/>
      <c r="AG1299" s="68"/>
      <c r="AH1299" s="53" t="str">
        <f t="shared" si="20"/>
        <v/>
      </c>
    </row>
    <row r="1300" spans="1:34" ht="17">
      <c r="A1300" s="53" t="s">
        <v>3307</v>
      </c>
      <c r="B1300" s="53" t="s">
        <v>3308</v>
      </c>
      <c r="C1300" s="54">
        <v>2</v>
      </c>
      <c r="D1300" s="55" t="s">
        <v>80</v>
      </c>
      <c r="E1300" s="55" t="s">
        <v>928</v>
      </c>
      <c r="F1300" s="56" t="s">
        <v>49</v>
      </c>
      <c r="G1300" s="56" t="s">
        <v>49</v>
      </c>
      <c r="H1300" s="56"/>
      <c r="I1300" s="56"/>
      <c r="J1300" s="56" t="s">
        <v>49</v>
      </c>
      <c r="K1300" s="57">
        <v>4.5</v>
      </c>
      <c r="L1300" s="58">
        <v>45447</v>
      </c>
      <c r="M1300" s="58">
        <v>45695</v>
      </c>
      <c r="N1300" s="59"/>
      <c r="O1300" s="56">
        <v>3</v>
      </c>
      <c r="P1300" s="56"/>
      <c r="Q1300" s="56">
        <v>5</v>
      </c>
      <c r="R1300" s="60" t="s">
        <v>1139</v>
      </c>
      <c r="S1300" s="61">
        <f>O1300+P1300</f>
        <v>3</v>
      </c>
      <c r="T1300" s="62">
        <f>+IF(L1300&lt;&gt;"",IF(DAYS360(L1300,$A$2)&lt;0,0,IF(AND(MONTH(L1300)=MONTH($A$2),YEAR(L1300)&lt;YEAR($A$2)),(DAYS360(L1300,$A$2)/30)-1,DAYS360(L1300,$A$2)/30)),0)</f>
        <v>9.7333333333333325</v>
      </c>
      <c r="U1300" s="62">
        <f>+IF(M1300&lt;&gt;"",IF(DAYS360(M1300,$A$2)&lt;0,0,IF(AND(MONTH(M1300)=MONTH($A$2),YEAR(M1300)&lt;YEAR($A$2)),(DAYS360(M1300,$A$2)/30)-1,DAYS360(M1300,$A$2)/30)),0)</f>
        <v>1.6333333333333333</v>
      </c>
      <c r="V1300" s="63">
        <f>S1300/((C1300+Q1300)/2)</f>
        <v>0.8571428571428571</v>
      </c>
      <c r="W1300" s="64">
        <f>+IF(V1300&gt;0,1/V1300,999)</f>
        <v>1.1666666666666667</v>
      </c>
      <c r="X1300" s="65" t="str">
        <f>+IF(N1300&lt;&gt;"",IF(INT(N1300)&lt;&gt;INT(K1300),"OUI",""),"")</f>
        <v/>
      </c>
      <c r="Y1300" s="66">
        <f>+IF(F1300="OUI",0,C1300*K1300)</f>
        <v>9</v>
      </c>
      <c r="Z1300" s="67" t="str">
        <f>+IF(R1300="-",IF(OR(F1300="OUI",AND(G1300="OUI",T1300&lt;=$V$1),H1300="OUI",I1300="OUI",J1300="OUI",T1300&lt;=$V$1),"OUI",""),"")</f>
        <v>OUI</v>
      </c>
      <c r="AA1300" s="68" t="str">
        <f>+IF(OR(Z1300&lt;&gt;"OUI",X1300="OUI",R1300&lt;&gt;"-"),"OUI","")</f>
        <v/>
      </c>
      <c r="AB1300" s="69" t="str">
        <f>+IF(AA1300&lt;&gt;"OUI","-",IF(R1300="-",IF(W1300&lt;=3,"-",MAX(N1300,K1300*(1-$T$1))),IF(W1300&lt;=3,R1300,IF(T1300&gt;$V$6,MAX(N1300,K1300*$T$6),IF(T1300&gt;$V$5,MAX(R1300,N1300,K1300*(1-$T$2),K1300*(1-$T$5)),IF(T1300&gt;$V$4,MAX(R1300,N1300,K1300*(1-$T$2),K1300*(1-$T$4)),IF(T1300&gt;$V$3,MAX(R1300,N1300,K1300*(1-$T$2),K1300*(1-$T$3)),IF(T1300&gt;$V$1,MAX(N1300,K1300*(1-$T$2)),MAX(N1300,R1300)))))))))</f>
        <v>-</v>
      </c>
      <c r="AC1300" s="70" t="str">
        <f>+IF(AB1300="-","-",IF(ABS(K1300-AB1300)&lt;0.1,1,-1*(AB1300-K1300)/K1300))</f>
        <v>-</v>
      </c>
      <c r="AD1300" s="66" t="str">
        <f>+IF(AB1300&lt;&gt;"-",IF(AB1300&lt;K1300,(K1300-AB1300)*C1300,AB1300*C1300),"")</f>
        <v/>
      </c>
      <c r="AE1300" s="68" t="str">
        <f>+IF(AB1300&lt;&gt;"-",IF(R1300&lt;&gt;"-",IF(Z1300&lt;&gt;"OUI","OLD","FAUX"),IF(Z1300&lt;&gt;"OUI","NEW","FAUX")),"")</f>
        <v/>
      </c>
      <c r="AF1300" s="68"/>
      <c r="AG1300" s="68"/>
      <c r="AH1300" s="53" t="str">
        <f t="shared" si="20"/>
        <v/>
      </c>
    </row>
    <row r="1301" spans="1:34" ht="17">
      <c r="A1301" s="53" t="s">
        <v>3100</v>
      </c>
      <c r="B1301" s="53" t="s">
        <v>3101</v>
      </c>
      <c r="C1301" s="54">
        <v>4</v>
      </c>
      <c r="D1301" s="55" t="s">
        <v>1329</v>
      </c>
      <c r="E1301" s="55"/>
      <c r="F1301" s="56" t="s">
        <v>49</v>
      </c>
      <c r="G1301" s="56" t="s">
        <v>49</v>
      </c>
      <c r="H1301" s="56"/>
      <c r="I1301" s="56"/>
      <c r="J1301" s="56"/>
      <c r="K1301" s="57">
        <v>4.5</v>
      </c>
      <c r="L1301" s="58">
        <v>45568</v>
      </c>
      <c r="M1301" s="58">
        <v>45721</v>
      </c>
      <c r="N1301" s="59"/>
      <c r="O1301" s="56">
        <v>3</v>
      </c>
      <c r="P1301" s="56"/>
      <c r="Q1301" s="56">
        <v>9</v>
      </c>
      <c r="R1301" s="60" t="s">
        <v>1139</v>
      </c>
      <c r="S1301" s="61">
        <f>O1301+P1301</f>
        <v>3</v>
      </c>
      <c r="T1301" s="62">
        <f>+IF(L1301&lt;&gt;"",IF(DAYS360(L1301,$A$2)&lt;0,0,IF(AND(MONTH(L1301)=MONTH($A$2),YEAR(L1301)&lt;YEAR($A$2)),(DAYS360(L1301,$A$2)/30)-1,DAYS360(L1301,$A$2)/30)),0)</f>
        <v>5.7666666666666666</v>
      </c>
      <c r="U1301" s="62">
        <f>+IF(M1301&lt;&gt;"",IF(DAYS360(M1301,$A$2)&lt;0,0,IF(AND(MONTH(M1301)=MONTH($A$2),YEAR(M1301)&lt;YEAR($A$2)),(DAYS360(M1301,$A$2)/30)-1,DAYS360(M1301,$A$2)/30)),0)</f>
        <v>0.7</v>
      </c>
      <c r="V1301" s="63">
        <f>S1301/((C1301+Q1301)/2)</f>
        <v>0.46153846153846156</v>
      </c>
      <c r="W1301" s="64">
        <f>+IF(V1301&gt;0,1/V1301,999)</f>
        <v>2.1666666666666665</v>
      </c>
      <c r="X1301" s="65" t="str">
        <f>+IF(N1301&lt;&gt;"",IF(INT(N1301)&lt;&gt;INT(K1301),"OUI",""),"")</f>
        <v/>
      </c>
      <c r="Y1301" s="66">
        <f>+IF(F1301="OUI",0,C1301*K1301)</f>
        <v>18</v>
      </c>
      <c r="Z1301" s="67" t="str">
        <f>+IF(R1301="-",IF(OR(F1301="OUI",AND(G1301="OUI",T1301&lt;=$V$1),H1301="OUI",I1301="OUI",J1301="OUI",T1301&lt;=$V$1),"OUI",""),"")</f>
        <v>OUI</v>
      </c>
      <c r="AA1301" s="68" t="str">
        <f>+IF(OR(Z1301&lt;&gt;"OUI",X1301="OUI",R1301&lt;&gt;"-"),"OUI","")</f>
        <v/>
      </c>
      <c r="AB1301" s="69" t="str">
        <f>+IF(AA1301&lt;&gt;"OUI","-",IF(R1301="-",IF(W1301&lt;=3,"-",MAX(N1301,K1301*(1-$T$1))),IF(W1301&lt;=3,R1301,IF(T1301&gt;$V$6,MAX(N1301,K1301*$T$6),IF(T1301&gt;$V$5,MAX(R1301,N1301,K1301*(1-$T$2),K1301*(1-$T$5)),IF(T1301&gt;$V$4,MAX(R1301,N1301,K1301*(1-$T$2),K1301*(1-$T$4)),IF(T1301&gt;$V$3,MAX(R1301,N1301,K1301*(1-$T$2),K1301*(1-$T$3)),IF(T1301&gt;$V$1,MAX(N1301,K1301*(1-$T$2)),MAX(N1301,R1301)))))))))</f>
        <v>-</v>
      </c>
      <c r="AC1301" s="70" t="str">
        <f>+IF(AB1301="-","-",IF(ABS(K1301-AB1301)&lt;0.1,1,-1*(AB1301-K1301)/K1301))</f>
        <v>-</v>
      </c>
      <c r="AD1301" s="66" t="str">
        <f>+IF(AB1301&lt;&gt;"-",IF(AB1301&lt;K1301,(K1301-AB1301)*C1301,AB1301*C1301),"")</f>
        <v/>
      </c>
      <c r="AE1301" s="68" t="str">
        <f>+IF(AB1301&lt;&gt;"-",IF(R1301&lt;&gt;"-",IF(Z1301&lt;&gt;"OUI","OLD","FAUX"),IF(Z1301&lt;&gt;"OUI","NEW","FAUX")),"")</f>
        <v/>
      </c>
      <c r="AF1301" s="68"/>
      <c r="AG1301" s="68"/>
      <c r="AH1301" s="53" t="str">
        <f t="shared" si="20"/>
        <v/>
      </c>
    </row>
    <row r="1302" spans="1:34" ht="17">
      <c r="A1302" s="53" t="s">
        <v>3098</v>
      </c>
      <c r="B1302" s="53" t="s">
        <v>3099</v>
      </c>
      <c r="C1302" s="54">
        <v>8</v>
      </c>
      <c r="D1302" s="55" t="s">
        <v>1329</v>
      </c>
      <c r="E1302" s="55"/>
      <c r="F1302" s="56"/>
      <c r="G1302" s="56"/>
      <c r="H1302" s="56"/>
      <c r="I1302" s="56"/>
      <c r="J1302" s="56"/>
      <c r="K1302" s="57">
        <v>4.5</v>
      </c>
      <c r="L1302" s="58">
        <v>45665</v>
      </c>
      <c r="M1302" s="58">
        <v>45698</v>
      </c>
      <c r="N1302" s="59"/>
      <c r="O1302" s="56">
        <v>2</v>
      </c>
      <c r="P1302" s="56"/>
      <c r="Q1302" s="56"/>
      <c r="R1302" s="60" t="s">
        <v>1139</v>
      </c>
      <c r="S1302" s="61">
        <f>O1302+P1302</f>
        <v>2</v>
      </c>
      <c r="T1302" s="62">
        <f>+IF(L1302&lt;&gt;"",IF(DAYS360(L1302,$A$2)&lt;0,0,IF(AND(MONTH(L1302)=MONTH($A$2),YEAR(L1302)&lt;YEAR($A$2)),(DAYS360(L1302,$A$2)/30)-1,DAYS360(L1302,$A$2)/30)),0)</f>
        <v>2.6</v>
      </c>
      <c r="U1302" s="62">
        <f>+IF(M1302&lt;&gt;"",IF(DAYS360(M1302,$A$2)&lt;0,0,IF(AND(MONTH(M1302)=MONTH($A$2),YEAR(M1302)&lt;YEAR($A$2)),(DAYS360(M1302,$A$2)/30)-1,DAYS360(M1302,$A$2)/30)),0)</f>
        <v>1.5333333333333334</v>
      </c>
      <c r="V1302" s="63">
        <f>S1302/((C1302+Q1302)/2)</f>
        <v>0.5</v>
      </c>
      <c r="W1302" s="64">
        <f>+IF(V1302&gt;0,1/V1302,999)</f>
        <v>2</v>
      </c>
      <c r="X1302" s="65" t="str">
        <f>+IF(N1302&lt;&gt;"",IF(INT(N1302)&lt;&gt;INT(K1302),"OUI",""),"")</f>
        <v/>
      </c>
      <c r="Y1302" s="66">
        <f>+IF(F1302="OUI",0,C1302*K1302)</f>
        <v>36</v>
      </c>
      <c r="Z1302" s="67" t="str">
        <f>+IF(R1302="-",IF(OR(F1302="OUI",AND(G1302="OUI",T1302&lt;=$V$1),H1302="OUI",I1302="OUI",J1302="OUI",T1302&lt;=$V$1),"OUI",""),"")</f>
        <v>OUI</v>
      </c>
      <c r="AA1302" s="68" t="str">
        <f>+IF(OR(Z1302&lt;&gt;"OUI",X1302="OUI",R1302&lt;&gt;"-"),"OUI","")</f>
        <v/>
      </c>
      <c r="AB1302" s="69" t="str">
        <f>+IF(AA1302&lt;&gt;"OUI","-",IF(R1302="-",IF(W1302&lt;=3,"-",MAX(N1302,K1302*(1-$T$1))),IF(W1302&lt;=3,R1302,IF(T1302&gt;$V$6,MAX(N1302,K1302*$T$6),IF(T1302&gt;$V$5,MAX(R1302,N1302,K1302*(1-$T$2),K1302*(1-$T$5)),IF(T1302&gt;$V$4,MAX(R1302,N1302,K1302*(1-$T$2),K1302*(1-$T$4)),IF(T1302&gt;$V$3,MAX(R1302,N1302,K1302*(1-$T$2),K1302*(1-$T$3)),IF(T1302&gt;$V$1,MAX(N1302,K1302*(1-$T$2)),MAX(N1302,R1302)))))))))</f>
        <v>-</v>
      </c>
      <c r="AC1302" s="70" t="str">
        <f>+IF(AB1302="-","-",IF(ABS(K1302-AB1302)&lt;0.1,1,-1*(AB1302-K1302)/K1302))</f>
        <v>-</v>
      </c>
      <c r="AD1302" s="66" t="str">
        <f>+IF(AB1302&lt;&gt;"-",IF(AB1302&lt;K1302,(K1302-AB1302)*C1302,AB1302*C1302),"")</f>
        <v/>
      </c>
      <c r="AE1302" s="68" t="str">
        <f>+IF(AB1302&lt;&gt;"-",IF(R1302&lt;&gt;"-",IF(Z1302&lt;&gt;"OUI","OLD","FAUX"),IF(Z1302&lt;&gt;"OUI","NEW","FAUX")),"")</f>
        <v/>
      </c>
      <c r="AF1302" s="68"/>
      <c r="AG1302" s="68"/>
      <c r="AH1302" s="53" t="str">
        <f t="shared" si="20"/>
        <v/>
      </c>
    </row>
    <row r="1303" spans="1:34" ht="17">
      <c r="A1303" s="53" t="s">
        <v>3090</v>
      </c>
      <c r="B1303" s="53" t="s">
        <v>3091</v>
      </c>
      <c r="C1303" s="54">
        <v>14</v>
      </c>
      <c r="D1303" s="55" t="s">
        <v>1329</v>
      </c>
      <c r="E1303" s="55"/>
      <c r="F1303" s="56"/>
      <c r="G1303" s="56"/>
      <c r="H1303" s="56"/>
      <c r="I1303" s="56"/>
      <c r="J1303" s="56"/>
      <c r="K1303" s="57">
        <v>4.5</v>
      </c>
      <c r="L1303" s="58">
        <v>45665</v>
      </c>
      <c r="M1303" s="58">
        <v>45721</v>
      </c>
      <c r="N1303" s="59"/>
      <c r="O1303" s="56">
        <v>4</v>
      </c>
      <c r="P1303" s="56"/>
      <c r="Q1303" s="56"/>
      <c r="R1303" s="60" t="s">
        <v>1139</v>
      </c>
      <c r="S1303" s="61">
        <f>O1303+P1303</f>
        <v>4</v>
      </c>
      <c r="T1303" s="62">
        <f>+IF(L1303&lt;&gt;"",IF(DAYS360(L1303,$A$2)&lt;0,0,IF(AND(MONTH(L1303)=MONTH($A$2),YEAR(L1303)&lt;YEAR($A$2)),(DAYS360(L1303,$A$2)/30)-1,DAYS360(L1303,$A$2)/30)),0)</f>
        <v>2.6</v>
      </c>
      <c r="U1303" s="62">
        <f>+IF(M1303&lt;&gt;"",IF(DAYS360(M1303,$A$2)&lt;0,0,IF(AND(MONTH(M1303)=MONTH($A$2),YEAR(M1303)&lt;YEAR($A$2)),(DAYS360(M1303,$A$2)/30)-1,DAYS360(M1303,$A$2)/30)),0)</f>
        <v>0.7</v>
      </c>
      <c r="V1303" s="63">
        <f>S1303/((C1303+Q1303)/2)</f>
        <v>0.5714285714285714</v>
      </c>
      <c r="W1303" s="64">
        <f>+IF(V1303&gt;0,1/V1303,999)</f>
        <v>1.75</v>
      </c>
      <c r="X1303" s="65" t="str">
        <f>+IF(N1303&lt;&gt;"",IF(INT(N1303)&lt;&gt;INT(K1303),"OUI",""),"")</f>
        <v/>
      </c>
      <c r="Y1303" s="66">
        <f>+IF(F1303="OUI",0,C1303*K1303)</f>
        <v>63</v>
      </c>
      <c r="Z1303" s="67" t="str">
        <f>+IF(R1303="-",IF(OR(F1303="OUI",AND(G1303="OUI",T1303&lt;=$V$1),H1303="OUI",I1303="OUI",J1303="OUI",T1303&lt;=$V$1),"OUI",""),"")</f>
        <v>OUI</v>
      </c>
      <c r="AA1303" s="68" t="str">
        <f>+IF(OR(Z1303&lt;&gt;"OUI",X1303="OUI",R1303&lt;&gt;"-"),"OUI","")</f>
        <v/>
      </c>
      <c r="AB1303" s="69" t="str">
        <f>+IF(AA1303&lt;&gt;"OUI","-",IF(R1303="-",IF(W1303&lt;=3,"-",MAX(N1303,K1303*(1-$T$1))),IF(W1303&lt;=3,R1303,IF(T1303&gt;$V$6,MAX(N1303,K1303*$T$6),IF(T1303&gt;$V$5,MAX(R1303,N1303,K1303*(1-$T$2),K1303*(1-$T$5)),IF(T1303&gt;$V$4,MAX(R1303,N1303,K1303*(1-$T$2),K1303*(1-$T$4)),IF(T1303&gt;$V$3,MAX(R1303,N1303,K1303*(1-$T$2),K1303*(1-$T$3)),IF(T1303&gt;$V$1,MAX(N1303,K1303*(1-$T$2)),MAX(N1303,R1303)))))))))</f>
        <v>-</v>
      </c>
      <c r="AC1303" s="70" t="str">
        <f>+IF(AB1303="-","-",IF(ABS(K1303-AB1303)&lt;0.1,1,-1*(AB1303-K1303)/K1303))</f>
        <v>-</v>
      </c>
      <c r="AD1303" s="66" t="str">
        <f>+IF(AB1303&lt;&gt;"-",IF(AB1303&lt;K1303,(K1303-AB1303)*C1303,AB1303*C1303),"")</f>
        <v/>
      </c>
      <c r="AE1303" s="68" t="str">
        <f>+IF(AB1303&lt;&gt;"-",IF(R1303&lt;&gt;"-",IF(Z1303&lt;&gt;"OUI","OLD","FAUX"),IF(Z1303&lt;&gt;"OUI","NEW","FAUX")),"")</f>
        <v/>
      </c>
      <c r="AF1303" s="68"/>
      <c r="AG1303" s="68"/>
      <c r="AH1303" s="53" t="str">
        <f t="shared" si="20"/>
        <v/>
      </c>
    </row>
    <row r="1304" spans="1:34" ht="17">
      <c r="A1304" s="53" t="s">
        <v>3096</v>
      </c>
      <c r="B1304" s="53" t="s">
        <v>3097</v>
      </c>
      <c r="C1304" s="54">
        <v>20</v>
      </c>
      <c r="D1304" s="55" t="s">
        <v>1329</v>
      </c>
      <c r="E1304" s="55"/>
      <c r="F1304" s="56"/>
      <c r="G1304" s="56"/>
      <c r="H1304" s="56"/>
      <c r="I1304" s="56"/>
      <c r="J1304" s="56"/>
      <c r="K1304" s="57">
        <v>4.5</v>
      </c>
      <c r="L1304" s="58">
        <v>45665</v>
      </c>
      <c r="M1304" s="58">
        <v>45650</v>
      </c>
      <c r="N1304" s="59"/>
      <c r="O1304" s="56"/>
      <c r="P1304" s="56"/>
      <c r="Q1304" s="56"/>
      <c r="R1304" s="60" t="s">
        <v>1139</v>
      </c>
      <c r="S1304" s="61">
        <f>O1304+P1304</f>
        <v>0</v>
      </c>
      <c r="T1304" s="62">
        <f>+IF(L1304&lt;&gt;"",IF(DAYS360(L1304,$A$2)&lt;0,0,IF(AND(MONTH(L1304)=MONTH($A$2),YEAR(L1304)&lt;YEAR($A$2)),(DAYS360(L1304,$A$2)/30)-1,DAYS360(L1304,$A$2)/30)),0)</f>
        <v>2.6</v>
      </c>
      <c r="U1304" s="62">
        <f>+IF(M1304&lt;&gt;"",IF(DAYS360(M1304,$A$2)&lt;0,0,IF(AND(MONTH(M1304)=MONTH($A$2),YEAR(M1304)&lt;YEAR($A$2)),(DAYS360(M1304,$A$2)/30)-1,DAYS360(M1304,$A$2)/30)),0)</f>
        <v>3.0666666666666669</v>
      </c>
      <c r="V1304" s="63">
        <f>S1304/((C1304+Q1304)/2)</f>
        <v>0</v>
      </c>
      <c r="W1304" s="64">
        <f>+IF(V1304&gt;0,1/V1304,999)</f>
        <v>999</v>
      </c>
      <c r="X1304" s="65" t="str">
        <f>+IF(N1304&lt;&gt;"",IF(INT(N1304)&lt;&gt;INT(K1304),"OUI",""),"")</f>
        <v/>
      </c>
      <c r="Y1304" s="66">
        <f>+IF(F1304="OUI",0,C1304*K1304)</f>
        <v>90</v>
      </c>
      <c r="Z1304" s="67" t="str">
        <f>+IF(R1304="-",IF(OR(F1304="OUI",AND(G1304="OUI",T1304&lt;=$V$1),H1304="OUI",I1304="OUI",J1304="OUI",T1304&lt;=$V$1),"OUI",""),"")</f>
        <v>OUI</v>
      </c>
      <c r="AA1304" s="68" t="str">
        <f>+IF(OR(Z1304&lt;&gt;"OUI",X1304="OUI",R1304&lt;&gt;"-"),"OUI","")</f>
        <v/>
      </c>
      <c r="AB1304" s="69" t="str">
        <f>+IF(AA1304&lt;&gt;"OUI","-",IF(R1304="-",IF(W1304&lt;=3,"-",MAX(N1304,K1304*(1-$T$1))),IF(W1304&lt;=3,R1304,IF(T1304&gt;$V$6,MAX(N1304,K1304*$T$6),IF(T1304&gt;$V$5,MAX(R1304,N1304,K1304*(1-$T$2),K1304*(1-$T$5)),IF(T1304&gt;$V$4,MAX(R1304,N1304,K1304*(1-$T$2),K1304*(1-$T$4)),IF(T1304&gt;$V$3,MAX(R1304,N1304,K1304*(1-$T$2),K1304*(1-$T$3)),IF(T1304&gt;$V$1,MAX(N1304,K1304*(1-$T$2)),MAX(N1304,R1304)))))))))</f>
        <v>-</v>
      </c>
      <c r="AC1304" s="70" t="str">
        <f>+IF(AB1304="-","-",IF(ABS(K1304-AB1304)&lt;0.1,1,-1*(AB1304-K1304)/K1304))</f>
        <v>-</v>
      </c>
      <c r="AD1304" s="66" t="str">
        <f>+IF(AB1304&lt;&gt;"-",IF(AB1304&lt;K1304,(K1304-AB1304)*C1304,AB1304*C1304),"")</f>
        <v/>
      </c>
      <c r="AE1304" s="68" t="str">
        <f>+IF(AB1304&lt;&gt;"-",IF(R1304&lt;&gt;"-",IF(Z1304&lt;&gt;"OUI","OLD","FAUX"),IF(Z1304&lt;&gt;"OUI","NEW","FAUX")),"")</f>
        <v/>
      </c>
      <c r="AF1304" s="68"/>
      <c r="AG1304" s="68"/>
      <c r="AH1304" s="53" t="str">
        <f t="shared" si="20"/>
        <v/>
      </c>
    </row>
    <row r="1305" spans="1:34" ht="17">
      <c r="A1305" s="53" t="s">
        <v>2733</v>
      </c>
      <c r="B1305" s="53" t="s">
        <v>2734</v>
      </c>
      <c r="C1305" s="54">
        <v>28</v>
      </c>
      <c r="D1305" s="55" t="s">
        <v>68</v>
      </c>
      <c r="E1305" s="55" t="s">
        <v>657</v>
      </c>
      <c r="F1305" s="56" t="s">
        <v>49</v>
      </c>
      <c r="G1305" s="56" t="s">
        <v>49</v>
      </c>
      <c r="H1305" s="56"/>
      <c r="I1305" s="56"/>
      <c r="J1305" s="56" t="s">
        <v>49</v>
      </c>
      <c r="K1305" s="57">
        <v>4.4981999999999998</v>
      </c>
      <c r="L1305" s="58">
        <v>44869</v>
      </c>
      <c r="M1305" s="58">
        <v>45726</v>
      </c>
      <c r="N1305" s="59"/>
      <c r="O1305" s="56">
        <v>14</v>
      </c>
      <c r="P1305" s="56"/>
      <c r="Q1305" s="56">
        <v>48</v>
      </c>
      <c r="R1305" s="60" t="s">
        <v>1139</v>
      </c>
      <c r="S1305" s="61">
        <f>O1305+P1305</f>
        <v>14</v>
      </c>
      <c r="T1305" s="62">
        <f>+IF(L1305&lt;&gt;"",IF(DAYS360(L1305,$A$2)&lt;0,0,IF(AND(MONTH(L1305)=MONTH($A$2),YEAR(L1305)&lt;YEAR($A$2)),(DAYS360(L1305,$A$2)/30)-1,DAYS360(L1305,$A$2)/30)),0)</f>
        <v>28.733333333333334</v>
      </c>
      <c r="U1305" s="62">
        <f>+IF(M1305&lt;&gt;"",IF(DAYS360(M1305,$A$2)&lt;0,0,IF(AND(MONTH(M1305)=MONTH($A$2),YEAR(M1305)&lt;YEAR($A$2)),(DAYS360(M1305,$A$2)/30)-1,DAYS360(M1305,$A$2)/30)),0)</f>
        <v>0.53333333333333333</v>
      </c>
      <c r="V1305" s="63">
        <f>S1305/((C1305+Q1305)/2)</f>
        <v>0.36842105263157893</v>
      </c>
      <c r="W1305" s="64">
        <f>+IF(V1305&gt;0,1/V1305,999)</f>
        <v>2.7142857142857144</v>
      </c>
      <c r="X1305" s="65" t="str">
        <f>+IF(N1305&lt;&gt;"",IF(INT(N1305)&lt;&gt;INT(K1305),"OUI",""),"")</f>
        <v/>
      </c>
      <c r="Y1305" s="66">
        <f>+IF(F1305="OUI",0,C1305*K1305)</f>
        <v>125.94959999999999</v>
      </c>
      <c r="Z1305" s="67" t="str">
        <f>+IF(R1305="-",IF(OR(F1305="OUI",AND(G1305="OUI",T1305&lt;=$V$1),H1305="OUI",I1305="OUI",J1305="OUI",T1305&lt;=$V$1),"OUI",""),"")</f>
        <v/>
      </c>
      <c r="AA1305" s="68" t="str">
        <f>+IF(OR(Z1305&lt;&gt;"OUI",X1305="OUI",R1305&lt;&gt;"-"),"OUI","")</f>
        <v>OUI</v>
      </c>
      <c r="AB1305" s="69" t="str">
        <f>+IF(AA1305&lt;&gt;"OUI","-",IF(R1305="-",IF(W1305&lt;=3,"-",MAX(N1305,K1305*(1-$T$1))),IF(W1305&lt;=3,R1305,IF(T1305&gt;$V$6,MAX(N1305,K1305*$T$6),IF(T1305&gt;$V$5,MAX(R1305,N1305,K1305*(1-$T$2),K1305*(1-$T$5)),IF(T1305&gt;$V$4,MAX(R1305,N1305,K1305*(1-$T$2),K1305*(1-$T$4)),IF(T1305&gt;$V$3,MAX(R1305,N1305,K1305*(1-$T$2),K1305*(1-$T$3)),IF(T1305&gt;$V$1,MAX(N1305,K1305*(1-$T$2)),MAX(N1305,R1305)))))))))</f>
        <v>-</v>
      </c>
      <c r="AC1305" s="70" t="str">
        <f>+IF(AB1305="-","-",IF(ABS(K1305-AB1305)&lt;0.1,1,-1*(AB1305-K1305)/K1305))</f>
        <v>-</v>
      </c>
      <c r="AD1305" s="66" t="str">
        <f>+IF(AB1305&lt;&gt;"-",IF(AB1305&lt;K1305,(K1305-AB1305)*C1305,AB1305*C1305),"")</f>
        <v/>
      </c>
      <c r="AE1305" s="68" t="str">
        <f>+IF(AB1305&lt;&gt;"-",IF(R1305&lt;&gt;"-",IF(Z1305&lt;&gt;"OUI","OLD","FAUX"),IF(Z1305&lt;&gt;"OUI","NEW","FAUX")),"")</f>
        <v/>
      </c>
      <c r="AF1305" s="68"/>
      <c r="AG1305" s="68"/>
      <c r="AH1305" s="53" t="str">
        <f t="shared" si="20"/>
        <v/>
      </c>
    </row>
    <row r="1306" spans="1:34" ht="17">
      <c r="A1306" s="53" t="s">
        <v>1060</v>
      </c>
      <c r="B1306" s="53" t="s">
        <v>1061</v>
      </c>
      <c r="C1306" s="54">
        <v>6</v>
      </c>
      <c r="D1306" s="55" t="s">
        <v>80</v>
      </c>
      <c r="E1306" s="55" t="s">
        <v>97</v>
      </c>
      <c r="F1306" s="56" t="s">
        <v>49</v>
      </c>
      <c r="G1306" s="56" t="s">
        <v>49</v>
      </c>
      <c r="H1306" s="56"/>
      <c r="I1306" s="56"/>
      <c r="J1306" s="56" t="s">
        <v>98</v>
      </c>
      <c r="K1306" s="57">
        <v>4.4945000000000004</v>
      </c>
      <c r="L1306" s="58">
        <v>43892</v>
      </c>
      <c r="M1306" s="58">
        <v>44064</v>
      </c>
      <c r="N1306" s="59"/>
      <c r="O1306" s="56"/>
      <c r="P1306" s="56"/>
      <c r="Q1306" s="56">
        <v>6</v>
      </c>
      <c r="R1306" s="60">
        <v>4.0450500000000007</v>
      </c>
      <c r="S1306" s="61">
        <f>O1306+P1306</f>
        <v>0</v>
      </c>
      <c r="T1306" s="62">
        <f>+IF(L1306&lt;&gt;"",IF(DAYS360(L1306,$A$2)&lt;0,0,IF(AND(MONTH(L1306)=MONTH($A$2),YEAR(L1306)&lt;YEAR($A$2)),(DAYS360(L1306,$A$2)/30)-1,DAYS360(L1306,$A$2)/30)),0)</f>
        <v>59.8</v>
      </c>
      <c r="U1306" s="62">
        <f>+IF(M1306&lt;&gt;"",IF(DAYS360(M1306,$A$2)&lt;0,0,IF(AND(MONTH(M1306)=MONTH($A$2),YEAR(M1306)&lt;YEAR($A$2)),(DAYS360(M1306,$A$2)/30)-1,DAYS360(M1306,$A$2)/30)),0)</f>
        <v>55.166666666666664</v>
      </c>
      <c r="V1306" s="63">
        <f>S1306/((C1306+Q1306)/2)</f>
        <v>0</v>
      </c>
      <c r="W1306" s="64">
        <f>+IF(V1306&gt;0,1/V1306,999)</f>
        <v>999</v>
      </c>
      <c r="X1306" s="65" t="str">
        <f>+IF(N1306&lt;&gt;"",IF(INT(N1306)&lt;&gt;INT(K1306),"OUI",""),"")</f>
        <v/>
      </c>
      <c r="Y1306" s="66">
        <f>+IF(F1306="OUI",0,C1306*K1306)</f>
        <v>26.967000000000002</v>
      </c>
      <c r="Z1306" s="67" t="str">
        <f>+IF(R1306="-",IF(OR(F1306="OUI",AND(G1306="OUI",T1306&lt;=$V$1),H1306="OUI",I1306="OUI",J1306="OUI",T1306&lt;=$V$1),"OUI",""),"")</f>
        <v/>
      </c>
      <c r="AA1306" s="68" t="str">
        <f>+IF(OR(Z1306&lt;&gt;"OUI",X1306="OUI",R1306&lt;&gt;"-"),"OUI","")</f>
        <v>OUI</v>
      </c>
      <c r="AB1306" s="69">
        <f>+IF(AA1306&lt;&gt;"OUI","-",IF(R1306="-",IF(W1306&lt;=3,"-",MAX(N1306,K1306*(1-$T$1))),IF(W1306&lt;=3,R1306,IF(T1306&gt;$V$6,MAX(N1306,K1306*$T$6),IF(T1306&gt;$V$5,MAX(R1306,N1306,K1306*(1-$T$2),K1306*(1-$T$5)),IF(T1306&gt;$V$4,MAX(R1306,N1306,K1306*(1-$T$2),K1306*(1-$T$4)),IF(T1306&gt;$V$3,MAX(R1306,N1306,K1306*(1-$T$2),K1306*(1-$T$3)),IF(T1306&gt;$V$1,MAX(N1306,K1306*(1-$T$2)),MAX(N1306,R1306)))))))))</f>
        <v>4.0450500000000007</v>
      </c>
      <c r="AC1306" s="70">
        <f>+IF(AB1306="-","-",IF(ABS(K1306-AB1306)&lt;0.1,1,-1*(AB1306-K1306)/K1306))</f>
        <v>9.9999999999999922E-2</v>
      </c>
      <c r="AD1306" s="66">
        <f>+IF(AB1306&lt;&gt;"-",IF(AB1306&lt;K1306,(K1306-AB1306)*C1306,AB1306*C1306),"")</f>
        <v>2.6966999999999981</v>
      </c>
      <c r="AE1306" s="68" t="str">
        <f>+IF(AB1306&lt;&gt;"-",IF(R1306&lt;&gt;"-",IF(Z1306&lt;&gt;"OUI","OLD","FAUX"),IF(Z1306&lt;&gt;"OUI","NEW","FAUX")),"")</f>
        <v>OLD</v>
      </c>
      <c r="AF1306" s="68"/>
      <c r="AG1306" s="68"/>
      <c r="AH1306" s="53" t="str">
        <f t="shared" si="20"/>
        <v/>
      </c>
    </row>
    <row r="1307" spans="1:34" ht="17">
      <c r="A1307" s="53" t="s">
        <v>1370</v>
      </c>
      <c r="B1307" s="53" t="s">
        <v>1371</v>
      </c>
      <c r="C1307" s="54">
        <v>663</v>
      </c>
      <c r="D1307" s="55" t="s">
        <v>47</v>
      </c>
      <c r="E1307" s="55" t="s">
        <v>1372</v>
      </c>
      <c r="F1307" s="56" t="s">
        <v>49</v>
      </c>
      <c r="G1307" s="56" t="s">
        <v>49</v>
      </c>
      <c r="H1307" s="56">
        <v>0</v>
      </c>
      <c r="I1307" s="56"/>
      <c r="J1307" s="56" t="s">
        <v>49</v>
      </c>
      <c r="K1307" s="57">
        <v>4.4546999999999999</v>
      </c>
      <c r="L1307" s="58">
        <v>44727</v>
      </c>
      <c r="M1307" s="58">
        <v>45721</v>
      </c>
      <c r="N1307" s="59"/>
      <c r="O1307" s="56">
        <v>26</v>
      </c>
      <c r="P1307" s="56"/>
      <c r="Q1307" s="56">
        <v>695</v>
      </c>
      <c r="R1307" s="60">
        <v>4.0092299999999996</v>
      </c>
      <c r="S1307" s="61">
        <f>O1307+P1307</f>
        <v>26</v>
      </c>
      <c r="T1307" s="62">
        <f>+IF(L1307&lt;&gt;"",IF(DAYS360(L1307,$A$2)&lt;0,0,IF(AND(MONTH(L1307)=MONTH($A$2),YEAR(L1307)&lt;YEAR($A$2)),(DAYS360(L1307,$A$2)/30)-1,DAYS360(L1307,$A$2)/30)),0)</f>
        <v>33.366666666666667</v>
      </c>
      <c r="U1307" s="62">
        <f>+IF(M1307&lt;&gt;"",IF(DAYS360(M1307,$A$2)&lt;0,0,IF(AND(MONTH(M1307)=MONTH($A$2),YEAR(M1307)&lt;YEAR($A$2)),(DAYS360(M1307,$A$2)/30)-1,DAYS360(M1307,$A$2)/30)),0)</f>
        <v>0.7</v>
      </c>
      <c r="V1307" s="63">
        <f>S1307/((C1307+Q1307)/2)</f>
        <v>3.8291605301914583E-2</v>
      </c>
      <c r="W1307" s="64">
        <f>+IF(V1307&gt;0,1/V1307,999)</f>
        <v>26.115384615384613</v>
      </c>
      <c r="X1307" s="65" t="str">
        <f>+IF(N1307&lt;&gt;"",IF(INT(N1307)&lt;&gt;INT(K1307),"OUI",""),"")</f>
        <v/>
      </c>
      <c r="Y1307" s="66">
        <f>+IF(F1307="OUI",0,C1307*K1307)</f>
        <v>2953.4661000000001</v>
      </c>
      <c r="Z1307" s="67" t="str">
        <f>+IF(R1307="-",IF(OR(F1307="OUI",AND(G1307="OUI",T1307&lt;=$V$1),H1307="OUI",I1307="OUI",J1307="OUI",T1307&lt;=$V$1),"OUI",""),"")</f>
        <v/>
      </c>
      <c r="AA1307" s="68" t="str">
        <f>+IF(OR(Z1307&lt;&gt;"OUI",X1307="OUI",R1307&lt;&gt;"-"),"OUI","")</f>
        <v>OUI</v>
      </c>
      <c r="AB1307" s="69">
        <f>+IF(AA1307&lt;&gt;"OUI","-",IF(R1307="-",IF(W1307&lt;=3,"-",MAX(N1307,K1307*(1-$T$1))),IF(W1307&lt;=3,R1307,IF(T1307&gt;$V$6,MAX(N1307,K1307*$T$6),IF(T1307&gt;$V$5,MAX(R1307,N1307,K1307*(1-$T$2),K1307*(1-$T$5)),IF(T1307&gt;$V$4,MAX(R1307,N1307,K1307*(1-$T$2),K1307*(1-$T$4)),IF(T1307&gt;$V$3,MAX(R1307,N1307,K1307*(1-$T$2),K1307*(1-$T$3)),IF(T1307&gt;$V$1,MAX(N1307,K1307*(1-$T$2)),MAX(N1307,R1307)))))))))</f>
        <v>4.0092299999999996</v>
      </c>
      <c r="AC1307" s="70">
        <f>+IF(AB1307="-","-",IF(ABS(K1307-AB1307)&lt;0.1,1,-1*(AB1307-K1307)/K1307))</f>
        <v>0.10000000000000006</v>
      </c>
      <c r="AD1307" s="66">
        <f>+IF(AB1307&lt;&gt;"-",IF(AB1307&lt;K1307,(K1307-AB1307)*C1307,AB1307*C1307),"")</f>
        <v>295.34661000000017</v>
      </c>
      <c r="AE1307" s="68" t="str">
        <f>+IF(AB1307&lt;&gt;"-",IF(R1307&lt;&gt;"-",IF(Z1307&lt;&gt;"OUI","OLD","FAUX"),IF(Z1307&lt;&gt;"OUI","NEW","FAUX")),"")</f>
        <v>OLD</v>
      </c>
      <c r="AF1307" s="68"/>
      <c r="AG1307" s="68"/>
      <c r="AH1307" s="53" t="str">
        <f t="shared" si="20"/>
        <v/>
      </c>
    </row>
    <row r="1308" spans="1:34" ht="17">
      <c r="A1308" s="53" t="s">
        <v>1157</v>
      </c>
      <c r="B1308" s="53" t="s">
        <v>1158</v>
      </c>
      <c r="C1308" s="54">
        <v>173</v>
      </c>
      <c r="D1308" s="55" t="s">
        <v>47</v>
      </c>
      <c r="E1308" s="55" t="s">
        <v>74</v>
      </c>
      <c r="F1308" s="56" t="s">
        <v>49</v>
      </c>
      <c r="G1308" s="56" t="s">
        <v>49</v>
      </c>
      <c r="H1308" s="56"/>
      <c r="I1308" s="56"/>
      <c r="J1308" s="56" t="s">
        <v>49</v>
      </c>
      <c r="K1308" s="57">
        <v>4.4523000000000001</v>
      </c>
      <c r="L1308" s="58">
        <v>42765</v>
      </c>
      <c r="M1308" s="58">
        <v>45708</v>
      </c>
      <c r="N1308" s="59"/>
      <c r="O1308" s="56">
        <v>8</v>
      </c>
      <c r="P1308" s="56"/>
      <c r="Q1308" s="56">
        <v>181</v>
      </c>
      <c r="R1308" s="60" t="s">
        <v>1139</v>
      </c>
      <c r="S1308" s="61">
        <f>O1308+P1308</f>
        <v>8</v>
      </c>
      <c r="T1308" s="62">
        <f>+IF(L1308&lt;&gt;"",IF(DAYS360(L1308,$A$2)&lt;0,0,IF(AND(MONTH(L1308)=MONTH($A$2),YEAR(L1308)&lt;YEAR($A$2)),(DAYS360(L1308,$A$2)/30)-1,DAYS360(L1308,$A$2)/30)),0)</f>
        <v>97.86666666666666</v>
      </c>
      <c r="U1308" s="62">
        <f>+IF(M1308&lt;&gt;"",IF(DAYS360(M1308,$A$2)&lt;0,0,IF(AND(MONTH(M1308)=MONTH($A$2),YEAR(M1308)&lt;YEAR($A$2)),(DAYS360(M1308,$A$2)/30)-1,DAYS360(M1308,$A$2)/30)),0)</f>
        <v>1.2</v>
      </c>
      <c r="V1308" s="63">
        <f>S1308/((C1308+Q1308)/2)</f>
        <v>4.519774011299435E-2</v>
      </c>
      <c r="W1308" s="64">
        <f>+IF(V1308&gt;0,1/V1308,999)</f>
        <v>22.125</v>
      </c>
      <c r="X1308" s="65" t="str">
        <f>+IF(N1308&lt;&gt;"",IF(INT(N1308)&lt;&gt;INT(K1308),"OUI",""),"")</f>
        <v/>
      </c>
      <c r="Y1308" s="66">
        <f>+IF(F1308="OUI",0,C1308*K1308)</f>
        <v>770.24790000000007</v>
      </c>
      <c r="Z1308" s="67" t="str">
        <f>+IF(R1308="-",IF(OR(F1308="OUI",AND(G1308="OUI",T1308&lt;=$V$1),H1308="OUI",I1308="OUI",J1308="OUI",T1308&lt;=$V$1),"OUI",""),"")</f>
        <v/>
      </c>
      <c r="AA1308" s="68" t="str">
        <f>+IF(OR(Z1308&lt;&gt;"OUI",X1308="OUI",R1308&lt;&gt;"-"),"OUI","")</f>
        <v>OUI</v>
      </c>
      <c r="AB1308" s="69">
        <f>+IF(AA1308&lt;&gt;"OUI","-",IF(R1308="-",IF(W1308&lt;=3,"-",MAX(N1308,K1308*(1-$T$1))),IF(W1308&lt;=3,R1308,IF(T1308&gt;$V$6,MAX(N1308,K1308*$T$6),IF(T1308&gt;$V$5,MAX(R1308,N1308,K1308*(1-$T$2),K1308*(1-$T$5)),IF(T1308&gt;$V$4,MAX(R1308,N1308,K1308*(1-$T$2),K1308*(1-$T$4)),IF(T1308&gt;$V$3,MAX(R1308,N1308,K1308*(1-$T$2),K1308*(1-$T$3)),IF(T1308&gt;$V$1,MAX(N1308,K1308*(1-$T$2)),MAX(N1308,R1308)))))))))</f>
        <v>4.0070700000000006</v>
      </c>
      <c r="AC1308" s="70">
        <f>+IF(AB1308="-","-",IF(ABS(K1308-AB1308)&lt;0.1,1,-1*(AB1308-K1308)/K1308))</f>
        <v>9.9999999999999895E-2</v>
      </c>
      <c r="AD1308" s="66">
        <f>+IF(AB1308&lt;&gt;"-",IF(AB1308&lt;K1308,(K1308-AB1308)*C1308,AB1308*C1308),"")</f>
        <v>77.024789999999925</v>
      </c>
      <c r="AE1308" s="68" t="str">
        <f>+IF(AB1308&lt;&gt;"-",IF(R1308&lt;&gt;"-",IF(Z1308&lt;&gt;"OUI","OLD","FAUX"),IF(Z1308&lt;&gt;"OUI","NEW","FAUX")),"")</f>
        <v>NEW</v>
      </c>
      <c r="AF1308" s="68"/>
      <c r="AG1308" s="68"/>
      <c r="AH1308" s="53" t="str">
        <f t="shared" si="20"/>
        <v/>
      </c>
    </row>
    <row r="1309" spans="1:34" ht="17">
      <c r="A1309" s="53" t="s">
        <v>1751</v>
      </c>
      <c r="B1309" s="53" t="s">
        <v>1752</v>
      </c>
      <c r="C1309" s="54">
        <v>17</v>
      </c>
      <c r="D1309" s="55" t="s">
        <v>80</v>
      </c>
      <c r="E1309" s="55" t="s">
        <v>928</v>
      </c>
      <c r="F1309" s="56" t="s">
        <v>49</v>
      </c>
      <c r="G1309" s="56" t="s">
        <v>49</v>
      </c>
      <c r="H1309" s="56"/>
      <c r="I1309" s="56"/>
      <c r="J1309" s="56" t="s">
        <v>49</v>
      </c>
      <c r="K1309" s="57">
        <v>4.3605999999999998</v>
      </c>
      <c r="L1309" s="58">
        <v>44858</v>
      </c>
      <c r="M1309" s="58">
        <v>45726</v>
      </c>
      <c r="N1309" s="59"/>
      <c r="O1309" s="56">
        <v>2</v>
      </c>
      <c r="P1309" s="56"/>
      <c r="Q1309" s="56">
        <v>19</v>
      </c>
      <c r="R1309" s="60">
        <v>3.9245399999999999</v>
      </c>
      <c r="S1309" s="61">
        <f>O1309+P1309</f>
        <v>2</v>
      </c>
      <c r="T1309" s="62">
        <f>+IF(L1309&lt;&gt;"",IF(DAYS360(L1309,$A$2)&lt;0,0,IF(AND(MONTH(L1309)=MONTH($A$2),YEAR(L1309)&lt;YEAR($A$2)),(DAYS360(L1309,$A$2)/30)-1,DAYS360(L1309,$A$2)/30)),0)</f>
        <v>29.066666666666666</v>
      </c>
      <c r="U1309" s="62">
        <f>+IF(M1309&lt;&gt;"",IF(DAYS360(M1309,$A$2)&lt;0,0,IF(AND(MONTH(M1309)=MONTH($A$2),YEAR(M1309)&lt;YEAR($A$2)),(DAYS360(M1309,$A$2)/30)-1,DAYS360(M1309,$A$2)/30)),0)</f>
        <v>0.53333333333333333</v>
      </c>
      <c r="V1309" s="63">
        <f>S1309/((C1309+Q1309)/2)</f>
        <v>0.1111111111111111</v>
      </c>
      <c r="W1309" s="64">
        <f>+IF(V1309&gt;0,1/V1309,999)</f>
        <v>9</v>
      </c>
      <c r="X1309" s="65" t="str">
        <f>+IF(N1309&lt;&gt;"",IF(INT(N1309)&lt;&gt;INT(K1309),"OUI",""),"")</f>
        <v/>
      </c>
      <c r="Y1309" s="66">
        <f>+IF(F1309="OUI",0,C1309*K1309)</f>
        <v>74.130200000000002</v>
      </c>
      <c r="Z1309" s="67" t="str">
        <f>+IF(R1309="-",IF(OR(F1309="OUI",AND(G1309="OUI",T1309&lt;=$V$1),H1309="OUI",I1309="OUI",J1309="OUI",T1309&lt;=$V$1),"OUI",""),"")</f>
        <v/>
      </c>
      <c r="AA1309" s="68" t="str">
        <f>+IF(OR(Z1309&lt;&gt;"OUI",X1309="OUI",R1309&lt;&gt;"-"),"OUI","")</f>
        <v>OUI</v>
      </c>
      <c r="AB1309" s="69">
        <f>+IF(AA1309&lt;&gt;"OUI","-",IF(R1309="-",IF(W1309&lt;=3,"-",MAX(N1309,K1309*(1-$T$1))),IF(W1309&lt;=3,R1309,IF(T1309&gt;$V$6,MAX(N1309,K1309*$T$6),IF(T1309&gt;$V$5,MAX(R1309,N1309,K1309*(1-$T$2),K1309*(1-$T$5)),IF(T1309&gt;$V$4,MAX(R1309,N1309,K1309*(1-$T$2),K1309*(1-$T$4)),IF(T1309&gt;$V$3,MAX(R1309,N1309,K1309*(1-$T$2),K1309*(1-$T$3)),IF(T1309&gt;$V$1,MAX(N1309,K1309*(1-$T$2)),MAX(N1309,R1309)))))))))</f>
        <v>3.9245399999999999</v>
      </c>
      <c r="AC1309" s="70">
        <f>+IF(AB1309="-","-",IF(ABS(K1309-AB1309)&lt;0.1,1,-1*(AB1309-K1309)/K1309))</f>
        <v>9.9999999999999978E-2</v>
      </c>
      <c r="AD1309" s="66">
        <f>+IF(AB1309&lt;&gt;"-",IF(AB1309&lt;K1309,(K1309-AB1309)*C1309,AB1309*C1309),"")</f>
        <v>7.4130199999999977</v>
      </c>
      <c r="AE1309" s="68" t="str">
        <f>+IF(AB1309&lt;&gt;"-",IF(R1309&lt;&gt;"-",IF(Z1309&lt;&gt;"OUI","OLD","FAUX"),IF(Z1309&lt;&gt;"OUI","NEW","FAUX")),"")</f>
        <v>OLD</v>
      </c>
      <c r="AF1309" s="68"/>
      <c r="AG1309" s="68"/>
      <c r="AH1309" s="53" t="str">
        <f t="shared" si="20"/>
        <v/>
      </c>
    </row>
    <row r="1310" spans="1:34" ht="17">
      <c r="A1310" s="53" t="s">
        <v>1858</v>
      </c>
      <c r="B1310" s="53" t="s">
        <v>1859</v>
      </c>
      <c r="C1310" s="54">
        <v>8</v>
      </c>
      <c r="D1310" s="55" t="s">
        <v>133</v>
      </c>
      <c r="E1310" s="55" t="s">
        <v>1049</v>
      </c>
      <c r="F1310" s="56" t="s">
        <v>49</v>
      </c>
      <c r="G1310" s="56" t="s">
        <v>49</v>
      </c>
      <c r="H1310" s="56"/>
      <c r="I1310" s="56"/>
      <c r="J1310" s="56" t="s">
        <v>49</v>
      </c>
      <c r="K1310" s="57">
        <v>4.3499999999999996</v>
      </c>
      <c r="L1310" s="58">
        <v>44812</v>
      </c>
      <c r="M1310" s="58">
        <v>45579</v>
      </c>
      <c r="N1310" s="59"/>
      <c r="O1310" s="56"/>
      <c r="P1310" s="56"/>
      <c r="Q1310" s="56">
        <v>8</v>
      </c>
      <c r="R1310" s="60">
        <v>3.9149999999999996</v>
      </c>
      <c r="S1310" s="61">
        <f>O1310+P1310</f>
        <v>0</v>
      </c>
      <c r="T1310" s="62">
        <f>+IF(L1310&lt;&gt;"",IF(DAYS360(L1310,$A$2)&lt;0,0,IF(AND(MONTH(L1310)=MONTH($A$2),YEAR(L1310)&lt;YEAR($A$2)),(DAYS360(L1310,$A$2)/30)-1,DAYS360(L1310,$A$2)/30)),0)</f>
        <v>30.6</v>
      </c>
      <c r="U1310" s="62">
        <f>+IF(M1310&lt;&gt;"",IF(DAYS360(M1310,$A$2)&lt;0,0,IF(AND(MONTH(M1310)=MONTH($A$2),YEAR(M1310)&lt;YEAR($A$2)),(DAYS360(M1310,$A$2)/30)-1,DAYS360(M1310,$A$2)/30)),0)</f>
        <v>5.4</v>
      </c>
      <c r="V1310" s="63">
        <f>S1310/((C1310+Q1310)/2)</f>
        <v>0</v>
      </c>
      <c r="W1310" s="64">
        <f>+IF(V1310&gt;0,1/V1310,999)</f>
        <v>999</v>
      </c>
      <c r="X1310" s="65" t="str">
        <f>+IF(N1310&lt;&gt;"",IF(INT(N1310)&lt;&gt;INT(K1310),"OUI",""),"")</f>
        <v/>
      </c>
      <c r="Y1310" s="66">
        <f>+IF(F1310="OUI",0,C1310*K1310)</f>
        <v>34.799999999999997</v>
      </c>
      <c r="Z1310" s="67" t="str">
        <f>+IF(R1310="-",IF(OR(F1310="OUI",AND(G1310="OUI",T1310&lt;=$V$1),H1310="OUI",I1310="OUI",J1310="OUI",T1310&lt;=$V$1),"OUI",""),"")</f>
        <v/>
      </c>
      <c r="AA1310" s="68" t="str">
        <f>+IF(OR(Z1310&lt;&gt;"OUI",X1310="OUI",R1310&lt;&gt;"-"),"OUI","")</f>
        <v>OUI</v>
      </c>
      <c r="AB1310" s="69">
        <f>+IF(AA1310&lt;&gt;"OUI","-",IF(R1310="-",IF(W1310&lt;=3,"-",MAX(N1310,K1310*(1-$T$1))),IF(W1310&lt;=3,R1310,IF(T1310&gt;$V$6,MAX(N1310,K1310*$T$6),IF(T1310&gt;$V$5,MAX(R1310,N1310,K1310*(1-$T$2),K1310*(1-$T$5)),IF(T1310&gt;$V$4,MAX(R1310,N1310,K1310*(1-$T$2),K1310*(1-$T$4)),IF(T1310&gt;$V$3,MAX(R1310,N1310,K1310*(1-$T$2),K1310*(1-$T$3)),IF(T1310&gt;$V$1,MAX(N1310,K1310*(1-$T$2)),MAX(N1310,R1310)))))))))</f>
        <v>3.9149999999999996</v>
      </c>
      <c r="AC1310" s="70">
        <f>+IF(AB1310="-","-",IF(ABS(K1310-AB1310)&lt;0.1,1,-1*(AB1310-K1310)/K1310))</f>
        <v>0.10000000000000002</v>
      </c>
      <c r="AD1310" s="66">
        <f>+IF(AB1310&lt;&gt;"-",IF(AB1310&lt;K1310,(K1310-AB1310)*C1310,AB1310*C1310),"")</f>
        <v>3.4800000000000004</v>
      </c>
      <c r="AE1310" s="68" t="str">
        <f>+IF(AB1310&lt;&gt;"-",IF(R1310&lt;&gt;"-",IF(Z1310&lt;&gt;"OUI","OLD","FAUX"),IF(Z1310&lt;&gt;"OUI","NEW","FAUX")),"")</f>
        <v>OLD</v>
      </c>
      <c r="AF1310" s="68"/>
      <c r="AG1310" s="68"/>
      <c r="AH1310" s="53" t="str">
        <f t="shared" si="20"/>
        <v/>
      </c>
    </row>
    <row r="1311" spans="1:34" ht="17">
      <c r="A1311" s="53" t="s">
        <v>2149</v>
      </c>
      <c r="B1311" s="53" t="s">
        <v>2150</v>
      </c>
      <c r="C1311" s="54">
        <v>24</v>
      </c>
      <c r="D1311" s="55" t="s">
        <v>47</v>
      </c>
      <c r="E1311" s="55"/>
      <c r="F1311" s="56" t="s">
        <v>49</v>
      </c>
      <c r="G1311" s="56" t="s">
        <v>49</v>
      </c>
      <c r="H1311" s="56"/>
      <c r="I1311" s="56"/>
      <c r="J1311" s="56"/>
      <c r="K1311" s="57">
        <v>4.3403</v>
      </c>
      <c r="L1311" s="58">
        <v>45211</v>
      </c>
      <c r="M1311" s="58">
        <v>45719</v>
      </c>
      <c r="N1311" s="59"/>
      <c r="O1311" s="56">
        <v>6</v>
      </c>
      <c r="P1311" s="56"/>
      <c r="Q1311" s="56">
        <v>31</v>
      </c>
      <c r="R1311" s="60" t="s">
        <v>1139</v>
      </c>
      <c r="S1311" s="61">
        <f>O1311+P1311</f>
        <v>6</v>
      </c>
      <c r="T1311" s="62">
        <f>+IF(L1311&lt;&gt;"",IF(DAYS360(L1311,$A$2)&lt;0,0,IF(AND(MONTH(L1311)=MONTH($A$2),YEAR(L1311)&lt;YEAR($A$2)),(DAYS360(L1311,$A$2)/30)-1,DAYS360(L1311,$A$2)/30)),0)</f>
        <v>17.466666666666665</v>
      </c>
      <c r="U1311" s="62">
        <f>+IF(M1311&lt;&gt;"",IF(DAYS360(M1311,$A$2)&lt;0,0,IF(AND(MONTH(M1311)=MONTH($A$2),YEAR(M1311)&lt;YEAR($A$2)),(DAYS360(M1311,$A$2)/30)-1,DAYS360(M1311,$A$2)/30)),0)</f>
        <v>0.76666666666666672</v>
      </c>
      <c r="V1311" s="63">
        <f>S1311/((C1311+Q1311)/2)</f>
        <v>0.21818181818181817</v>
      </c>
      <c r="W1311" s="64">
        <f>+IF(V1311&gt;0,1/V1311,999)</f>
        <v>4.5833333333333339</v>
      </c>
      <c r="X1311" s="65" t="str">
        <f>+IF(N1311&lt;&gt;"",IF(INT(N1311)&lt;&gt;INT(K1311),"OUI",""),"")</f>
        <v/>
      </c>
      <c r="Y1311" s="66">
        <f>+IF(F1311="OUI",0,C1311*K1311)</f>
        <v>104.16720000000001</v>
      </c>
      <c r="Z1311" s="67" t="str">
        <f>+IF(R1311="-",IF(OR(F1311="OUI",AND(G1311="OUI",T1311&lt;=$V$1),H1311="OUI",I1311="OUI",J1311="OUI",T1311&lt;=$V$1),"OUI",""),"")</f>
        <v/>
      </c>
      <c r="AA1311" s="68" t="str">
        <f>+IF(OR(Z1311&lt;&gt;"OUI",X1311="OUI",R1311&lt;&gt;"-"),"OUI","")</f>
        <v>OUI</v>
      </c>
      <c r="AB1311" s="69">
        <f>+IF(AA1311&lt;&gt;"OUI","-",IF(R1311="-",IF(W1311&lt;=3,"-",MAX(N1311,K1311*(1-$T$1))),IF(W1311&lt;=3,R1311,IF(T1311&gt;$V$6,MAX(N1311,K1311*$T$6),IF(T1311&gt;$V$5,MAX(R1311,N1311,K1311*(1-$T$2),K1311*(1-$T$5)),IF(T1311&gt;$V$4,MAX(R1311,N1311,K1311*(1-$T$2),K1311*(1-$T$4)),IF(T1311&gt;$V$3,MAX(R1311,N1311,K1311*(1-$T$2),K1311*(1-$T$3)),IF(T1311&gt;$V$1,MAX(N1311,K1311*(1-$T$2)),MAX(N1311,R1311)))))))))</f>
        <v>3.9062700000000001</v>
      </c>
      <c r="AC1311" s="70">
        <f>+IF(AB1311="-","-",IF(ABS(K1311-AB1311)&lt;0.1,1,-1*(AB1311-K1311)/K1311))</f>
        <v>9.9999999999999978E-2</v>
      </c>
      <c r="AD1311" s="66">
        <f>+IF(AB1311&lt;&gt;"-",IF(AB1311&lt;K1311,(K1311-AB1311)*C1311,AB1311*C1311),"")</f>
        <v>10.416719999999998</v>
      </c>
      <c r="AE1311" s="68" t="str">
        <f>+IF(AB1311&lt;&gt;"-",IF(R1311&lt;&gt;"-",IF(Z1311&lt;&gt;"OUI","OLD","FAUX"),IF(Z1311&lt;&gt;"OUI","NEW","FAUX")),"")</f>
        <v>NEW</v>
      </c>
      <c r="AF1311" s="68"/>
      <c r="AG1311" s="68"/>
      <c r="AH1311" s="53" t="str">
        <f t="shared" si="20"/>
        <v/>
      </c>
    </row>
    <row r="1312" spans="1:34" ht="17">
      <c r="A1312" s="53" t="s">
        <v>995</v>
      </c>
      <c r="B1312" s="53" t="s">
        <v>996</v>
      </c>
      <c r="C1312" s="54">
        <v>11</v>
      </c>
      <c r="D1312" s="55" t="s">
        <v>133</v>
      </c>
      <c r="E1312" s="55" t="s">
        <v>88</v>
      </c>
      <c r="F1312" s="56" t="s">
        <v>49</v>
      </c>
      <c r="G1312" s="56" t="s">
        <v>49</v>
      </c>
      <c r="H1312" s="56"/>
      <c r="I1312" s="56"/>
      <c r="J1312" s="56" t="s">
        <v>49</v>
      </c>
      <c r="K1312" s="57">
        <v>4.3197999999999999</v>
      </c>
      <c r="L1312" s="58">
        <v>44074</v>
      </c>
      <c r="M1312" s="58">
        <v>45695</v>
      </c>
      <c r="N1312" s="59"/>
      <c r="O1312" s="56">
        <v>2</v>
      </c>
      <c r="P1312" s="56"/>
      <c r="Q1312" s="56">
        <v>15</v>
      </c>
      <c r="R1312" s="60">
        <v>2.1598999999999999</v>
      </c>
      <c r="S1312" s="61">
        <f>O1312+P1312</f>
        <v>2</v>
      </c>
      <c r="T1312" s="62">
        <f>+IF(L1312&lt;&gt;"",IF(DAYS360(L1312,$A$2)&lt;0,0,IF(AND(MONTH(L1312)=MONTH($A$2),YEAR(L1312)&lt;YEAR($A$2)),(DAYS360(L1312,$A$2)/30)-1,DAYS360(L1312,$A$2)/30)),0)</f>
        <v>54.866666666666667</v>
      </c>
      <c r="U1312" s="62">
        <f>+IF(M1312&lt;&gt;"",IF(DAYS360(M1312,$A$2)&lt;0,0,IF(AND(MONTH(M1312)=MONTH($A$2),YEAR(M1312)&lt;YEAR($A$2)),(DAYS360(M1312,$A$2)/30)-1,DAYS360(M1312,$A$2)/30)),0)</f>
        <v>1.6333333333333333</v>
      </c>
      <c r="V1312" s="63">
        <f>S1312/((C1312+Q1312)/2)</f>
        <v>0.15384615384615385</v>
      </c>
      <c r="W1312" s="64">
        <f>+IF(V1312&gt;0,1/V1312,999)</f>
        <v>6.5</v>
      </c>
      <c r="X1312" s="65" t="str">
        <f>+IF(N1312&lt;&gt;"",IF(INT(N1312)&lt;&gt;INT(K1312),"OUI",""),"")</f>
        <v/>
      </c>
      <c r="Y1312" s="66">
        <f>+IF(F1312="OUI",0,C1312*K1312)</f>
        <v>47.517800000000001</v>
      </c>
      <c r="Z1312" s="67" t="str">
        <f>+IF(R1312="-",IF(OR(F1312="OUI",AND(G1312="OUI",T1312&lt;=$V$1),H1312="OUI",I1312="OUI",J1312="OUI",T1312&lt;=$V$1),"OUI",""),"")</f>
        <v/>
      </c>
      <c r="AA1312" s="68" t="str">
        <f>+IF(OR(Z1312&lt;&gt;"OUI",X1312="OUI",R1312&lt;&gt;"-"),"OUI","")</f>
        <v>OUI</v>
      </c>
      <c r="AB1312" s="69">
        <f>+IF(AA1312&lt;&gt;"OUI","-",IF(R1312="-",IF(W1312&lt;=3,"-",MAX(N1312,K1312*(1-$T$1))),IF(W1312&lt;=3,R1312,IF(T1312&gt;$V$6,MAX(N1312,K1312*$T$6),IF(T1312&gt;$V$5,MAX(R1312,N1312,K1312*(1-$T$2),K1312*(1-$T$5)),IF(T1312&gt;$V$4,MAX(R1312,N1312,K1312*(1-$T$2),K1312*(1-$T$4)),IF(T1312&gt;$V$3,MAX(R1312,N1312,K1312*(1-$T$2),K1312*(1-$T$3)),IF(T1312&gt;$V$1,MAX(N1312,K1312*(1-$T$2)),MAX(N1312,R1312)))))))))</f>
        <v>3.8878200000000001</v>
      </c>
      <c r="AC1312" s="70">
        <f>+IF(AB1312="-","-",IF(ABS(K1312-AB1312)&lt;0.1,1,-1*(AB1312-K1312)/K1312))</f>
        <v>9.9999999999999964E-2</v>
      </c>
      <c r="AD1312" s="66">
        <f>+IF(AB1312&lt;&gt;"-",IF(AB1312&lt;K1312,(K1312-AB1312)*C1312,AB1312*C1312),"")</f>
        <v>4.7517799999999983</v>
      </c>
      <c r="AE1312" s="68" t="str">
        <f>+IF(AB1312&lt;&gt;"-",IF(R1312&lt;&gt;"-",IF(Z1312&lt;&gt;"OUI","OLD","FAUX"),IF(Z1312&lt;&gt;"OUI","NEW","FAUX")),"")</f>
        <v>OLD</v>
      </c>
      <c r="AF1312" s="68"/>
      <c r="AG1312" s="68"/>
      <c r="AH1312" s="53" t="str">
        <f t="shared" si="20"/>
        <v/>
      </c>
    </row>
    <row r="1313" spans="1:34" ht="17">
      <c r="A1313" s="53" t="s">
        <v>1515</v>
      </c>
      <c r="B1313" s="53" t="s">
        <v>1516</v>
      </c>
      <c r="C1313" s="54">
        <v>62</v>
      </c>
      <c r="D1313" s="55" t="s">
        <v>1517</v>
      </c>
      <c r="E1313" s="55" t="s">
        <v>275</v>
      </c>
      <c r="F1313" s="56" t="s">
        <v>49</v>
      </c>
      <c r="G1313" s="56" t="s">
        <v>49</v>
      </c>
      <c r="H1313" s="56"/>
      <c r="I1313" s="56"/>
      <c r="J1313" s="56" t="s">
        <v>49</v>
      </c>
      <c r="K1313" s="57">
        <v>4.2742000000000004</v>
      </c>
      <c r="L1313" s="58">
        <v>44180</v>
      </c>
      <c r="M1313" s="58">
        <v>45604</v>
      </c>
      <c r="N1313" s="59"/>
      <c r="O1313" s="56"/>
      <c r="P1313" s="56"/>
      <c r="Q1313" s="56">
        <v>62</v>
      </c>
      <c r="R1313" s="60">
        <v>3.8467800000000003</v>
      </c>
      <c r="S1313" s="61">
        <f>O1313+P1313</f>
        <v>0</v>
      </c>
      <c r="T1313" s="62">
        <f>+IF(L1313&lt;&gt;"",IF(DAYS360(L1313,$A$2)&lt;0,0,IF(AND(MONTH(L1313)=MONTH($A$2),YEAR(L1313)&lt;YEAR($A$2)),(DAYS360(L1313,$A$2)/30)-1,DAYS360(L1313,$A$2)/30)),0)</f>
        <v>51.366666666666667</v>
      </c>
      <c r="U1313" s="62">
        <f>+IF(M1313&lt;&gt;"",IF(DAYS360(M1313,$A$2)&lt;0,0,IF(AND(MONTH(M1313)=MONTH($A$2),YEAR(M1313)&lt;YEAR($A$2)),(DAYS360(M1313,$A$2)/30)-1,DAYS360(M1313,$A$2)/30)),0)</f>
        <v>4.5999999999999996</v>
      </c>
      <c r="V1313" s="63">
        <f>S1313/((C1313+Q1313)/2)</f>
        <v>0</v>
      </c>
      <c r="W1313" s="64">
        <f>+IF(V1313&gt;0,1/V1313,999)</f>
        <v>999</v>
      </c>
      <c r="X1313" s="65" t="str">
        <f>+IF(N1313&lt;&gt;"",IF(INT(N1313)&lt;&gt;INT(K1313),"OUI",""),"")</f>
        <v/>
      </c>
      <c r="Y1313" s="66">
        <f>+IF(F1313="OUI",0,C1313*K1313)</f>
        <v>265.00040000000001</v>
      </c>
      <c r="Z1313" s="67" t="str">
        <f>+IF(R1313="-",IF(OR(F1313="OUI",AND(G1313="OUI",T1313&lt;=$V$1),H1313="OUI",I1313="OUI",J1313="OUI",T1313&lt;=$V$1),"OUI",""),"")</f>
        <v/>
      </c>
      <c r="AA1313" s="68" t="str">
        <f>+IF(OR(Z1313&lt;&gt;"OUI",X1313="OUI",R1313&lt;&gt;"-"),"OUI","")</f>
        <v>OUI</v>
      </c>
      <c r="AB1313" s="69">
        <f>+IF(AA1313&lt;&gt;"OUI","-",IF(R1313="-",IF(W1313&lt;=3,"-",MAX(N1313,K1313*(1-$T$1))),IF(W1313&lt;=3,R1313,IF(T1313&gt;$V$6,MAX(N1313,K1313*$T$6),IF(T1313&gt;$V$5,MAX(R1313,N1313,K1313*(1-$T$2),K1313*(1-$T$5)),IF(T1313&gt;$V$4,MAX(R1313,N1313,K1313*(1-$T$2),K1313*(1-$T$4)),IF(T1313&gt;$V$3,MAX(R1313,N1313,K1313*(1-$T$2),K1313*(1-$T$3)),IF(T1313&gt;$V$1,MAX(N1313,K1313*(1-$T$2)),MAX(N1313,R1313)))))))))</f>
        <v>3.8467800000000003</v>
      </c>
      <c r="AC1313" s="70">
        <f>+IF(AB1313="-","-",IF(ABS(K1313-AB1313)&lt;0.1,1,-1*(AB1313-K1313)/K1313))</f>
        <v>0.10000000000000002</v>
      </c>
      <c r="AD1313" s="66">
        <f>+IF(AB1313&lt;&gt;"-",IF(AB1313&lt;K1313,(K1313-AB1313)*C1313,AB1313*C1313),"")</f>
        <v>26.500040000000009</v>
      </c>
      <c r="AE1313" s="68" t="str">
        <f>+IF(AB1313&lt;&gt;"-",IF(R1313&lt;&gt;"-",IF(Z1313&lt;&gt;"OUI","OLD","FAUX"),IF(Z1313&lt;&gt;"OUI","NEW","FAUX")),"")</f>
        <v>OLD</v>
      </c>
      <c r="AF1313" s="68"/>
      <c r="AG1313" s="68"/>
      <c r="AH1313" s="53" t="str">
        <f t="shared" si="20"/>
        <v/>
      </c>
    </row>
    <row r="1314" spans="1:34" ht="17">
      <c r="A1314" s="53" t="s">
        <v>433</v>
      </c>
      <c r="B1314" s="53" t="s">
        <v>434</v>
      </c>
      <c r="C1314" s="54">
        <v>3</v>
      </c>
      <c r="D1314" s="55" t="s">
        <v>133</v>
      </c>
      <c r="E1314" s="55" t="s">
        <v>432</v>
      </c>
      <c r="F1314" s="56" t="s">
        <v>49</v>
      </c>
      <c r="G1314" s="56" t="s">
        <v>49</v>
      </c>
      <c r="H1314" s="56"/>
      <c r="I1314" s="56"/>
      <c r="J1314" s="56" t="s">
        <v>49</v>
      </c>
      <c r="K1314" s="57">
        <v>4.2699999999999996</v>
      </c>
      <c r="L1314" s="58">
        <v>44526</v>
      </c>
      <c r="M1314" s="58">
        <v>45348</v>
      </c>
      <c r="N1314" s="59"/>
      <c r="O1314" s="56"/>
      <c r="P1314" s="56"/>
      <c r="Q1314" s="56">
        <v>3</v>
      </c>
      <c r="R1314" s="60">
        <v>4.2701388888888889</v>
      </c>
      <c r="S1314" s="61">
        <f>O1314+P1314</f>
        <v>0</v>
      </c>
      <c r="T1314" s="62">
        <f>+IF(L1314&lt;&gt;"",IF(DAYS360(L1314,$A$2)&lt;0,0,IF(AND(MONTH(L1314)=MONTH($A$2),YEAR(L1314)&lt;YEAR($A$2)),(DAYS360(L1314,$A$2)/30)-1,DAYS360(L1314,$A$2)/30)),0)</f>
        <v>40</v>
      </c>
      <c r="U1314" s="62">
        <f>+IF(M1314&lt;&gt;"",IF(DAYS360(M1314,$A$2)&lt;0,0,IF(AND(MONTH(M1314)=MONTH($A$2),YEAR(M1314)&lt;YEAR($A$2)),(DAYS360(M1314,$A$2)/30)-1,DAYS360(M1314,$A$2)/30)),0)</f>
        <v>13</v>
      </c>
      <c r="V1314" s="63">
        <f>S1314/((C1314+Q1314)/2)</f>
        <v>0</v>
      </c>
      <c r="W1314" s="64">
        <f>+IF(V1314&gt;0,1/V1314,999)</f>
        <v>999</v>
      </c>
      <c r="X1314" s="65" t="str">
        <f>+IF(N1314&lt;&gt;"",IF(INT(N1314)&lt;&gt;INT(K1314),"OUI",""),"")</f>
        <v/>
      </c>
      <c r="Y1314" s="66">
        <f>+IF(F1314="OUI",0,C1314*K1314)</f>
        <v>12.809999999999999</v>
      </c>
      <c r="Z1314" s="67" t="str">
        <f>+IF(R1314="-",IF(OR(F1314="OUI",AND(G1314="OUI",T1314&lt;=$V$1),H1314="OUI",I1314="OUI",J1314="OUI",T1314&lt;=$V$1),"OUI",""),"")</f>
        <v/>
      </c>
      <c r="AA1314" s="68" t="str">
        <f>+IF(OR(Z1314&lt;&gt;"OUI",X1314="OUI",R1314&lt;&gt;"-"),"OUI","")</f>
        <v>OUI</v>
      </c>
      <c r="AB1314" s="69">
        <f>+IF(AA1314&lt;&gt;"OUI","-",IF(R1314="-",IF(W1314&lt;=3,"-",MAX(N1314,K1314*(1-$T$1))),IF(W1314&lt;=3,R1314,IF(T1314&gt;$V$6,MAX(N1314,K1314*$T$6),IF(T1314&gt;$V$5,MAX(R1314,N1314,K1314*(1-$T$2),K1314*(1-$T$5)),IF(T1314&gt;$V$4,MAX(R1314,N1314,K1314*(1-$T$2),K1314*(1-$T$4)),IF(T1314&gt;$V$3,MAX(R1314,N1314,K1314*(1-$T$2),K1314*(1-$T$3)),IF(T1314&gt;$V$1,MAX(N1314,K1314*(1-$T$2)),MAX(N1314,R1314)))))))))</f>
        <v>4.2701388888888889</v>
      </c>
      <c r="AC1314" s="70">
        <f>+IF(AB1314="-","-",IF(ABS(K1314-AB1314)&lt;0.1,1,-1*(AB1314-K1314)/K1314))</f>
        <v>1</v>
      </c>
      <c r="AD1314" s="66">
        <f>+IF(AB1314&lt;&gt;"-",IF(AB1314&lt;K1314,(K1314-AB1314)*C1314,AB1314*C1314),"")</f>
        <v>12.810416666666667</v>
      </c>
      <c r="AE1314" s="68" t="str">
        <f>+IF(AB1314&lt;&gt;"-",IF(R1314&lt;&gt;"-",IF(Z1314&lt;&gt;"OUI","OLD","FAUX"),IF(Z1314&lt;&gt;"OUI","NEW","FAUX")),"")</f>
        <v>OLD</v>
      </c>
      <c r="AF1314" s="68"/>
      <c r="AG1314" s="68"/>
      <c r="AH1314" s="53" t="str">
        <f t="shared" si="20"/>
        <v/>
      </c>
    </row>
    <row r="1315" spans="1:34" ht="17">
      <c r="A1315" s="53" t="s">
        <v>1757</v>
      </c>
      <c r="B1315" s="53" t="s">
        <v>1758</v>
      </c>
      <c r="C1315" s="54">
        <v>17</v>
      </c>
      <c r="D1315" s="55" t="s">
        <v>133</v>
      </c>
      <c r="E1315" s="55" t="s">
        <v>137</v>
      </c>
      <c r="F1315" s="56" t="s">
        <v>49</v>
      </c>
      <c r="G1315" s="56" t="s">
        <v>49</v>
      </c>
      <c r="H1315" s="56"/>
      <c r="I1315" s="56"/>
      <c r="J1315" s="56" t="s">
        <v>49</v>
      </c>
      <c r="K1315" s="57">
        <v>4.2557</v>
      </c>
      <c r="L1315" s="58">
        <v>44193</v>
      </c>
      <c r="M1315" s="58">
        <v>45688</v>
      </c>
      <c r="N1315" s="59"/>
      <c r="O1315" s="56">
        <v>2</v>
      </c>
      <c r="P1315" s="56"/>
      <c r="Q1315" s="56">
        <v>19</v>
      </c>
      <c r="R1315" s="60">
        <v>2.4647595833333331</v>
      </c>
      <c r="S1315" s="61">
        <f>O1315+P1315</f>
        <v>2</v>
      </c>
      <c r="T1315" s="62">
        <f>+IF(L1315&lt;&gt;"",IF(DAYS360(L1315,$A$2)&lt;0,0,IF(AND(MONTH(L1315)=MONTH($A$2),YEAR(L1315)&lt;YEAR($A$2)),(DAYS360(L1315,$A$2)/30)-1,DAYS360(L1315,$A$2)/30)),0)</f>
        <v>50.93333333333333</v>
      </c>
      <c r="U1315" s="62">
        <f>+IF(M1315&lt;&gt;"",IF(DAYS360(M1315,$A$2)&lt;0,0,IF(AND(MONTH(M1315)=MONTH($A$2),YEAR(M1315)&lt;YEAR($A$2)),(DAYS360(M1315,$A$2)/30)-1,DAYS360(M1315,$A$2)/30)),0)</f>
        <v>1.8666666666666667</v>
      </c>
      <c r="V1315" s="63">
        <f>S1315/((C1315+Q1315)/2)</f>
        <v>0.1111111111111111</v>
      </c>
      <c r="W1315" s="64">
        <f>+IF(V1315&gt;0,1/V1315,999)</f>
        <v>9</v>
      </c>
      <c r="X1315" s="65" t="str">
        <f>+IF(N1315&lt;&gt;"",IF(INT(N1315)&lt;&gt;INT(K1315),"OUI",""),"")</f>
        <v/>
      </c>
      <c r="Y1315" s="66">
        <f>+IF(F1315="OUI",0,C1315*K1315)</f>
        <v>72.346900000000005</v>
      </c>
      <c r="Z1315" s="67" t="str">
        <f>+IF(R1315="-",IF(OR(F1315="OUI",AND(G1315="OUI",T1315&lt;=$V$1),H1315="OUI",I1315="OUI",J1315="OUI",T1315&lt;=$V$1),"OUI",""),"")</f>
        <v/>
      </c>
      <c r="AA1315" s="68" t="str">
        <f>+IF(OR(Z1315&lt;&gt;"OUI",X1315="OUI",R1315&lt;&gt;"-"),"OUI","")</f>
        <v>OUI</v>
      </c>
      <c r="AB1315" s="69">
        <f>+IF(AA1315&lt;&gt;"OUI","-",IF(R1315="-",IF(W1315&lt;=3,"-",MAX(N1315,K1315*(1-$T$1))),IF(W1315&lt;=3,R1315,IF(T1315&gt;$V$6,MAX(N1315,K1315*$T$6),IF(T1315&gt;$V$5,MAX(R1315,N1315,K1315*(1-$T$2),K1315*(1-$T$5)),IF(T1315&gt;$V$4,MAX(R1315,N1315,K1315*(1-$T$2),K1315*(1-$T$4)),IF(T1315&gt;$V$3,MAX(R1315,N1315,K1315*(1-$T$2),K1315*(1-$T$3)),IF(T1315&gt;$V$1,MAX(N1315,K1315*(1-$T$2)),MAX(N1315,R1315)))))))))</f>
        <v>3.83013</v>
      </c>
      <c r="AC1315" s="70">
        <f>+IF(AB1315="-","-",IF(ABS(K1315-AB1315)&lt;0.1,1,-1*(AB1315-K1315)/K1315))</f>
        <v>0.1</v>
      </c>
      <c r="AD1315" s="66">
        <f>+IF(AB1315&lt;&gt;"-",IF(AB1315&lt;K1315,(K1315-AB1315)*C1315,AB1315*C1315),"")</f>
        <v>7.2346900000000005</v>
      </c>
      <c r="AE1315" s="68" t="str">
        <f>+IF(AB1315&lt;&gt;"-",IF(R1315&lt;&gt;"-",IF(Z1315&lt;&gt;"OUI","OLD","FAUX"),IF(Z1315&lt;&gt;"OUI","NEW","FAUX")),"")</f>
        <v>OLD</v>
      </c>
      <c r="AF1315" s="68"/>
      <c r="AG1315" s="68"/>
      <c r="AH1315" s="53" t="str">
        <f t="shared" si="20"/>
        <v/>
      </c>
    </row>
    <row r="1316" spans="1:34" ht="17">
      <c r="A1316" s="53" t="s">
        <v>1878</v>
      </c>
      <c r="B1316" s="53" t="s">
        <v>1879</v>
      </c>
      <c r="C1316" s="54">
        <v>7</v>
      </c>
      <c r="D1316" s="55" t="s">
        <v>133</v>
      </c>
      <c r="E1316" s="55" t="s">
        <v>137</v>
      </c>
      <c r="F1316" s="56" t="s">
        <v>49</v>
      </c>
      <c r="G1316" s="56" t="s">
        <v>49</v>
      </c>
      <c r="H1316" s="56"/>
      <c r="I1316" s="56"/>
      <c r="J1316" s="56" t="s">
        <v>49</v>
      </c>
      <c r="K1316" s="57">
        <v>4.2557</v>
      </c>
      <c r="L1316" s="58">
        <v>44193</v>
      </c>
      <c r="M1316" s="58">
        <v>45684</v>
      </c>
      <c r="N1316" s="59"/>
      <c r="O1316" s="56">
        <v>1</v>
      </c>
      <c r="P1316" s="56"/>
      <c r="Q1316" s="56">
        <v>8</v>
      </c>
      <c r="R1316" s="60">
        <v>2.4647595833333331</v>
      </c>
      <c r="S1316" s="61">
        <f>O1316+P1316</f>
        <v>1</v>
      </c>
      <c r="T1316" s="62">
        <f>+IF(L1316&lt;&gt;"",IF(DAYS360(L1316,$A$2)&lt;0,0,IF(AND(MONTH(L1316)=MONTH($A$2),YEAR(L1316)&lt;YEAR($A$2)),(DAYS360(L1316,$A$2)/30)-1,DAYS360(L1316,$A$2)/30)),0)</f>
        <v>50.93333333333333</v>
      </c>
      <c r="U1316" s="62">
        <f>+IF(M1316&lt;&gt;"",IF(DAYS360(M1316,$A$2)&lt;0,0,IF(AND(MONTH(M1316)=MONTH($A$2),YEAR(M1316)&lt;YEAR($A$2)),(DAYS360(M1316,$A$2)/30)-1,DAYS360(M1316,$A$2)/30)),0)</f>
        <v>1.9666666666666666</v>
      </c>
      <c r="V1316" s="63">
        <f>S1316/((C1316+Q1316)/2)</f>
        <v>0.13333333333333333</v>
      </c>
      <c r="W1316" s="64">
        <f>+IF(V1316&gt;0,1/V1316,999)</f>
        <v>7.5</v>
      </c>
      <c r="X1316" s="65" t="str">
        <f>+IF(N1316&lt;&gt;"",IF(INT(N1316)&lt;&gt;INT(K1316),"OUI",""),"")</f>
        <v/>
      </c>
      <c r="Y1316" s="66">
        <f>+IF(F1316="OUI",0,C1316*K1316)</f>
        <v>29.789899999999999</v>
      </c>
      <c r="Z1316" s="67" t="str">
        <f>+IF(R1316="-",IF(OR(F1316="OUI",AND(G1316="OUI",T1316&lt;=$V$1),H1316="OUI",I1316="OUI",J1316="OUI",T1316&lt;=$V$1),"OUI",""),"")</f>
        <v/>
      </c>
      <c r="AA1316" s="68" t="str">
        <f>+IF(OR(Z1316&lt;&gt;"OUI",X1316="OUI",R1316&lt;&gt;"-"),"OUI","")</f>
        <v>OUI</v>
      </c>
      <c r="AB1316" s="69">
        <f>+IF(AA1316&lt;&gt;"OUI","-",IF(R1316="-",IF(W1316&lt;=3,"-",MAX(N1316,K1316*(1-$T$1))),IF(W1316&lt;=3,R1316,IF(T1316&gt;$V$6,MAX(N1316,K1316*$T$6),IF(T1316&gt;$V$5,MAX(R1316,N1316,K1316*(1-$T$2),K1316*(1-$T$5)),IF(T1316&gt;$V$4,MAX(R1316,N1316,K1316*(1-$T$2),K1316*(1-$T$4)),IF(T1316&gt;$V$3,MAX(R1316,N1316,K1316*(1-$T$2),K1316*(1-$T$3)),IF(T1316&gt;$V$1,MAX(N1316,K1316*(1-$T$2)),MAX(N1316,R1316)))))))))</f>
        <v>3.83013</v>
      </c>
      <c r="AC1316" s="70">
        <f>+IF(AB1316="-","-",IF(ABS(K1316-AB1316)&lt;0.1,1,-1*(AB1316-K1316)/K1316))</f>
        <v>0.1</v>
      </c>
      <c r="AD1316" s="66">
        <f>+IF(AB1316&lt;&gt;"-",IF(AB1316&lt;K1316,(K1316-AB1316)*C1316,AB1316*C1316),"")</f>
        <v>2.97899</v>
      </c>
      <c r="AE1316" s="68" t="str">
        <f>+IF(AB1316&lt;&gt;"-",IF(R1316&lt;&gt;"-",IF(Z1316&lt;&gt;"OUI","OLD","FAUX"),IF(Z1316&lt;&gt;"OUI","NEW","FAUX")),"")</f>
        <v>OLD</v>
      </c>
      <c r="AF1316" s="68"/>
      <c r="AG1316" s="68"/>
      <c r="AH1316" s="53" t="str">
        <f t="shared" si="20"/>
        <v/>
      </c>
    </row>
    <row r="1317" spans="1:34" ht="17">
      <c r="A1317" s="53" t="s">
        <v>1017</v>
      </c>
      <c r="B1317" s="53" t="s">
        <v>1018</v>
      </c>
      <c r="C1317" s="54">
        <v>10</v>
      </c>
      <c r="D1317" s="55" t="s">
        <v>987</v>
      </c>
      <c r="E1317" s="55" t="s">
        <v>988</v>
      </c>
      <c r="F1317" s="56" t="s">
        <v>49</v>
      </c>
      <c r="G1317" s="56" t="s">
        <v>49</v>
      </c>
      <c r="H1317" s="56"/>
      <c r="I1317" s="56"/>
      <c r="J1317" s="56" t="s">
        <v>49</v>
      </c>
      <c r="K1317" s="57">
        <v>4.2323000000000004</v>
      </c>
      <c r="L1317" s="58">
        <v>44074</v>
      </c>
      <c r="M1317" s="58">
        <v>45258</v>
      </c>
      <c r="N1317" s="59"/>
      <c r="O1317" s="56"/>
      <c r="P1317" s="56"/>
      <c r="Q1317" s="56">
        <v>10</v>
      </c>
      <c r="R1317" s="60">
        <v>3.8090700000000006</v>
      </c>
      <c r="S1317" s="61">
        <f>O1317+P1317</f>
        <v>0</v>
      </c>
      <c r="T1317" s="62">
        <f>+IF(L1317&lt;&gt;"",IF(DAYS360(L1317,$A$2)&lt;0,0,IF(AND(MONTH(L1317)=MONTH($A$2),YEAR(L1317)&lt;YEAR($A$2)),(DAYS360(L1317,$A$2)/30)-1,DAYS360(L1317,$A$2)/30)),0)</f>
        <v>54.866666666666667</v>
      </c>
      <c r="U1317" s="62">
        <f>+IF(M1317&lt;&gt;"",IF(DAYS360(M1317,$A$2)&lt;0,0,IF(AND(MONTH(M1317)=MONTH($A$2),YEAR(M1317)&lt;YEAR($A$2)),(DAYS360(M1317,$A$2)/30)-1,DAYS360(M1317,$A$2)/30)),0)</f>
        <v>15.933333333333334</v>
      </c>
      <c r="V1317" s="63">
        <f>S1317/((C1317+Q1317)/2)</f>
        <v>0</v>
      </c>
      <c r="W1317" s="64">
        <f>+IF(V1317&gt;0,1/V1317,999)</f>
        <v>999</v>
      </c>
      <c r="X1317" s="65" t="str">
        <f>+IF(N1317&lt;&gt;"",IF(INT(N1317)&lt;&gt;INT(K1317),"OUI",""),"")</f>
        <v/>
      </c>
      <c r="Y1317" s="66">
        <f>+IF(F1317="OUI",0,C1317*K1317)</f>
        <v>42.323000000000008</v>
      </c>
      <c r="Z1317" s="67" t="str">
        <f>+IF(R1317="-",IF(OR(F1317="OUI",AND(G1317="OUI",T1317&lt;=$V$1),H1317="OUI",I1317="OUI",J1317="OUI",T1317&lt;=$V$1),"OUI",""),"")</f>
        <v/>
      </c>
      <c r="AA1317" s="68" t="str">
        <f>+IF(OR(Z1317&lt;&gt;"OUI",X1317="OUI",R1317&lt;&gt;"-"),"OUI","")</f>
        <v>OUI</v>
      </c>
      <c r="AB1317" s="69">
        <f>+IF(AA1317&lt;&gt;"OUI","-",IF(R1317="-",IF(W1317&lt;=3,"-",MAX(N1317,K1317*(1-$T$1))),IF(W1317&lt;=3,R1317,IF(T1317&gt;$V$6,MAX(N1317,K1317*$T$6),IF(T1317&gt;$V$5,MAX(R1317,N1317,K1317*(1-$T$2),K1317*(1-$T$5)),IF(T1317&gt;$V$4,MAX(R1317,N1317,K1317*(1-$T$2),K1317*(1-$T$4)),IF(T1317&gt;$V$3,MAX(R1317,N1317,K1317*(1-$T$2),K1317*(1-$T$3)),IF(T1317&gt;$V$1,MAX(N1317,K1317*(1-$T$2)),MAX(N1317,R1317)))))))))</f>
        <v>3.8090700000000006</v>
      </c>
      <c r="AC1317" s="70">
        <f>+IF(AB1317="-","-",IF(ABS(K1317-AB1317)&lt;0.1,1,-1*(AB1317-K1317)/K1317))</f>
        <v>9.9999999999999936E-2</v>
      </c>
      <c r="AD1317" s="66">
        <f>+IF(AB1317&lt;&gt;"-",IF(AB1317&lt;K1317,(K1317-AB1317)*C1317,AB1317*C1317),"")</f>
        <v>4.2322999999999977</v>
      </c>
      <c r="AE1317" s="68" t="str">
        <f>+IF(AB1317&lt;&gt;"-",IF(R1317&lt;&gt;"-",IF(Z1317&lt;&gt;"OUI","OLD","FAUX"),IF(Z1317&lt;&gt;"OUI","NEW","FAUX")),"")</f>
        <v>OLD</v>
      </c>
      <c r="AF1317" s="68"/>
      <c r="AG1317" s="68"/>
      <c r="AH1317" s="53" t="str">
        <f t="shared" si="20"/>
        <v/>
      </c>
    </row>
    <row r="1318" spans="1:34" ht="17">
      <c r="A1318" s="53" t="s">
        <v>1264</v>
      </c>
      <c r="B1318" s="53" t="s">
        <v>1265</v>
      </c>
      <c r="C1318" s="54">
        <v>27</v>
      </c>
      <c r="D1318" s="55" t="s">
        <v>47</v>
      </c>
      <c r="E1318" s="55" t="s">
        <v>137</v>
      </c>
      <c r="F1318" s="56" t="s">
        <v>49</v>
      </c>
      <c r="G1318" s="56" t="s">
        <v>49</v>
      </c>
      <c r="H1318" s="56"/>
      <c r="I1318" s="56"/>
      <c r="J1318" s="56" t="s">
        <v>49</v>
      </c>
      <c r="K1318" s="57">
        <v>4.2131999999999996</v>
      </c>
      <c r="L1318" s="58">
        <v>44553</v>
      </c>
      <c r="M1318" s="58">
        <v>45726</v>
      </c>
      <c r="N1318" s="59"/>
      <c r="O1318" s="56">
        <v>6</v>
      </c>
      <c r="P1318" s="56"/>
      <c r="Q1318" s="56">
        <v>33</v>
      </c>
      <c r="R1318" s="60" t="s">
        <v>1139</v>
      </c>
      <c r="S1318" s="61">
        <f>O1318+P1318</f>
        <v>6</v>
      </c>
      <c r="T1318" s="62">
        <f>+IF(L1318&lt;&gt;"",IF(DAYS360(L1318,$A$2)&lt;0,0,IF(AND(MONTH(L1318)=MONTH($A$2),YEAR(L1318)&lt;YEAR($A$2)),(DAYS360(L1318,$A$2)/30)-1,DAYS360(L1318,$A$2)/30)),0)</f>
        <v>39.1</v>
      </c>
      <c r="U1318" s="62">
        <f>+IF(M1318&lt;&gt;"",IF(DAYS360(M1318,$A$2)&lt;0,0,IF(AND(MONTH(M1318)=MONTH($A$2),YEAR(M1318)&lt;YEAR($A$2)),(DAYS360(M1318,$A$2)/30)-1,DAYS360(M1318,$A$2)/30)),0)</f>
        <v>0.53333333333333333</v>
      </c>
      <c r="V1318" s="63">
        <f>S1318/((C1318+Q1318)/2)</f>
        <v>0.2</v>
      </c>
      <c r="W1318" s="64">
        <f>+IF(V1318&gt;0,1/V1318,999)</f>
        <v>5</v>
      </c>
      <c r="X1318" s="65" t="str">
        <f>+IF(N1318&lt;&gt;"",IF(INT(N1318)&lt;&gt;INT(K1318),"OUI",""),"")</f>
        <v/>
      </c>
      <c r="Y1318" s="66">
        <f>+IF(F1318="OUI",0,C1318*K1318)</f>
        <v>113.75639999999999</v>
      </c>
      <c r="Z1318" s="67" t="str">
        <f>+IF(R1318="-",IF(OR(F1318="OUI",AND(G1318="OUI",T1318&lt;=$V$1),H1318="OUI",I1318="OUI",J1318="OUI",T1318&lt;=$V$1),"OUI",""),"")</f>
        <v/>
      </c>
      <c r="AA1318" s="68" t="str">
        <f>+IF(OR(Z1318&lt;&gt;"OUI",X1318="OUI",R1318&lt;&gt;"-"),"OUI","")</f>
        <v>OUI</v>
      </c>
      <c r="AB1318" s="69">
        <f>+IF(AA1318&lt;&gt;"OUI","-",IF(R1318="-",IF(W1318&lt;=3,"-",MAX(N1318,K1318*(1-$T$1))),IF(W1318&lt;=3,R1318,IF(T1318&gt;$V$6,MAX(N1318,K1318*$T$6),IF(T1318&gt;$V$5,MAX(R1318,N1318,K1318*(1-$T$2),K1318*(1-$T$5)),IF(T1318&gt;$V$4,MAX(R1318,N1318,K1318*(1-$T$2),K1318*(1-$T$4)),IF(T1318&gt;$V$3,MAX(R1318,N1318,K1318*(1-$T$2),K1318*(1-$T$3)),IF(T1318&gt;$V$1,MAX(N1318,K1318*(1-$T$2)),MAX(N1318,R1318)))))))))</f>
        <v>3.7918799999999999</v>
      </c>
      <c r="AC1318" s="70">
        <f>+IF(AB1318="-","-",IF(ABS(K1318-AB1318)&lt;0.1,1,-1*(AB1318-K1318)/K1318))</f>
        <v>9.9999999999999936E-2</v>
      </c>
      <c r="AD1318" s="66">
        <f>+IF(AB1318&lt;&gt;"-",IF(AB1318&lt;K1318,(K1318-AB1318)*C1318,AB1318*C1318),"")</f>
        <v>11.375639999999992</v>
      </c>
      <c r="AE1318" s="68" t="str">
        <f>+IF(AB1318&lt;&gt;"-",IF(R1318&lt;&gt;"-",IF(Z1318&lt;&gt;"OUI","OLD","FAUX"),IF(Z1318&lt;&gt;"OUI","NEW","FAUX")),"")</f>
        <v>NEW</v>
      </c>
      <c r="AF1318" s="68"/>
      <c r="AG1318" s="68"/>
      <c r="AH1318" s="53" t="str">
        <f t="shared" si="20"/>
        <v/>
      </c>
    </row>
    <row r="1319" spans="1:34" ht="17">
      <c r="A1319" s="53" t="s">
        <v>3174</v>
      </c>
      <c r="B1319" s="53" t="s">
        <v>3175</v>
      </c>
      <c r="C1319" s="54">
        <v>27</v>
      </c>
      <c r="D1319" s="55" t="s">
        <v>47</v>
      </c>
      <c r="E1319" s="55"/>
      <c r="F1319" s="56" t="s">
        <v>49</v>
      </c>
      <c r="G1319" s="56" t="s">
        <v>49</v>
      </c>
      <c r="H1319" s="56"/>
      <c r="I1319" s="56"/>
      <c r="J1319" s="56"/>
      <c r="K1319" s="57">
        <v>4.1978</v>
      </c>
      <c r="L1319" s="58">
        <v>45498</v>
      </c>
      <c r="M1319" s="58">
        <v>45729</v>
      </c>
      <c r="N1319" s="59"/>
      <c r="O1319" s="56">
        <v>8</v>
      </c>
      <c r="P1319" s="56"/>
      <c r="Q1319" s="56">
        <v>38</v>
      </c>
      <c r="R1319" s="60" t="s">
        <v>1139</v>
      </c>
      <c r="S1319" s="61">
        <f>O1319+P1319</f>
        <v>8</v>
      </c>
      <c r="T1319" s="62">
        <f>+IF(L1319&lt;&gt;"",IF(DAYS360(L1319,$A$2)&lt;0,0,IF(AND(MONTH(L1319)=MONTH($A$2),YEAR(L1319)&lt;YEAR($A$2)),(DAYS360(L1319,$A$2)/30)-1,DAYS360(L1319,$A$2)/30)),0)</f>
        <v>8.0333333333333332</v>
      </c>
      <c r="U1319" s="62">
        <f>+IF(M1319&lt;&gt;"",IF(DAYS360(M1319,$A$2)&lt;0,0,IF(AND(MONTH(M1319)=MONTH($A$2),YEAR(M1319)&lt;YEAR($A$2)),(DAYS360(M1319,$A$2)/30)-1,DAYS360(M1319,$A$2)/30)),0)</f>
        <v>0.43333333333333335</v>
      </c>
      <c r="V1319" s="63">
        <f>S1319/((C1319+Q1319)/2)</f>
        <v>0.24615384615384617</v>
      </c>
      <c r="W1319" s="64">
        <f>+IF(V1319&gt;0,1/V1319,999)</f>
        <v>4.0625</v>
      </c>
      <c r="X1319" s="65" t="str">
        <f>+IF(N1319&lt;&gt;"",IF(INT(N1319)&lt;&gt;INT(K1319),"OUI",""),"")</f>
        <v/>
      </c>
      <c r="Y1319" s="66">
        <f>+IF(F1319="OUI",0,C1319*K1319)</f>
        <v>113.34059999999999</v>
      </c>
      <c r="Z1319" s="67" t="str">
        <f>+IF(R1319="-",IF(OR(F1319="OUI",AND(G1319="OUI",T1319&lt;=$V$1),H1319="OUI",I1319="OUI",J1319="OUI",T1319&lt;=$V$1),"OUI",""),"")</f>
        <v>OUI</v>
      </c>
      <c r="AA1319" s="68" t="str">
        <f>+IF(OR(Z1319&lt;&gt;"OUI",X1319="OUI",R1319&lt;&gt;"-"),"OUI","")</f>
        <v/>
      </c>
      <c r="AB1319" s="69" t="str">
        <f>+IF(AA1319&lt;&gt;"OUI","-",IF(R1319="-",IF(W1319&lt;=3,"-",MAX(N1319,K1319*(1-$T$1))),IF(W1319&lt;=3,R1319,IF(T1319&gt;$V$6,MAX(N1319,K1319*$T$6),IF(T1319&gt;$V$5,MAX(R1319,N1319,K1319*(1-$T$2),K1319*(1-$T$5)),IF(T1319&gt;$V$4,MAX(R1319,N1319,K1319*(1-$T$2),K1319*(1-$T$4)),IF(T1319&gt;$V$3,MAX(R1319,N1319,K1319*(1-$T$2),K1319*(1-$T$3)),IF(T1319&gt;$V$1,MAX(N1319,K1319*(1-$T$2)),MAX(N1319,R1319)))))))))</f>
        <v>-</v>
      </c>
      <c r="AC1319" s="70" t="str">
        <f>+IF(AB1319="-","-",IF(ABS(K1319-AB1319)&lt;0.1,1,-1*(AB1319-K1319)/K1319))</f>
        <v>-</v>
      </c>
      <c r="AD1319" s="66" t="str">
        <f>+IF(AB1319&lt;&gt;"-",IF(AB1319&lt;K1319,(K1319-AB1319)*C1319,AB1319*C1319),"")</f>
        <v/>
      </c>
      <c r="AE1319" s="68" t="str">
        <f>+IF(AB1319&lt;&gt;"-",IF(R1319&lt;&gt;"-",IF(Z1319&lt;&gt;"OUI","OLD","FAUX"),IF(Z1319&lt;&gt;"OUI","NEW","FAUX")),"")</f>
        <v/>
      </c>
      <c r="AF1319" s="68"/>
      <c r="AG1319" s="68"/>
      <c r="AH1319" s="53" t="str">
        <f t="shared" si="20"/>
        <v/>
      </c>
    </row>
    <row r="1320" spans="1:34" ht="17">
      <c r="A1320" s="53" t="s">
        <v>3180</v>
      </c>
      <c r="B1320" s="53" t="s">
        <v>3181</v>
      </c>
      <c r="C1320" s="54">
        <v>28</v>
      </c>
      <c r="D1320" s="55" t="s">
        <v>47</v>
      </c>
      <c r="E1320" s="55"/>
      <c r="F1320" s="56" t="s">
        <v>49</v>
      </c>
      <c r="G1320" s="56" t="s">
        <v>49</v>
      </c>
      <c r="H1320" s="56"/>
      <c r="I1320" s="56"/>
      <c r="J1320" s="56"/>
      <c r="K1320" s="57">
        <v>4.1978</v>
      </c>
      <c r="L1320" s="58">
        <v>45498</v>
      </c>
      <c r="M1320" s="58">
        <v>45733</v>
      </c>
      <c r="N1320" s="59"/>
      <c r="O1320" s="56">
        <v>17</v>
      </c>
      <c r="P1320" s="56"/>
      <c r="Q1320" s="56">
        <v>45</v>
      </c>
      <c r="R1320" s="60" t="s">
        <v>1139</v>
      </c>
      <c r="S1320" s="61">
        <f>O1320+P1320</f>
        <v>17</v>
      </c>
      <c r="T1320" s="62">
        <f>+IF(L1320&lt;&gt;"",IF(DAYS360(L1320,$A$2)&lt;0,0,IF(AND(MONTH(L1320)=MONTH($A$2),YEAR(L1320)&lt;YEAR($A$2)),(DAYS360(L1320,$A$2)/30)-1,DAYS360(L1320,$A$2)/30)),0)</f>
        <v>8.0333333333333332</v>
      </c>
      <c r="U1320" s="62">
        <f>+IF(M1320&lt;&gt;"",IF(DAYS360(M1320,$A$2)&lt;0,0,IF(AND(MONTH(M1320)=MONTH($A$2),YEAR(M1320)&lt;YEAR($A$2)),(DAYS360(M1320,$A$2)/30)-1,DAYS360(M1320,$A$2)/30)),0)</f>
        <v>0.3</v>
      </c>
      <c r="V1320" s="63">
        <f>S1320/((C1320+Q1320)/2)</f>
        <v>0.46575342465753422</v>
      </c>
      <c r="W1320" s="64">
        <f>+IF(V1320&gt;0,1/V1320,999)</f>
        <v>2.1470588235294117</v>
      </c>
      <c r="X1320" s="65" t="str">
        <f>+IF(N1320&lt;&gt;"",IF(INT(N1320)&lt;&gt;INT(K1320),"OUI",""),"")</f>
        <v/>
      </c>
      <c r="Y1320" s="66">
        <f>+IF(F1320="OUI",0,C1320*K1320)</f>
        <v>117.5384</v>
      </c>
      <c r="Z1320" s="67" t="str">
        <f>+IF(R1320="-",IF(OR(F1320="OUI",AND(G1320="OUI",T1320&lt;=$V$1),H1320="OUI",I1320="OUI",J1320="OUI",T1320&lt;=$V$1),"OUI",""),"")</f>
        <v>OUI</v>
      </c>
      <c r="AA1320" s="68" t="str">
        <f>+IF(OR(Z1320&lt;&gt;"OUI",X1320="OUI",R1320&lt;&gt;"-"),"OUI","")</f>
        <v/>
      </c>
      <c r="AB1320" s="69" t="str">
        <f>+IF(AA1320&lt;&gt;"OUI","-",IF(R1320="-",IF(W1320&lt;=3,"-",MAX(N1320,K1320*(1-$T$1))),IF(W1320&lt;=3,R1320,IF(T1320&gt;$V$6,MAX(N1320,K1320*$T$6),IF(T1320&gt;$V$5,MAX(R1320,N1320,K1320*(1-$T$2),K1320*(1-$T$5)),IF(T1320&gt;$V$4,MAX(R1320,N1320,K1320*(1-$T$2),K1320*(1-$T$4)),IF(T1320&gt;$V$3,MAX(R1320,N1320,K1320*(1-$T$2),K1320*(1-$T$3)),IF(T1320&gt;$V$1,MAX(N1320,K1320*(1-$T$2)),MAX(N1320,R1320)))))))))</f>
        <v>-</v>
      </c>
      <c r="AC1320" s="70" t="str">
        <f>+IF(AB1320="-","-",IF(ABS(K1320-AB1320)&lt;0.1,1,-1*(AB1320-K1320)/K1320))</f>
        <v>-</v>
      </c>
      <c r="AD1320" s="66" t="str">
        <f>+IF(AB1320&lt;&gt;"-",IF(AB1320&lt;K1320,(K1320-AB1320)*C1320,AB1320*C1320),"")</f>
        <v/>
      </c>
      <c r="AE1320" s="68" t="str">
        <f>+IF(AB1320&lt;&gt;"-",IF(R1320&lt;&gt;"-",IF(Z1320&lt;&gt;"OUI","OLD","FAUX"),IF(Z1320&lt;&gt;"OUI","NEW","FAUX")),"")</f>
        <v/>
      </c>
      <c r="AF1320" s="68"/>
      <c r="AG1320" s="68"/>
      <c r="AH1320" s="53" t="str">
        <f t="shared" si="20"/>
        <v/>
      </c>
    </row>
    <row r="1321" spans="1:34" ht="17">
      <c r="A1321" s="53" t="s">
        <v>3176</v>
      </c>
      <c r="B1321" s="53" t="s">
        <v>3177</v>
      </c>
      <c r="C1321" s="54">
        <v>34</v>
      </c>
      <c r="D1321" s="55" t="s">
        <v>47</v>
      </c>
      <c r="E1321" s="55"/>
      <c r="F1321" s="56" t="s">
        <v>49</v>
      </c>
      <c r="G1321" s="56" t="s">
        <v>49</v>
      </c>
      <c r="H1321" s="56"/>
      <c r="I1321" s="56"/>
      <c r="J1321" s="56"/>
      <c r="K1321" s="57">
        <v>4.1978</v>
      </c>
      <c r="L1321" s="58">
        <v>45498</v>
      </c>
      <c r="M1321" s="58">
        <v>45728</v>
      </c>
      <c r="N1321" s="59"/>
      <c r="O1321" s="56">
        <v>3</v>
      </c>
      <c r="P1321" s="56"/>
      <c r="Q1321" s="56">
        <v>37</v>
      </c>
      <c r="R1321" s="60" t="s">
        <v>1139</v>
      </c>
      <c r="S1321" s="61">
        <f>O1321+P1321</f>
        <v>3</v>
      </c>
      <c r="T1321" s="62">
        <f>+IF(L1321&lt;&gt;"",IF(DAYS360(L1321,$A$2)&lt;0,0,IF(AND(MONTH(L1321)=MONTH($A$2),YEAR(L1321)&lt;YEAR($A$2)),(DAYS360(L1321,$A$2)/30)-1,DAYS360(L1321,$A$2)/30)),0)</f>
        <v>8.0333333333333332</v>
      </c>
      <c r="U1321" s="62">
        <f>+IF(M1321&lt;&gt;"",IF(DAYS360(M1321,$A$2)&lt;0,0,IF(AND(MONTH(M1321)=MONTH($A$2),YEAR(M1321)&lt;YEAR($A$2)),(DAYS360(M1321,$A$2)/30)-1,DAYS360(M1321,$A$2)/30)),0)</f>
        <v>0.46666666666666667</v>
      </c>
      <c r="V1321" s="63">
        <f>S1321/((C1321+Q1321)/2)</f>
        <v>8.4507042253521125E-2</v>
      </c>
      <c r="W1321" s="64">
        <f>+IF(V1321&gt;0,1/V1321,999)</f>
        <v>11.833333333333334</v>
      </c>
      <c r="X1321" s="65" t="str">
        <f>+IF(N1321&lt;&gt;"",IF(INT(N1321)&lt;&gt;INT(K1321),"OUI",""),"")</f>
        <v/>
      </c>
      <c r="Y1321" s="66">
        <f>+IF(F1321="OUI",0,C1321*K1321)</f>
        <v>142.7252</v>
      </c>
      <c r="Z1321" s="67" t="str">
        <f>+IF(R1321="-",IF(OR(F1321="OUI",AND(G1321="OUI",T1321&lt;=$V$1),H1321="OUI",I1321="OUI",J1321="OUI",T1321&lt;=$V$1),"OUI",""),"")</f>
        <v>OUI</v>
      </c>
      <c r="AA1321" s="68" t="str">
        <f>+IF(OR(Z1321&lt;&gt;"OUI",X1321="OUI",R1321&lt;&gt;"-"),"OUI","")</f>
        <v/>
      </c>
      <c r="AB1321" s="69" t="str">
        <f>+IF(AA1321&lt;&gt;"OUI","-",IF(R1321="-",IF(W1321&lt;=3,"-",MAX(N1321,K1321*(1-$T$1))),IF(W1321&lt;=3,R1321,IF(T1321&gt;$V$6,MAX(N1321,K1321*$T$6),IF(T1321&gt;$V$5,MAX(R1321,N1321,K1321*(1-$T$2),K1321*(1-$T$5)),IF(T1321&gt;$V$4,MAX(R1321,N1321,K1321*(1-$T$2),K1321*(1-$T$4)),IF(T1321&gt;$V$3,MAX(R1321,N1321,K1321*(1-$T$2),K1321*(1-$T$3)),IF(T1321&gt;$V$1,MAX(N1321,K1321*(1-$T$2)),MAX(N1321,R1321)))))))))</f>
        <v>-</v>
      </c>
      <c r="AC1321" s="70" t="str">
        <f>+IF(AB1321="-","-",IF(ABS(K1321-AB1321)&lt;0.1,1,-1*(AB1321-K1321)/K1321))</f>
        <v>-</v>
      </c>
      <c r="AD1321" s="66" t="str">
        <f>+IF(AB1321&lt;&gt;"-",IF(AB1321&lt;K1321,(K1321-AB1321)*C1321,AB1321*C1321),"")</f>
        <v/>
      </c>
      <c r="AE1321" s="68" t="str">
        <f>+IF(AB1321&lt;&gt;"-",IF(R1321&lt;&gt;"-",IF(Z1321&lt;&gt;"OUI","OLD","FAUX"),IF(Z1321&lt;&gt;"OUI","NEW","FAUX")),"")</f>
        <v/>
      </c>
      <c r="AF1321" s="68"/>
      <c r="AG1321" s="68"/>
      <c r="AH1321" s="53" t="str">
        <f t="shared" si="20"/>
        <v/>
      </c>
    </row>
    <row r="1322" spans="1:34" ht="17">
      <c r="A1322" s="53" t="s">
        <v>3178</v>
      </c>
      <c r="B1322" s="53" t="s">
        <v>3179</v>
      </c>
      <c r="C1322" s="54">
        <v>36</v>
      </c>
      <c r="D1322" s="55" t="s">
        <v>47</v>
      </c>
      <c r="E1322" s="55"/>
      <c r="F1322" s="56" t="s">
        <v>49</v>
      </c>
      <c r="G1322" s="56" t="s">
        <v>49</v>
      </c>
      <c r="H1322" s="56"/>
      <c r="I1322" s="56"/>
      <c r="J1322" s="56"/>
      <c r="K1322" s="57">
        <v>4.1978</v>
      </c>
      <c r="L1322" s="58">
        <v>45498</v>
      </c>
      <c r="M1322" s="58">
        <v>45714</v>
      </c>
      <c r="N1322" s="59"/>
      <c r="O1322" s="56">
        <v>9</v>
      </c>
      <c r="P1322" s="56"/>
      <c r="Q1322" s="56">
        <v>46</v>
      </c>
      <c r="R1322" s="60" t="s">
        <v>1139</v>
      </c>
      <c r="S1322" s="61">
        <f>O1322+P1322</f>
        <v>9</v>
      </c>
      <c r="T1322" s="62">
        <f>+IF(L1322&lt;&gt;"",IF(DAYS360(L1322,$A$2)&lt;0,0,IF(AND(MONTH(L1322)=MONTH($A$2),YEAR(L1322)&lt;YEAR($A$2)),(DAYS360(L1322,$A$2)/30)-1,DAYS360(L1322,$A$2)/30)),0)</f>
        <v>8.0333333333333332</v>
      </c>
      <c r="U1322" s="62">
        <f>+IF(M1322&lt;&gt;"",IF(DAYS360(M1322,$A$2)&lt;0,0,IF(AND(MONTH(M1322)=MONTH($A$2),YEAR(M1322)&lt;YEAR($A$2)),(DAYS360(M1322,$A$2)/30)-1,DAYS360(M1322,$A$2)/30)),0)</f>
        <v>1</v>
      </c>
      <c r="V1322" s="63">
        <f>S1322/((C1322+Q1322)/2)</f>
        <v>0.21951219512195122</v>
      </c>
      <c r="W1322" s="64">
        <f>+IF(V1322&gt;0,1/V1322,999)</f>
        <v>4.5555555555555554</v>
      </c>
      <c r="X1322" s="65" t="str">
        <f>+IF(N1322&lt;&gt;"",IF(INT(N1322)&lt;&gt;INT(K1322),"OUI",""),"")</f>
        <v/>
      </c>
      <c r="Y1322" s="66">
        <f>+IF(F1322="OUI",0,C1322*K1322)</f>
        <v>151.1208</v>
      </c>
      <c r="Z1322" s="67" t="str">
        <f>+IF(R1322="-",IF(OR(F1322="OUI",AND(G1322="OUI",T1322&lt;=$V$1),H1322="OUI",I1322="OUI",J1322="OUI",T1322&lt;=$V$1),"OUI",""),"")</f>
        <v>OUI</v>
      </c>
      <c r="AA1322" s="68" t="str">
        <f>+IF(OR(Z1322&lt;&gt;"OUI",X1322="OUI",R1322&lt;&gt;"-"),"OUI","")</f>
        <v/>
      </c>
      <c r="AB1322" s="69" t="str">
        <f>+IF(AA1322&lt;&gt;"OUI","-",IF(R1322="-",IF(W1322&lt;=3,"-",MAX(N1322,K1322*(1-$T$1))),IF(W1322&lt;=3,R1322,IF(T1322&gt;$V$6,MAX(N1322,K1322*$T$6),IF(T1322&gt;$V$5,MAX(R1322,N1322,K1322*(1-$T$2),K1322*(1-$T$5)),IF(T1322&gt;$V$4,MAX(R1322,N1322,K1322*(1-$T$2),K1322*(1-$T$4)),IF(T1322&gt;$V$3,MAX(R1322,N1322,K1322*(1-$T$2),K1322*(1-$T$3)),IF(T1322&gt;$V$1,MAX(N1322,K1322*(1-$T$2)),MAX(N1322,R1322)))))))))</f>
        <v>-</v>
      </c>
      <c r="AC1322" s="70" t="str">
        <f>+IF(AB1322="-","-",IF(ABS(K1322-AB1322)&lt;0.1,1,-1*(AB1322-K1322)/K1322))</f>
        <v>-</v>
      </c>
      <c r="AD1322" s="66" t="str">
        <f>+IF(AB1322&lt;&gt;"-",IF(AB1322&lt;K1322,(K1322-AB1322)*C1322,AB1322*C1322),"")</f>
        <v/>
      </c>
      <c r="AE1322" s="68" t="str">
        <f>+IF(AB1322&lt;&gt;"-",IF(R1322&lt;&gt;"-",IF(Z1322&lt;&gt;"OUI","OLD","FAUX"),IF(Z1322&lt;&gt;"OUI","NEW","FAUX")),"")</f>
        <v/>
      </c>
      <c r="AF1322" s="68"/>
      <c r="AG1322" s="68"/>
      <c r="AH1322" s="53" t="str">
        <f t="shared" si="20"/>
        <v/>
      </c>
    </row>
    <row r="1323" spans="1:34" ht="17">
      <c r="A1323" s="53" t="s">
        <v>3186</v>
      </c>
      <c r="B1323" s="53" t="s">
        <v>3187</v>
      </c>
      <c r="C1323" s="54">
        <v>42</v>
      </c>
      <c r="D1323" s="55" t="s">
        <v>47</v>
      </c>
      <c r="E1323" s="55"/>
      <c r="F1323" s="56" t="s">
        <v>49</v>
      </c>
      <c r="G1323" s="56" t="s">
        <v>49</v>
      </c>
      <c r="H1323" s="56"/>
      <c r="I1323" s="56"/>
      <c r="J1323" s="56"/>
      <c r="K1323" s="57">
        <v>4.1978</v>
      </c>
      <c r="L1323" s="58">
        <v>45498</v>
      </c>
      <c r="M1323" s="58">
        <v>45729</v>
      </c>
      <c r="N1323" s="59"/>
      <c r="O1323" s="56">
        <v>10</v>
      </c>
      <c r="P1323" s="56"/>
      <c r="Q1323" s="56">
        <v>53</v>
      </c>
      <c r="R1323" s="60" t="s">
        <v>1139</v>
      </c>
      <c r="S1323" s="61">
        <f>O1323+P1323</f>
        <v>10</v>
      </c>
      <c r="T1323" s="62">
        <f>+IF(L1323&lt;&gt;"",IF(DAYS360(L1323,$A$2)&lt;0,0,IF(AND(MONTH(L1323)=MONTH($A$2),YEAR(L1323)&lt;YEAR($A$2)),(DAYS360(L1323,$A$2)/30)-1,DAYS360(L1323,$A$2)/30)),0)</f>
        <v>8.0333333333333332</v>
      </c>
      <c r="U1323" s="62">
        <f>+IF(M1323&lt;&gt;"",IF(DAYS360(M1323,$A$2)&lt;0,0,IF(AND(MONTH(M1323)=MONTH($A$2),YEAR(M1323)&lt;YEAR($A$2)),(DAYS360(M1323,$A$2)/30)-1,DAYS360(M1323,$A$2)/30)),0)</f>
        <v>0.43333333333333335</v>
      </c>
      <c r="V1323" s="63">
        <f>S1323/((C1323+Q1323)/2)</f>
        <v>0.21052631578947367</v>
      </c>
      <c r="W1323" s="64">
        <f>+IF(V1323&gt;0,1/V1323,999)</f>
        <v>4.75</v>
      </c>
      <c r="X1323" s="65" t="str">
        <f>+IF(N1323&lt;&gt;"",IF(INT(N1323)&lt;&gt;INT(K1323),"OUI",""),"")</f>
        <v/>
      </c>
      <c r="Y1323" s="66">
        <f>+IF(F1323="OUI",0,C1323*K1323)</f>
        <v>176.30760000000001</v>
      </c>
      <c r="Z1323" s="67" t="str">
        <f>+IF(R1323="-",IF(OR(F1323="OUI",AND(G1323="OUI",T1323&lt;=$V$1),H1323="OUI",I1323="OUI",J1323="OUI",T1323&lt;=$V$1),"OUI",""),"")</f>
        <v>OUI</v>
      </c>
      <c r="AA1323" s="68" t="str">
        <f>+IF(OR(Z1323&lt;&gt;"OUI",X1323="OUI",R1323&lt;&gt;"-"),"OUI","")</f>
        <v/>
      </c>
      <c r="AB1323" s="69" t="str">
        <f>+IF(AA1323&lt;&gt;"OUI","-",IF(R1323="-",IF(W1323&lt;=3,"-",MAX(N1323,K1323*(1-$T$1))),IF(W1323&lt;=3,R1323,IF(T1323&gt;$V$6,MAX(N1323,K1323*$T$6),IF(T1323&gt;$V$5,MAX(R1323,N1323,K1323*(1-$T$2),K1323*(1-$T$5)),IF(T1323&gt;$V$4,MAX(R1323,N1323,K1323*(1-$T$2),K1323*(1-$T$4)),IF(T1323&gt;$V$3,MAX(R1323,N1323,K1323*(1-$T$2),K1323*(1-$T$3)),IF(T1323&gt;$V$1,MAX(N1323,K1323*(1-$T$2)),MAX(N1323,R1323)))))))))</f>
        <v>-</v>
      </c>
      <c r="AC1323" s="70" t="str">
        <f>+IF(AB1323="-","-",IF(ABS(K1323-AB1323)&lt;0.1,1,-1*(AB1323-K1323)/K1323))</f>
        <v>-</v>
      </c>
      <c r="AD1323" s="66" t="str">
        <f>+IF(AB1323&lt;&gt;"-",IF(AB1323&lt;K1323,(K1323-AB1323)*C1323,AB1323*C1323),"")</f>
        <v/>
      </c>
      <c r="AE1323" s="68" t="str">
        <f>+IF(AB1323&lt;&gt;"-",IF(R1323&lt;&gt;"-",IF(Z1323&lt;&gt;"OUI","OLD","FAUX"),IF(Z1323&lt;&gt;"OUI","NEW","FAUX")),"")</f>
        <v/>
      </c>
      <c r="AF1323" s="68"/>
      <c r="AG1323" s="68"/>
      <c r="AH1323" s="53" t="str">
        <f t="shared" si="20"/>
        <v/>
      </c>
    </row>
    <row r="1324" spans="1:34" ht="17">
      <c r="A1324" s="53" t="s">
        <v>3184</v>
      </c>
      <c r="B1324" s="53" t="s">
        <v>3185</v>
      </c>
      <c r="C1324" s="54">
        <v>45</v>
      </c>
      <c r="D1324" s="55" t="s">
        <v>47</v>
      </c>
      <c r="E1324" s="55"/>
      <c r="F1324" s="56" t="s">
        <v>49</v>
      </c>
      <c r="G1324" s="56" t="s">
        <v>49</v>
      </c>
      <c r="H1324" s="56"/>
      <c r="I1324" s="56"/>
      <c r="J1324" s="56"/>
      <c r="K1324" s="57">
        <v>4.1978</v>
      </c>
      <c r="L1324" s="58">
        <v>45498</v>
      </c>
      <c r="M1324" s="58">
        <v>45684</v>
      </c>
      <c r="N1324" s="59"/>
      <c r="O1324" s="56">
        <v>3</v>
      </c>
      <c r="P1324" s="56"/>
      <c r="Q1324" s="56">
        <v>50</v>
      </c>
      <c r="R1324" s="60" t="s">
        <v>1139</v>
      </c>
      <c r="S1324" s="61">
        <f>O1324+P1324</f>
        <v>3</v>
      </c>
      <c r="T1324" s="62">
        <f>+IF(L1324&lt;&gt;"",IF(DAYS360(L1324,$A$2)&lt;0,0,IF(AND(MONTH(L1324)=MONTH($A$2),YEAR(L1324)&lt;YEAR($A$2)),(DAYS360(L1324,$A$2)/30)-1,DAYS360(L1324,$A$2)/30)),0)</f>
        <v>8.0333333333333332</v>
      </c>
      <c r="U1324" s="62">
        <f>+IF(M1324&lt;&gt;"",IF(DAYS360(M1324,$A$2)&lt;0,0,IF(AND(MONTH(M1324)=MONTH($A$2),YEAR(M1324)&lt;YEAR($A$2)),(DAYS360(M1324,$A$2)/30)-1,DAYS360(M1324,$A$2)/30)),0)</f>
        <v>1.9666666666666666</v>
      </c>
      <c r="V1324" s="63">
        <f>S1324/((C1324+Q1324)/2)</f>
        <v>6.3157894736842107E-2</v>
      </c>
      <c r="W1324" s="64">
        <f>+IF(V1324&gt;0,1/V1324,999)</f>
        <v>15.833333333333332</v>
      </c>
      <c r="X1324" s="65" t="str">
        <f>+IF(N1324&lt;&gt;"",IF(INT(N1324)&lt;&gt;INT(K1324),"OUI",""),"")</f>
        <v/>
      </c>
      <c r="Y1324" s="66">
        <f>+IF(F1324="OUI",0,C1324*K1324)</f>
        <v>188.90100000000001</v>
      </c>
      <c r="Z1324" s="67" t="str">
        <f>+IF(R1324="-",IF(OR(F1324="OUI",AND(G1324="OUI",T1324&lt;=$V$1),H1324="OUI",I1324="OUI",J1324="OUI",T1324&lt;=$V$1),"OUI",""),"")</f>
        <v>OUI</v>
      </c>
      <c r="AA1324" s="68" t="str">
        <f>+IF(OR(Z1324&lt;&gt;"OUI",X1324="OUI",R1324&lt;&gt;"-"),"OUI","")</f>
        <v/>
      </c>
      <c r="AB1324" s="69" t="str">
        <f>+IF(AA1324&lt;&gt;"OUI","-",IF(R1324="-",IF(W1324&lt;=3,"-",MAX(N1324,K1324*(1-$T$1))),IF(W1324&lt;=3,R1324,IF(T1324&gt;$V$6,MAX(N1324,K1324*$T$6),IF(T1324&gt;$V$5,MAX(R1324,N1324,K1324*(1-$T$2),K1324*(1-$T$5)),IF(T1324&gt;$V$4,MAX(R1324,N1324,K1324*(1-$T$2),K1324*(1-$T$4)),IF(T1324&gt;$V$3,MAX(R1324,N1324,K1324*(1-$T$2),K1324*(1-$T$3)),IF(T1324&gt;$V$1,MAX(N1324,K1324*(1-$T$2)),MAX(N1324,R1324)))))))))</f>
        <v>-</v>
      </c>
      <c r="AC1324" s="70" t="str">
        <f>+IF(AB1324="-","-",IF(ABS(K1324-AB1324)&lt;0.1,1,-1*(AB1324-K1324)/K1324))</f>
        <v>-</v>
      </c>
      <c r="AD1324" s="66" t="str">
        <f>+IF(AB1324&lt;&gt;"-",IF(AB1324&lt;K1324,(K1324-AB1324)*C1324,AB1324*C1324),"")</f>
        <v/>
      </c>
      <c r="AE1324" s="68" t="str">
        <f>+IF(AB1324&lt;&gt;"-",IF(R1324&lt;&gt;"-",IF(Z1324&lt;&gt;"OUI","OLD","FAUX"),IF(Z1324&lt;&gt;"OUI","NEW","FAUX")),"")</f>
        <v/>
      </c>
      <c r="AF1324" s="68"/>
      <c r="AG1324" s="68"/>
      <c r="AH1324" s="53" t="str">
        <f t="shared" si="20"/>
        <v/>
      </c>
    </row>
    <row r="1325" spans="1:34" ht="17">
      <c r="A1325" s="53" t="s">
        <v>2279</v>
      </c>
      <c r="B1325" s="53" t="s">
        <v>2280</v>
      </c>
      <c r="C1325" s="54">
        <v>44</v>
      </c>
      <c r="D1325" s="55" t="s">
        <v>47</v>
      </c>
      <c r="E1325" s="55" t="s">
        <v>61</v>
      </c>
      <c r="F1325" s="56" t="s">
        <v>49</v>
      </c>
      <c r="G1325" s="56" t="s">
        <v>49</v>
      </c>
      <c r="H1325" s="56"/>
      <c r="I1325" s="56"/>
      <c r="J1325" s="56" t="s">
        <v>49</v>
      </c>
      <c r="K1325" s="57">
        <v>4.1858000000000004</v>
      </c>
      <c r="L1325" s="58">
        <v>43633</v>
      </c>
      <c r="M1325" s="58">
        <v>45691</v>
      </c>
      <c r="N1325" s="59"/>
      <c r="O1325" s="56">
        <v>68</v>
      </c>
      <c r="P1325" s="56"/>
      <c r="Q1325" s="56">
        <v>129</v>
      </c>
      <c r="R1325" s="60">
        <v>2.9300600000000001</v>
      </c>
      <c r="S1325" s="61">
        <f>O1325+P1325</f>
        <v>68</v>
      </c>
      <c r="T1325" s="62">
        <f>+IF(L1325&lt;&gt;"",IF(DAYS360(L1325,$A$2)&lt;0,0,IF(AND(MONTH(L1325)=MONTH($A$2),YEAR(L1325)&lt;YEAR($A$2)),(DAYS360(L1325,$A$2)/30)-1,DAYS360(L1325,$A$2)/30)),0)</f>
        <v>69.3</v>
      </c>
      <c r="U1325" s="62">
        <f>+IF(M1325&lt;&gt;"",IF(DAYS360(M1325,$A$2)&lt;0,0,IF(AND(MONTH(M1325)=MONTH($A$2),YEAR(M1325)&lt;YEAR($A$2)),(DAYS360(M1325,$A$2)/30)-1,DAYS360(M1325,$A$2)/30)),0)</f>
        <v>1.7666666666666666</v>
      </c>
      <c r="V1325" s="63">
        <f>S1325/((C1325+Q1325)/2)</f>
        <v>0.78612716763005785</v>
      </c>
      <c r="W1325" s="64">
        <f>+IF(V1325&gt;0,1/V1325,999)</f>
        <v>1.2720588235294117</v>
      </c>
      <c r="X1325" s="65" t="str">
        <f>+IF(N1325&lt;&gt;"",IF(INT(N1325)&lt;&gt;INT(K1325),"OUI",""),"")</f>
        <v/>
      </c>
      <c r="Y1325" s="66">
        <f>+IF(F1325="OUI",0,C1325*K1325)</f>
        <v>184.17520000000002</v>
      </c>
      <c r="Z1325" s="67" t="str">
        <f>+IF(R1325="-",IF(OR(F1325="OUI",AND(G1325="OUI",T1325&lt;=$V$1),H1325="OUI",I1325="OUI",J1325="OUI",T1325&lt;=$V$1),"OUI",""),"")</f>
        <v/>
      </c>
      <c r="AA1325" s="68" t="str">
        <f>+IF(OR(Z1325&lt;&gt;"OUI",X1325="OUI",R1325&lt;&gt;"-"),"OUI","")</f>
        <v>OUI</v>
      </c>
      <c r="AB1325" s="69">
        <f>+IF(AA1325&lt;&gt;"OUI","-",IF(R1325="-",IF(W1325&lt;=3,"-",MAX(N1325,K1325*(1-$T$1))),IF(W1325&lt;=3,R1325,IF(T1325&gt;$V$6,MAX(N1325,K1325*$T$6),IF(T1325&gt;$V$5,MAX(R1325,N1325,K1325*(1-$T$2),K1325*(1-$T$5)),IF(T1325&gt;$V$4,MAX(R1325,N1325,K1325*(1-$T$2),K1325*(1-$T$4)),IF(T1325&gt;$V$3,MAX(R1325,N1325,K1325*(1-$T$2),K1325*(1-$T$3)),IF(T1325&gt;$V$1,MAX(N1325,K1325*(1-$T$2)),MAX(N1325,R1325)))))))))</f>
        <v>2.9300600000000001</v>
      </c>
      <c r="AC1325" s="70">
        <f>+IF(AB1325="-","-",IF(ABS(K1325-AB1325)&lt;0.1,1,-1*(AB1325-K1325)/K1325))</f>
        <v>0.30000000000000004</v>
      </c>
      <c r="AD1325" s="66">
        <f>+IF(AB1325&lt;&gt;"-",IF(AB1325&lt;K1325,(K1325-AB1325)*C1325,AB1325*C1325),"")</f>
        <v>55.252560000000017</v>
      </c>
      <c r="AE1325" s="68" t="str">
        <f>+IF(AB1325&lt;&gt;"-",IF(R1325&lt;&gt;"-",IF(Z1325&lt;&gt;"OUI","OLD","FAUX"),IF(Z1325&lt;&gt;"OUI","NEW","FAUX")),"")</f>
        <v>OLD</v>
      </c>
      <c r="AF1325" s="68"/>
      <c r="AG1325" s="68"/>
      <c r="AH1325" s="53" t="str">
        <f t="shared" si="20"/>
        <v/>
      </c>
    </row>
    <row r="1326" spans="1:34" ht="17">
      <c r="A1326" s="53" t="s">
        <v>1812</v>
      </c>
      <c r="B1326" s="53" t="s">
        <v>1813</v>
      </c>
      <c r="C1326" s="54">
        <v>12</v>
      </c>
      <c r="D1326" s="55" t="s">
        <v>195</v>
      </c>
      <c r="E1326" s="55"/>
      <c r="F1326" s="56" t="s">
        <v>49</v>
      </c>
      <c r="G1326" s="56" t="s">
        <v>49</v>
      </c>
      <c r="H1326" s="56"/>
      <c r="I1326" s="56"/>
      <c r="J1326" s="56"/>
      <c r="K1326" s="57">
        <v>4.16</v>
      </c>
      <c r="L1326" s="58">
        <v>44421</v>
      </c>
      <c r="M1326" s="58"/>
      <c r="N1326" s="59"/>
      <c r="O1326" s="56"/>
      <c r="P1326" s="56"/>
      <c r="Q1326" s="56">
        <v>12</v>
      </c>
      <c r="R1326" s="60">
        <v>3.7440000000000002</v>
      </c>
      <c r="S1326" s="61">
        <f>O1326+P1326</f>
        <v>0</v>
      </c>
      <c r="T1326" s="62">
        <f>+IF(L1326&lt;&gt;"",IF(DAYS360(L1326,$A$2)&lt;0,0,IF(AND(MONTH(L1326)=MONTH($A$2),YEAR(L1326)&lt;YEAR($A$2)),(DAYS360(L1326,$A$2)/30)-1,DAYS360(L1326,$A$2)/30)),0)</f>
        <v>43.43333333333333</v>
      </c>
      <c r="U1326" s="62">
        <f>+IF(M1326&lt;&gt;"",IF(DAYS360(M1326,$A$2)&lt;0,0,IF(AND(MONTH(M1326)=MONTH($A$2),YEAR(M1326)&lt;YEAR($A$2)),(DAYS360(M1326,$A$2)/30)-1,DAYS360(M1326,$A$2)/30)),0)</f>
        <v>0</v>
      </c>
      <c r="V1326" s="63">
        <f>S1326/((C1326+Q1326)/2)</f>
        <v>0</v>
      </c>
      <c r="W1326" s="64">
        <f>+IF(V1326&gt;0,1/V1326,999)</f>
        <v>999</v>
      </c>
      <c r="X1326" s="65" t="str">
        <f>+IF(N1326&lt;&gt;"",IF(INT(N1326)&lt;&gt;INT(K1326),"OUI",""),"")</f>
        <v/>
      </c>
      <c r="Y1326" s="66">
        <f>+IF(F1326="OUI",0,C1326*K1326)</f>
        <v>49.92</v>
      </c>
      <c r="Z1326" s="67" t="str">
        <f>+IF(R1326="-",IF(OR(F1326="OUI",AND(G1326="OUI",T1326&lt;=$V$1),H1326="OUI",I1326="OUI",J1326="OUI",T1326&lt;=$V$1),"OUI",""),"")</f>
        <v/>
      </c>
      <c r="AA1326" s="68" t="str">
        <f>+IF(OR(Z1326&lt;&gt;"OUI",X1326="OUI",R1326&lt;&gt;"-"),"OUI","")</f>
        <v>OUI</v>
      </c>
      <c r="AB1326" s="69">
        <f>+IF(AA1326&lt;&gt;"OUI","-",IF(R1326="-",IF(W1326&lt;=3,"-",MAX(N1326,K1326*(1-$T$1))),IF(W1326&lt;=3,R1326,IF(T1326&gt;$V$6,MAX(N1326,K1326*$T$6),IF(T1326&gt;$V$5,MAX(R1326,N1326,K1326*(1-$T$2),K1326*(1-$T$5)),IF(T1326&gt;$V$4,MAX(R1326,N1326,K1326*(1-$T$2),K1326*(1-$T$4)),IF(T1326&gt;$V$3,MAX(R1326,N1326,K1326*(1-$T$2),K1326*(1-$T$3)),IF(T1326&gt;$V$1,MAX(N1326,K1326*(1-$T$2)),MAX(N1326,R1326)))))))))</f>
        <v>3.7440000000000002</v>
      </c>
      <c r="AC1326" s="70">
        <f>+IF(AB1326="-","-",IF(ABS(K1326-AB1326)&lt;0.1,1,-1*(AB1326-K1326)/K1326))</f>
        <v>9.9999999999999978E-2</v>
      </c>
      <c r="AD1326" s="66">
        <f>+IF(AB1326&lt;&gt;"-",IF(AB1326&lt;K1326,(K1326-AB1326)*C1326,AB1326*C1326),"")</f>
        <v>4.9919999999999991</v>
      </c>
      <c r="AE1326" s="68" t="str">
        <f>+IF(AB1326&lt;&gt;"-",IF(R1326&lt;&gt;"-",IF(Z1326&lt;&gt;"OUI","OLD","FAUX"),IF(Z1326&lt;&gt;"OUI","NEW","FAUX")),"")</f>
        <v>OLD</v>
      </c>
      <c r="AF1326" s="68"/>
      <c r="AG1326" s="68"/>
      <c r="AH1326" s="53" t="str">
        <f t="shared" si="20"/>
        <v/>
      </c>
    </row>
    <row r="1327" spans="1:34" ht="17">
      <c r="A1327" s="53" t="s">
        <v>1827</v>
      </c>
      <c r="B1327" s="53" t="s">
        <v>1828</v>
      </c>
      <c r="C1327" s="54">
        <v>11</v>
      </c>
      <c r="D1327" s="55" t="s">
        <v>195</v>
      </c>
      <c r="E1327" s="55"/>
      <c r="F1327" s="56" t="s">
        <v>49</v>
      </c>
      <c r="G1327" s="56" t="s">
        <v>49</v>
      </c>
      <c r="H1327" s="56"/>
      <c r="I1327" s="56"/>
      <c r="J1327" s="56"/>
      <c r="K1327" s="57">
        <v>4.16</v>
      </c>
      <c r="L1327" s="58">
        <v>44421</v>
      </c>
      <c r="M1327" s="58">
        <v>44547</v>
      </c>
      <c r="N1327" s="59"/>
      <c r="O1327" s="56"/>
      <c r="P1327" s="56"/>
      <c r="Q1327" s="56">
        <v>11</v>
      </c>
      <c r="R1327" s="60">
        <v>3.7440000000000002</v>
      </c>
      <c r="S1327" s="61">
        <f>O1327+P1327</f>
        <v>0</v>
      </c>
      <c r="T1327" s="62">
        <f>+IF(L1327&lt;&gt;"",IF(DAYS360(L1327,$A$2)&lt;0,0,IF(AND(MONTH(L1327)=MONTH($A$2),YEAR(L1327)&lt;YEAR($A$2)),(DAYS360(L1327,$A$2)/30)-1,DAYS360(L1327,$A$2)/30)),0)</f>
        <v>43.43333333333333</v>
      </c>
      <c r="U1327" s="62">
        <f>+IF(M1327&lt;&gt;"",IF(DAYS360(M1327,$A$2)&lt;0,0,IF(AND(MONTH(M1327)=MONTH($A$2),YEAR(M1327)&lt;YEAR($A$2)),(DAYS360(M1327,$A$2)/30)-1,DAYS360(M1327,$A$2)/30)),0)</f>
        <v>39.299999999999997</v>
      </c>
      <c r="V1327" s="63">
        <f>S1327/((C1327+Q1327)/2)</f>
        <v>0</v>
      </c>
      <c r="W1327" s="64">
        <f>+IF(V1327&gt;0,1/V1327,999)</f>
        <v>999</v>
      </c>
      <c r="X1327" s="65" t="str">
        <f>+IF(N1327&lt;&gt;"",IF(INT(N1327)&lt;&gt;INT(K1327),"OUI",""),"")</f>
        <v/>
      </c>
      <c r="Y1327" s="66">
        <f>+IF(F1327="OUI",0,C1327*K1327)</f>
        <v>45.760000000000005</v>
      </c>
      <c r="Z1327" s="67" t="str">
        <f>+IF(R1327="-",IF(OR(F1327="OUI",AND(G1327="OUI",T1327&lt;=$V$1),H1327="OUI",I1327="OUI",J1327="OUI",T1327&lt;=$V$1),"OUI",""),"")</f>
        <v/>
      </c>
      <c r="AA1327" s="68" t="str">
        <f>+IF(OR(Z1327&lt;&gt;"OUI",X1327="OUI",R1327&lt;&gt;"-"),"OUI","")</f>
        <v>OUI</v>
      </c>
      <c r="AB1327" s="69">
        <f>+IF(AA1327&lt;&gt;"OUI","-",IF(R1327="-",IF(W1327&lt;=3,"-",MAX(N1327,K1327*(1-$T$1))),IF(W1327&lt;=3,R1327,IF(T1327&gt;$V$6,MAX(N1327,K1327*$T$6),IF(T1327&gt;$V$5,MAX(R1327,N1327,K1327*(1-$T$2),K1327*(1-$T$5)),IF(T1327&gt;$V$4,MAX(R1327,N1327,K1327*(1-$T$2),K1327*(1-$T$4)),IF(T1327&gt;$V$3,MAX(R1327,N1327,K1327*(1-$T$2),K1327*(1-$T$3)),IF(T1327&gt;$V$1,MAX(N1327,K1327*(1-$T$2)),MAX(N1327,R1327)))))))))</f>
        <v>3.7440000000000002</v>
      </c>
      <c r="AC1327" s="70">
        <f>+IF(AB1327="-","-",IF(ABS(K1327-AB1327)&lt;0.1,1,-1*(AB1327-K1327)/K1327))</f>
        <v>9.9999999999999978E-2</v>
      </c>
      <c r="AD1327" s="66">
        <f>+IF(AB1327&lt;&gt;"-",IF(AB1327&lt;K1327,(K1327-AB1327)*C1327,AB1327*C1327),"")</f>
        <v>4.5759999999999987</v>
      </c>
      <c r="AE1327" s="68" t="str">
        <f>+IF(AB1327&lt;&gt;"-",IF(R1327&lt;&gt;"-",IF(Z1327&lt;&gt;"OUI","OLD","FAUX"),IF(Z1327&lt;&gt;"OUI","NEW","FAUX")),"")</f>
        <v>OLD</v>
      </c>
      <c r="AF1327" s="68"/>
      <c r="AG1327" s="68"/>
      <c r="AH1327" s="53" t="str">
        <f t="shared" si="20"/>
        <v/>
      </c>
    </row>
    <row r="1328" spans="1:34" ht="17">
      <c r="A1328" s="53" t="s">
        <v>1880</v>
      </c>
      <c r="B1328" s="53" t="s">
        <v>1881</v>
      </c>
      <c r="C1328" s="54">
        <v>7</v>
      </c>
      <c r="D1328" s="55" t="s">
        <v>195</v>
      </c>
      <c r="E1328" s="55"/>
      <c r="F1328" s="56" t="s">
        <v>49</v>
      </c>
      <c r="G1328" s="56" t="s">
        <v>49</v>
      </c>
      <c r="H1328" s="56"/>
      <c r="I1328" s="56"/>
      <c r="J1328" s="56"/>
      <c r="K1328" s="57">
        <v>4.16</v>
      </c>
      <c r="L1328" s="58">
        <v>44421</v>
      </c>
      <c r="M1328" s="58">
        <v>45048</v>
      </c>
      <c r="N1328" s="59"/>
      <c r="O1328" s="56"/>
      <c r="P1328" s="56"/>
      <c r="Q1328" s="56">
        <v>7</v>
      </c>
      <c r="R1328" s="60">
        <v>3.7440000000000002</v>
      </c>
      <c r="S1328" s="61">
        <f>O1328+P1328</f>
        <v>0</v>
      </c>
      <c r="T1328" s="62">
        <f>+IF(L1328&lt;&gt;"",IF(DAYS360(L1328,$A$2)&lt;0,0,IF(AND(MONTH(L1328)=MONTH($A$2),YEAR(L1328)&lt;YEAR($A$2)),(DAYS360(L1328,$A$2)/30)-1,DAYS360(L1328,$A$2)/30)),0)</f>
        <v>43.43333333333333</v>
      </c>
      <c r="U1328" s="62">
        <f>+IF(M1328&lt;&gt;"",IF(DAYS360(M1328,$A$2)&lt;0,0,IF(AND(MONTH(M1328)=MONTH($A$2),YEAR(M1328)&lt;YEAR($A$2)),(DAYS360(M1328,$A$2)/30)-1,DAYS360(M1328,$A$2)/30)),0)</f>
        <v>22.8</v>
      </c>
      <c r="V1328" s="63">
        <f>S1328/((C1328+Q1328)/2)</f>
        <v>0</v>
      </c>
      <c r="W1328" s="64">
        <f>+IF(V1328&gt;0,1/V1328,999)</f>
        <v>999</v>
      </c>
      <c r="X1328" s="65" t="str">
        <f>+IF(N1328&lt;&gt;"",IF(INT(N1328)&lt;&gt;INT(K1328),"OUI",""),"")</f>
        <v/>
      </c>
      <c r="Y1328" s="66">
        <f>+IF(F1328="OUI",0,C1328*K1328)</f>
        <v>29.12</v>
      </c>
      <c r="Z1328" s="67" t="str">
        <f>+IF(R1328="-",IF(OR(F1328="OUI",AND(G1328="OUI",T1328&lt;=$V$1),H1328="OUI",I1328="OUI",J1328="OUI",T1328&lt;=$V$1),"OUI",""),"")</f>
        <v/>
      </c>
      <c r="AA1328" s="68" t="str">
        <f>+IF(OR(Z1328&lt;&gt;"OUI",X1328="OUI",R1328&lt;&gt;"-"),"OUI","")</f>
        <v>OUI</v>
      </c>
      <c r="AB1328" s="69">
        <f>+IF(AA1328&lt;&gt;"OUI","-",IF(R1328="-",IF(W1328&lt;=3,"-",MAX(N1328,K1328*(1-$T$1))),IF(W1328&lt;=3,R1328,IF(T1328&gt;$V$6,MAX(N1328,K1328*$T$6),IF(T1328&gt;$V$5,MAX(R1328,N1328,K1328*(1-$T$2),K1328*(1-$T$5)),IF(T1328&gt;$V$4,MAX(R1328,N1328,K1328*(1-$T$2),K1328*(1-$T$4)),IF(T1328&gt;$V$3,MAX(R1328,N1328,K1328*(1-$T$2),K1328*(1-$T$3)),IF(T1328&gt;$V$1,MAX(N1328,K1328*(1-$T$2)),MAX(N1328,R1328)))))))))</f>
        <v>3.7440000000000002</v>
      </c>
      <c r="AC1328" s="70">
        <f>+IF(AB1328="-","-",IF(ABS(K1328-AB1328)&lt;0.1,1,-1*(AB1328-K1328)/K1328))</f>
        <v>9.9999999999999978E-2</v>
      </c>
      <c r="AD1328" s="66">
        <f>+IF(AB1328&lt;&gt;"-",IF(AB1328&lt;K1328,(K1328-AB1328)*C1328,AB1328*C1328),"")</f>
        <v>2.9119999999999995</v>
      </c>
      <c r="AE1328" s="68" t="str">
        <f>+IF(AB1328&lt;&gt;"-",IF(R1328&lt;&gt;"-",IF(Z1328&lt;&gt;"OUI","OLD","FAUX"),IF(Z1328&lt;&gt;"OUI","NEW","FAUX")),"")</f>
        <v>OLD</v>
      </c>
      <c r="AF1328" s="68"/>
      <c r="AG1328" s="68"/>
      <c r="AH1328" s="53" t="str">
        <f t="shared" si="20"/>
        <v/>
      </c>
    </row>
    <row r="1329" spans="1:34" ht="17">
      <c r="A1329" s="53" t="s">
        <v>1882</v>
      </c>
      <c r="B1329" s="53" t="s">
        <v>1883</v>
      </c>
      <c r="C1329" s="54">
        <v>7</v>
      </c>
      <c r="D1329" s="55" t="s">
        <v>195</v>
      </c>
      <c r="E1329" s="55"/>
      <c r="F1329" s="56" t="s">
        <v>49</v>
      </c>
      <c r="G1329" s="56" t="s">
        <v>49</v>
      </c>
      <c r="H1329" s="56"/>
      <c r="I1329" s="56"/>
      <c r="J1329" s="56"/>
      <c r="K1329" s="57">
        <v>4.16</v>
      </c>
      <c r="L1329" s="58">
        <v>44421</v>
      </c>
      <c r="M1329" s="58">
        <v>45097</v>
      </c>
      <c r="N1329" s="59"/>
      <c r="O1329" s="56"/>
      <c r="P1329" s="56"/>
      <c r="Q1329" s="56">
        <v>7</v>
      </c>
      <c r="R1329" s="60">
        <v>3.7440000000000002</v>
      </c>
      <c r="S1329" s="61">
        <f>O1329+P1329</f>
        <v>0</v>
      </c>
      <c r="T1329" s="62">
        <f>+IF(L1329&lt;&gt;"",IF(DAYS360(L1329,$A$2)&lt;0,0,IF(AND(MONTH(L1329)=MONTH($A$2),YEAR(L1329)&lt;YEAR($A$2)),(DAYS360(L1329,$A$2)/30)-1,DAYS360(L1329,$A$2)/30)),0)</f>
        <v>43.43333333333333</v>
      </c>
      <c r="U1329" s="62">
        <f>+IF(M1329&lt;&gt;"",IF(DAYS360(M1329,$A$2)&lt;0,0,IF(AND(MONTH(M1329)=MONTH($A$2),YEAR(M1329)&lt;YEAR($A$2)),(DAYS360(M1329,$A$2)/30)-1,DAYS360(M1329,$A$2)/30)),0)</f>
        <v>21.2</v>
      </c>
      <c r="V1329" s="63">
        <f>S1329/((C1329+Q1329)/2)</f>
        <v>0</v>
      </c>
      <c r="W1329" s="64">
        <f>+IF(V1329&gt;0,1/V1329,999)</f>
        <v>999</v>
      </c>
      <c r="X1329" s="65" t="str">
        <f>+IF(N1329&lt;&gt;"",IF(INT(N1329)&lt;&gt;INT(K1329),"OUI",""),"")</f>
        <v/>
      </c>
      <c r="Y1329" s="66">
        <f>+IF(F1329="OUI",0,C1329*K1329)</f>
        <v>29.12</v>
      </c>
      <c r="Z1329" s="67" t="str">
        <f>+IF(R1329="-",IF(OR(F1329="OUI",AND(G1329="OUI",T1329&lt;=$V$1),H1329="OUI",I1329="OUI",J1329="OUI",T1329&lt;=$V$1),"OUI",""),"")</f>
        <v/>
      </c>
      <c r="AA1329" s="68" t="str">
        <f>+IF(OR(Z1329&lt;&gt;"OUI",X1329="OUI",R1329&lt;&gt;"-"),"OUI","")</f>
        <v>OUI</v>
      </c>
      <c r="AB1329" s="69">
        <f>+IF(AA1329&lt;&gt;"OUI","-",IF(R1329="-",IF(W1329&lt;=3,"-",MAX(N1329,K1329*(1-$T$1))),IF(W1329&lt;=3,R1329,IF(T1329&gt;$V$6,MAX(N1329,K1329*$T$6),IF(T1329&gt;$V$5,MAX(R1329,N1329,K1329*(1-$T$2),K1329*(1-$T$5)),IF(T1329&gt;$V$4,MAX(R1329,N1329,K1329*(1-$T$2),K1329*(1-$T$4)),IF(T1329&gt;$V$3,MAX(R1329,N1329,K1329*(1-$T$2),K1329*(1-$T$3)),IF(T1329&gt;$V$1,MAX(N1329,K1329*(1-$T$2)),MAX(N1329,R1329)))))))))</f>
        <v>3.7440000000000002</v>
      </c>
      <c r="AC1329" s="70">
        <f>+IF(AB1329="-","-",IF(ABS(K1329-AB1329)&lt;0.1,1,-1*(AB1329-K1329)/K1329))</f>
        <v>9.9999999999999978E-2</v>
      </c>
      <c r="AD1329" s="66">
        <f>+IF(AB1329&lt;&gt;"-",IF(AB1329&lt;K1329,(K1329-AB1329)*C1329,AB1329*C1329),"")</f>
        <v>2.9119999999999995</v>
      </c>
      <c r="AE1329" s="68" t="str">
        <f>+IF(AB1329&lt;&gt;"-",IF(R1329&lt;&gt;"-",IF(Z1329&lt;&gt;"OUI","OLD","FAUX"),IF(Z1329&lt;&gt;"OUI","NEW","FAUX")),"")</f>
        <v>OLD</v>
      </c>
      <c r="AF1329" s="68"/>
      <c r="AG1329" s="68"/>
      <c r="AH1329" s="53" t="str">
        <f t="shared" si="20"/>
        <v/>
      </c>
    </row>
    <row r="1330" spans="1:34" ht="17">
      <c r="A1330" s="53" t="s">
        <v>511</v>
      </c>
      <c r="B1330" s="53" t="s">
        <v>512</v>
      </c>
      <c r="C1330" s="54">
        <v>11</v>
      </c>
      <c r="D1330" s="55" t="s">
        <v>80</v>
      </c>
      <c r="E1330" s="55"/>
      <c r="F1330" s="56" t="s">
        <v>49</v>
      </c>
      <c r="G1330" s="56" t="s">
        <v>49</v>
      </c>
      <c r="H1330" s="56"/>
      <c r="I1330" s="56"/>
      <c r="J1330" s="56"/>
      <c r="K1330" s="57">
        <v>4.1458000000000004</v>
      </c>
      <c r="L1330" s="58">
        <v>44494</v>
      </c>
      <c r="M1330" s="58">
        <v>45041</v>
      </c>
      <c r="N1330" s="59"/>
      <c r="O1330" s="56"/>
      <c r="P1330" s="56"/>
      <c r="Q1330" s="56">
        <v>11</v>
      </c>
      <c r="R1330" s="60">
        <v>3.9385100000000004</v>
      </c>
      <c r="S1330" s="61">
        <f>O1330+P1330</f>
        <v>0</v>
      </c>
      <c r="T1330" s="62">
        <f>+IF(L1330&lt;&gt;"",IF(DAYS360(L1330,$A$2)&lt;0,0,IF(AND(MONTH(L1330)=MONTH($A$2),YEAR(L1330)&lt;YEAR($A$2)),(DAYS360(L1330,$A$2)/30)-1,DAYS360(L1330,$A$2)/30)),0)</f>
        <v>41.033333333333331</v>
      </c>
      <c r="U1330" s="62">
        <f>+IF(M1330&lt;&gt;"",IF(DAYS360(M1330,$A$2)&lt;0,0,IF(AND(MONTH(M1330)=MONTH($A$2),YEAR(M1330)&lt;YEAR($A$2)),(DAYS360(M1330,$A$2)/30)-1,DAYS360(M1330,$A$2)/30)),0)</f>
        <v>23.033333333333335</v>
      </c>
      <c r="V1330" s="63">
        <f>S1330/((C1330+Q1330)/2)</f>
        <v>0</v>
      </c>
      <c r="W1330" s="64">
        <f>+IF(V1330&gt;0,1/V1330,999)</f>
        <v>999</v>
      </c>
      <c r="X1330" s="65" t="str">
        <f>+IF(N1330&lt;&gt;"",IF(INT(N1330)&lt;&gt;INT(K1330),"OUI",""),"")</f>
        <v/>
      </c>
      <c r="Y1330" s="66">
        <f>+IF(F1330="OUI",0,C1330*K1330)</f>
        <v>45.603800000000007</v>
      </c>
      <c r="Z1330" s="67" t="str">
        <f>+IF(R1330="-",IF(OR(F1330="OUI",AND(G1330="OUI",T1330&lt;=$V$1),H1330="OUI",I1330="OUI",J1330="OUI",T1330&lt;=$V$1),"OUI",""),"")</f>
        <v/>
      </c>
      <c r="AA1330" s="68" t="str">
        <f>+IF(OR(Z1330&lt;&gt;"OUI",X1330="OUI",R1330&lt;&gt;"-"),"OUI","")</f>
        <v>OUI</v>
      </c>
      <c r="AB1330" s="69">
        <f>+IF(AA1330&lt;&gt;"OUI","-",IF(R1330="-",IF(W1330&lt;=3,"-",MAX(N1330,K1330*(1-$T$1))),IF(W1330&lt;=3,R1330,IF(T1330&gt;$V$6,MAX(N1330,K1330*$T$6),IF(T1330&gt;$V$5,MAX(R1330,N1330,K1330*(1-$T$2),K1330*(1-$T$5)),IF(T1330&gt;$V$4,MAX(R1330,N1330,K1330*(1-$T$2),K1330*(1-$T$4)),IF(T1330&gt;$V$3,MAX(R1330,N1330,K1330*(1-$T$2),K1330*(1-$T$3)),IF(T1330&gt;$V$1,MAX(N1330,K1330*(1-$T$2)),MAX(N1330,R1330)))))))))</f>
        <v>3.9385100000000004</v>
      </c>
      <c r="AC1330" s="70">
        <f>+IF(AB1330="-","-",IF(ABS(K1330-AB1330)&lt;0.1,1,-1*(AB1330-K1330)/K1330))</f>
        <v>4.9999999999999989E-2</v>
      </c>
      <c r="AD1330" s="66">
        <f>+IF(AB1330&lt;&gt;"-",IF(AB1330&lt;K1330,(K1330-AB1330)*C1330,AB1330*C1330),"")</f>
        <v>2.2801899999999997</v>
      </c>
      <c r="AE1330" s="68" t="str">
        <f>+IF(AB1330&lt;&gt;"-",IF(R1330&lt;&gt;"-",IF(Z1330&lt;&gt;"OUI","OLD","FAUX"),IF(Z1330&lt;&gt;"OUI","NEW","FAUX")),"")</f>
        <v>OLD</v>
      </c>
      <c r="AF1330" s="68"/>
      <c r="AG1330" s="68"/>
      <c r="AH1330" s="53" t="str">
        <f t="shared" si="20"/>
        <v/>
      </c>
    </row>
    <row r="1331" spans="1:34" ht="17">
      <c r="A1331" s="53" t="s">
        <v>1604</v>
      </c>
      <c r="B1331" s="53" t="s">
        <v>1605</v>
      </c>
      <c r="C1331" s="54">
        <v>35</v>
      </c>
      <c r="D1331" s="55" t="s">
        <v>47</v>
      </c>
      <c r="E1331" s="55"/>
      <c r="F1331" s="56" t="s">
        <v>49</v>
      </c>
      <c r="G1331" s="56" t="s">
        <v>49</v>
      </c>
      <c r="H1331" s="56"/>
      <c r="I1331" s="56"/>
      <c r="J1331" s="56"/>
      <c r="K1331" s="57">
        <v>4.1117999999999997</v>
      </c>
      <c r="L1331" s="58">
        <v>45211</v>
      </c>
      <c r="M1331" s="58">
        <v>45670</v>
      </c>
      <c r="N1331" s="59"/>
      <c r="O1331" s="56">
        <v>1</v>
      </c>
      <c r="P1331" s="56"/>
      <c r="Q1331" s="56">
        <v>37</v>
      </c>
      <c r="R1331" s="60">
        <v>3.7006199999999998</v>
      </c>
      <c r="S1331" s="61">
        <f>O1331+P1331</f>
        <v>1</v>
      </c>
      <c r="T1331" s="62">
        <f>+IF(L1331&lt;&gt;"",IF(DAYS360(L1331,$A$2)&lt;0,0,IF(AND(MONTH(L1331)=MONTH($A$2),YEAR(L1331)&lt;YEAR($A$2)),(DAYS360(L1331,$A$2)/30)-1,DAYS360(L1331,$A$2)/30)),0)</f>
        <v>17.466666666666665</v>
      </c>
      <c r="U1331" s="62">
        <f>+IF(M1331&lt;&gt;"",IF(DAYS360(M1331,$A$2)&lt;0,0,IF(AND(MONTH(M1331)=MONTH($A$2),YEAR(M1331)&lt;YEAR($A$2)),(DAYS360(M1331,$A$2)/30)-1,DAYS360(M1331,$A$2)/30)),0)</f>
        <v>2.4333333333333331</v>
      </c>
      <c r="V1331" s="63">
        <f>S1331/((C1331+Q1331)/2)</f>
        <v>2.7777777777777776E-2</v>
      </c>
      <c r="W1331" s="64">
        <f>+IF(V1331&gt;0,1/V1331,999)</f>
        <v>36</v>
      </c>
      <c r="X1331" s="65" t="str">
        <f>+IF(N1331&lt;&gt;"",IF(INT(N1331)&lt;&gt;INT(K1331),"OUI",""),"")</f>
        <v/>
      </c>
      <c r="Y1331" s="66">
        <f>+IF(F1331="OUI",0,C1331*K1331)</f>
        <v>143.91299999999998</v>
      </c>
      <c r="Z1331" s="67" t="str">
        <f>+IF(R1331="-",IF(OR(F1331="OUI",AND(G1331="OUI",T1331&lt;=$V$1),H1331="OUI",I1331="OUI",J1331="OUI",T1331&lt;=$V$1),"OUI",""),"")</f>
        <v/>
      </c>
      <c r="AA1331" s="68" t="str">
        <f>+IF(OR(Z1331&lt;&gt;"OUI",X1331="OUI",R1331&lt;&gt;"-"),"OUI","")</f>
        <v>OUI</v>
      </c>
      <c r="AB1331" s="69">
        <f>+IF(AA1331&lt;&gt;"OUI","-",IF(R1331="-",IF(W1331&lt;=3,"-",MAX(N1331,K1331*(1-$T$1))),IF(W1331&lt;=3,R1331,IF(T1331&gt;$V$6,MAX(N1331,K1331*$T$6),IF(T1331&gt;$V$5,MAX(R1331,N1331,K1331*(1-$T$2),K1331*(1-$T$5)),IF(T1331&gt;$V$4,MAX(R1331,N1331,K1331*(1-$T$2),K1331*(1-$T$4)),IF(T1331&gt;$V$3,MAX(R1331,N1331,K1331*(1-$T$2),K1331*(1-$T$3)),IF(T1331&gt;$V$1,MAX(N1331,K1331*(1-$T$2)),MAX(N1331,R1331)))))))))</f>
        <v>3.7006199999999998</v>
      </c>
      <c r="AC1331" s="70">
        <f>+IF(AB1331="-","-",IF(ABS(K1331-AB1331)&lt;0.1,1,-1*(AB1331-K1331)/K1331))</f>
        <v>9.9999999999999978E-2</v>
      </c>
      <c r="AD1331" s="66">
        <f>+IF(AB1331&lt;&gt;"-",IF(AB1331&lt;K1331,(K1331-AB1331)*C1331,AB1331*C1331),"")</f>
        <v>14.391299999999996</v>
      </c>
      <c r="AE1331" s="68" t="str">
        <f>+IF(AB1331&lt;&gt;"-",IF(R1331&lt;&gt;"-",IF(Z1331&lt;&gt;"OUI","OLD","FAUX"),IF(Z1331&lt;&gt;"OUI","NEW","FAUX")),"")</f>
        <v>OLD</v>
      </c>
      <c r="AF1331" s="68"/>
      <c r="AG1331" s="68"/>
      <c r="AH1331" s="53" t="str">
        <f t="shared" si="20"/>
        <v/>
      </c>
    </row>
    <row r="1332" spans="1:34" ht="17">
      <c r="A1332" s="53" t="s">
        <v>3329</v>
      </c>
      <c r="B1332" s="53" t="s">
        <v>3330</v>
      </c>
      <c r="C1332" s="54">
        <v>2</v>
      </c>
      <c r="D1332" s="55" t="s">
        <v>80</v>
      </c>
      <c r="E1332" s="55" t="s">
        <v>928</v>
      </c>
      <c r="F1332" s="56" t="s">
        <v>49</v>
      </c>
      <c r="G1332" s="56" t="s">
        <v>49</v>
      </c>
      <c r="H1332" s="56"/>
      <c r="I1332" s="56"/>
      <c r="J1332" s="56" t="s">
        <v>49</v>
      </c>
      <c r="K1332" s="57">
        <v>4.0999999999999996</v>
      </c>
      <c r="L1332" s="58">
        <v>45644</v>
      </c>
      <c r="M1332" s="58">
        <v>45672</v>
      </c>
      <c r="N1332" s="59"/>
      <c r="O1332" s="56">
        <v>1</v>
      </c>
      <c r="P1332" s="56"/>
      <c r="Q1332" s="56">
        <v>3</v>
      </c>
      <c r="R1332" s="60" t="s">
        <v>1139</v>
      </c>
      <c r="S1332" s="61">
        <f>O1332+P1332</f>
        <v>1</v>
      </c>
      <c r="T1332" s="62">
        <f>+IF(L1332&lt;&gt;"",IF(DAYS360(L1332,$A$2)&lt;0,0,IF(AND(MONTH(L1332)=MONTH($A$2),YEAR(L1332)&lt;YEAR($A$2)),(DAYS360(L1332,$A$2)/30)-1,DAYS360(L1332,$A$2)/30)),0)</f>
        <v>3.2666666666666666</v>
      </c>
      <c r="U1332" s="62">
        <f>+IF(M1332&lt;&gt;"",IF(DAYS360(M1332,$A$2)&lt;0,0,IF(AND(MONTH(M1332)=MONTH($A$2),YEAR(M1332)&lt;YEAR($A$2)),(DAYS360(M1332,$A$2)/30)-1,DAYS360(M1332,$A$2)/30)),0)</f>
        <v>2.3666666666666667</v>
      </c>
      <c r="V1332" s="63">
        <f>S1332/((C1332+Q1332)/2)</f>
        <v>0.4</v>
      </c>
      <c r="W1332" s="64">
        <f>+IF(V1332&gt;0,1/V1332,999)</f>
        <v>2.5</v>
      </c>
      <c r="X1332" s="65" t="str">
        <f>+IF(N1332&lt;&gt;"",IF(INT(N1332)&lt;&gt;INT(K1332),"OUI",""),"")</f>
        <v/>
      </c>
      <c r="Y1332" s="66">
        <f>+IF(F1332="OUI",0,C1332*K1332)</f>
        <v>8.1999999999999993</v>
      </c>
      <c r="Z1332" s="67" t="str">
        <f>+IF(R1332="-",IF(OR(F1332="OUI",AND(G1332="OUI",T1332&lt;=$V$1),H1332="OUI",I1332="OUI",J1332="OUI",T1332&lt;=$V$1),"OUI",""),"")</f>
        <v>OUI</v>
      </c>
      <c r="AA1332" s="68" t="str">
        <f>+IF(OR(Z1332&lt;&gt;"OUI",X1332="OUI",R1332&lt;&gt;"-"),"OUI","")</f>
        <v/>
      </c>
      <c r="AB1332" s="69" t="str">
        <f>+IF(AA1332&lt;&gt;"OUI","-",IF(R1332="-",IF(W1332&lt;=3,"-",MAX(N1332,K1332*(1-$T$1))),IF(W1332&lt;=3,R1332,IF(T1332&gt;$V$6,MAX(N1332,K1332*$T$6),IF(T1332&gt;$V$5,MAX(R1332,N1332,K1332*(1-$T$2),K1332*(1-$T$5)),IF(T1332&gt;$V$4,MAX(R1332,N1332,K1332*(1-$T$2),K1332*(1-$T$4)),IF(T1332&gt;$V$3,MAX(R1332,N1332,K1332*(1-$T$2),K1332*(1-$T$3)),IF(T1332&gt;$V$1,MAX(N1332,K1332*(1-$T$2)),MAX(N1332,R1332)))))))))</f>
        <v>-</v>
      </c>
      <c r="AC1332" s="70" t="str">
        <f>+IF(AB1332="-","-",IF(ABS(K1332-AB1332)&lt;0.1,1,-1*(AB1332-K1332)/K1332))</f>
        <v>-</v>
      </c>
      <c r="AD1332" s="66" t="str">
        <f>+IF(AB1332&lt;&gt;"-",IF(AB1332&lt;K1332,(K1332-AB1332)*C1332,AB1332*C1332),"")</f>
        <v/>
      </c>
      <c r="AE1332" s="68" t="str">
        <f>+IF(AB1332&lt;&gt;"-",IF(R1332&lt;&gt;"-",IF(Z1332&lt;&gt;"OUI","OLD","FAUX"),IF(Z1332&lt;&gt;"OUI","NEW","FAUX")),"")</f>
        <v/>
      </c>
      <c r="AF1332" s="68"/>
      <c r="AG1332" s="68"/>
      <c r="AH1332" s="53" t="str">
        <f t="shared" si="20"/>
        <v/>
      </c>
    </row>
    <row r="1333" spans="1:34" ht="17">
      <c r="A1333" s="53" t="s">
        <v>569</v>
      </c>
      <c r="B1333" s="53" t="s">
        <v>570</v>
      </c>
      <c r="C1333" s="54">
        <v>13</v>
      </c>
      <c r="D1333" s="55" t="s">
        <v>80</v>
      </c>
      <c r="E1333" s="55" t="s">
        <v>81</v>
      </c>
      <c r="F1333" s="56" t="s">
        <v>49</v>
      </c>
      <c r="G1333" s="56" t="s">
        <v>49</v>
      </c>
      <c r="H1333" s="56"/>
      <c r="I1333" s="56"/>
      <c r="J1333" s="56" t="s">
        <v>49</v>
      </c>
      <c r="K1333" s="57">
        <v>4.0831999999999997</v>
      </c>
      <c r="L1333" s="58">
        <v>44477</v>
      </c>
      <c r="M1333" s="58">
        <v>45348</v>
      </c>
      <c r="N1333" s="59"/>
      <c r="O1333" s="56"/>
      <c r="P1333" s="56"/>
      <c r="Q1333" s="56">
        <v>13</v>
      </c>
      <c r="R1333" s="60">
        <v>3.7826311111111108</v>
      </c>
      <c r="S1333" s="61">
        <f>O1333+P1333</f>
        <v>0</v>
      </c>
      <c r="T1333" s="62">
        <f>+IF(L1333&lt;&gt;"",IF(DAYS360(L1333,$A$2)&lt;0,0,IF(AND(MONTH(L1333)=MONTH($A$2),YEAR(L1333)&lt;YEAR($A$2)),(DAYS360(L1333,$A$2)/30)-1,DAYS360(L1333,$A$2)/30)),0)</f>
        <v>41.6</v>
      </c>
      <c r="U1333" s="62">
        <f>+IF(M1333&lt;&gt;"",IF(DAYS360(M1333,$A$2)&lt;0,0,IF(AND(MONTH(M1333)=MONTH($A$2),YEAR(M1333)&lt;YEAR($A$2)),(DAYS360(M1333,$A$2)/30)-1,DAYS360(M1333,$A$2)/30)),0)</f>
        <v>13</v>
      </c>
      <c r="V1333" s="63">
        <f>S1333/((C1333+Q1333)/2)</f>
        <v>0</v>
      </c>
      <c r="W1333" s="64">
        <f>+IF(V1333&gt;0,1/V1333,999)</f>
        <v>999</v>
      </c>
      <c r="X1333" s="65" t="str">
        <f>+IF(N1333&lt;&gt;"",IF(INT(N1333)&lt;&gt;INT(K1333),"OUI",""),"")</f>
        <v/>
      </c>
      <c r="Y1333" s="66">
        <f>+IF(F1333="OUI",0,C1333*K1333)</f>
        <v>53.081599999999995</v>
      </c>
      <c r="Z1333" s="67" t="str">
        <f>+IF(R1333="-",IF(OR(F1333="OUI",AND(G1333="OUI",T1333&lt;=$V$1),H1333="OUI",I1333="OUI",J1333="OUI",T1333&lt;=$V$1),"OUI",""),"")</f>
        <v/>
      </c>
      <c r="AA1333" s="68" t="str">
        <f>+IF(OR(Z1333&lt;&gt;"OUI",X1333="OUI",R1333&lt;&gt;"-"),"OUI","")</f>
        <v>OUI</v>
      </c>
      <c r="AB1333" s="69">
        <f>+IF(AA1333&lt;&gt;"OUI","-",IF(R1333="-",IF(W1333&lt;=3,"-",MAX(N1333,K1333*(1-$T$1))),IF(W1333&lt;=3,R1333,IF(T1333&gt;$V$6,MAX(N1333,K1333*$T$6),IF(T1333&gt;$V$5,MAX(R1333,N1333,K1333*(1-$T$2),K1333*(1-$T$5)),IF(T1333&gt;$V$4,MAX(R1333,N1333,K1333*(1-$T$2),K1333*(1-$T$4)),IF(T1333&gt;$V$3,MAX(R1333,N1333,K1333*(1-$T$2),K1333*(1-$T$3)),IF(T1333&gt;$V$1,MAX(N1333,K1333*(1-$T$2)),MAX(N1333,R1333)))))))))</f>
        <v>3.7826311111111108</v>
      </c>
      <c r="AC1333" s="70">
        <f>+IF(AB1333="-","-",IF(ABS(K1333-AB1333)&lt;0.1,1,-1*(AB1333-K1333)/K1333))</f>
        <v>7.3611111111111113E-2</v>
      </c>
      <c r="AD1333" s="66">
        <f>+IF(AB1333&lt;&gt;"-",IF(AB1333&lt;K1333,(K1333-AB1333)*C1333,AB1333*C1333),"")</f>
        <v>3.9073955555555555</v>
      </c>
      <c r="AE1333" s="68" t="str">
        <f>+IF(AB1333&lt;&gt;"-",IF(R1333&lt;&gt;"-",IF(Z1333&lt;&gt;"OUI","OLD","FAUX"),IF(Z1333&lt;&gt;"OUI","NEW","FAUX")),"")</f>
        <v>OLD</v>
      </c>
      <c r="AF1333" s="68"/>
      <c r="AG1333" s="68"/>
      <c r="AH1333" s="53" t="str">
        <f t="shared" si="20"/>
        <v/>
      </c>
    </row>
    <row r="1334" spans="1:34" ht="17">
      <c r="A1334" s="53" t="s">
        <v>316</v>
      </c>
      <c r="B1334" s="53" t="s">
        <v>317</v>
      </c>
      <c r="C1334" s="54">
        <v>3</v>
      </c>
      <c r="D1334" s="55" t="s">
        <v>80</v>
      </c>
      <c r="E1334" s="55" t="s">
        <v>97</v>
      </c>
      <c r="F1334" s="56" t="s">
        <v>49</v>
      </c>
      <c r="G1334" s="56" t="s">
        <v>49</v>
      </c>
      <c r="H1334" s="56"/>
      <c r="I1334" s="56"/>
      <c r="J1334" s="56" t="s">
        <v>98</v>
      </c>
      <c r="K1334" s="57">
        <v>4.0738000000000003</v>
      </c>
      <c r="L1334" s="58">
        <v>43356</v>
      </c>
      <c r="M1334" s="58">
        <v>44566</v>
      </c>
      <c r="N1334" s="59"/>
      <c r="O1334" s="56"/>
      <c r="P1334" s="56"/>
      <c r="Q1334" s="56">
        <v>3</v>
      </c>
      <c r="R1334" s="60">
        <v>4.0738000000000003</v>
      </c>
      <c r="S1334" s="61">
        <f>O1334+P1334</f>
        <v>0</v>
      </c>
      <c r="T1334" s="62">
        <f>+IF(L1334&lt;&gt;"",IF(DAYS360(L1334,$A$2)&lt;0,0,IF(AND(MONTH(L1334)=MONTH($A$2),YEAR(L1334)&lt;YEAR($A$2)),(DAYS360(L1334,$A$2)/30)-1,DAYS360(L1334,$A$2)/30)),0)</f>
        <v>78.433333333333337</v>
      </c>
      <c r="U1334" s="62">
        <f>+IF(M1334&lt;&gt;"",IF(DAYS360(M1334,$A$2)&lt;0,0,IF(AND(MONTH(M1334)=MONTH($A$2),YEAR(M1334)&lt;YEAR($A$2)),(DAYS360(M1334,$A$2)/30)-1,DAYS360(M1334,$A$2)/30)),0)</f>
        <v>38.700000000000003</v>
      </c>
      <c r="V1334" s="63">
        <f>S1334/((C1334+Q1334)/2)</f>
        <v>0</v>
      </c>
      <c r="W1334" s="64">
        <f>+IF(V1334&gt;0,1/V1334,999)</f>
        <v>999</v>
      </c>
      <c r="X1334" s="65" t="str">
        <f>+IF(N1334&lt;&gt;"",IF(INT(N1334)&lt;&gt;INT(K1334),"OUI",""),"")</f>
        <v/>
      </c>
      <c r="Y1334" s="66">
        <f>+IF(F1334="OUI",0,C1334*K1334)</f>
        <v>12.221400000000001</v>
      </c>
      <c r="Z1334" s="67" t="str">
        <f>+IF(R1334="-",IF(OR(F1334="OUI",AND(G1334="OUI",T1334&lt;=$V$1),H1334="OUI",I1334="OUI",J1334="OUI",T1334&lt;=$V$1),"OUI",""),"")</f>
        <v/>
      </c>
      <c r="AA1334" s="68" t="str">
        <f>+IF(OR(Z1334&lt;&gt;"OUI",X1334="OUI",R1334&lt;&gt;"-"),"OUI","")</f>
        <v>OUI</v>
      </c>
      <c r="AB1334" s="69">
        <f>+IF(AA1334&lt;&gt;"OUI","-",IF(R1334="-",IF(W1334&lt;=3,"-",MAX(N1334,K1334*(1-$T$1))),IF(W1334&lt;=3,R1334,IF(T1334&gt;$V$6,MAX(N1334,K1334*$T$6),IF(T1334&gt;$V$5,MAX(R1334,N1334,K1334*(1-$T$2),K1334*(1-$T$5)),IF(T1334&gt;$V$4,MAX(R1334,N1334,K1334*(1-$T$2),K1334*(1-$T$4)),IF(T1334&gt;$V$3,MAX(R1334,N1334,K1334*(1-$T$2),K1334*(1-$T$3)),IF(T1334&gt;$V$1,MAX(N1334,K1334*(1-$T$2)),MAX(N1334,R1334)))))))))</f>
        <v>4.0738000000000003</v>
      </c>
      <c r="AC1334" s="70">
        <f>+IF(AB1334="-","-",IF(ABS(K1334-AB1334)&lt;0.1,1,-1*(AB1334-K1334)/K1334))</f>
        <v>1</v>
      </c>
      <c r="AD1334" s="66">
        <f>+IF(AB1334&lt;&gt;"-",IF(AB1334&lt;K1334,(K1334-AB1334)*C1334,AB1334*C1334),"")</f>
        <v>12.221400000000001</v>
      </c>
      <c r="AE1334" s="68" t="str">
        <f>+IF(AB1334&lt;&gt;"-",IF(R1334&lt;&gt;"-",IF(Z1334&lt;&gt;"OUI","OLD","FAUX"),IF(Z1334&lt;&gt;"OUI","NEW","FAUX")),"")</f>
        <v>OLD</v>
      </c>
      <c r="AF1334" s="68"/>
      <c r="AG1334" s="68"/>
      <c r="AH1334" s="53" t="str">
        <f t="shared" si="20"/>
        <v/>
      </c>
    </row>
    <row r="1335" spans="1:34" ht="17">
      <c r="A1335" s="53" t="s">
        <v>318</v>
      </c>
      <c r="B1335" s="53" t="s">
        <v>319</v>
      </c>
      <c r="C1335" s="54">
        <v>3</v>
      </c>
      <c r="D1335" s="55" t="s">
        <v>80</v>
      </c>
      <c r="E1335" s="55" t="s">
        <v>97</v>
      </c>
      <c r="F1335" s="56" t="s">
        <v>49</v>
      </c>
      <c r="G1335" s="56" t="s">
        <v>49</v>
      </c>
      <c r="H1335" s="56"/>
      <c r="I1335" s="56"/>
      <c r="J1335" s="56" t="s">
        <v>98</v>
      </c>
      <c r="K1335" s="57">
        <v>4.0738000000000003</v>
      </c>
      <c r="L1335" s="58">
        <v>43356</v>
      </c>
      <c r="M1335" s="58">
        <v>44802</v>
      </c>
      <c r="N1335" s="59"/>
      <c r="O1335" s="56"/>
      <c r="P1335" s="56"/>
      <c r="Q1335" s="56">
        <v>3</v>
      </c>
      <c r="R1335" s="60">
        <v>4.0738000000000003</v>
      </c>
      <c r="S1335" s="61">
        <f>O1335+P1335</f>
        <v>0</v>
      </c>
      <c r="T1335" s="62">
        <f>+IF(L1335&lt;&gt;"",IF(DAYS360(L1335,$A$2)&lt;0,0,IF(AND(MONTH(L1335)=MONTH($A$2),YEAR(L1335)&lt;YEAR($A$2)),(DAYS360(L1335,$A$2)/30)-1,DAYS360(L1335,$A$2)/30)),0)</f>
        <v>78.433333333333337</v>
      </c>
      <c r="U1335" s="62">
        <f>+IF(M1335&lt;&gt;"",IF(DAYS360(M1335,$A$2)&lt;0,0,IF(AND(MONTH(M1335)=MONTH($A$2),YEAR(M1335)&lt;YEAR($A$2)),(DAYS360(M1335,$A$2)/30)-1,DAYS360(M1335,$A$2)/30)),0)</f>
        <v>30.9</v>
      </c>
      <c r="V1335" s="63">
        <f>S1335/((C1335+Q1335)/2)</f>
        <v>0</v>
      </c>
      <c r="W1335" s="64">
        <f>+IF(V1335&gt;0,1/V1335,999)</f>
        <v>999</v>
      </c>
      <c r="X1335" s="65" t="str">
        <f>+IF(N1335&lt;&gt;"",IF(INT(N1335)&lt;&gt;INT(K1335),"OUI",""),"")</f>
        <v/>
      </c>
      <c r="Y1335" s="66">
        <f>+IF(F1335="OUI",0,C1335*K1335)</f>
        <v>12.221400000000001</v>
      </c>
      <c r="Z1335" s="67" t="str">
        <f>+IF(R1335="-",IF(OR(F1335="OUI",AND(G1335="OUI",T1335&lt;=$V$1),H1335="OUI",I1335="OUI",J1335="OUI",T1335&lt;=$V$1),"OUI",""),"")</f>
        <v/>
      </c>
      <c r="AA1335" s="68" t="str">
        <f>+IF(OR(Z1335&lt;&gt;"OUI",X1335="OUI",R1335&lt;&gt;"-"),"OUI","")</f>
        <v>OUI</v>
      </c>
      <c r="AB1335" s="69">
        <f>+IF(AA1335&lt;&gt;"OUI","-",IF(R1335="-",IF(W1335&lt;=3,"-",MAX(N1335,K1335*(1-$T$1))),IF(W1335&lt;=3,R1335,IF(T1335&gt;$V$6,MAX(N1335,K1335*$T$6),IF(T1335&gt;$V$5,MAX(R1335,N1335,K1335*(1-$T$2),K1335*(1-$T$5)),IF(T1335&gt;$V$4,MAX(R1335,N1335,K1335*(1-$T$2),K1335*(1-$T$4)),IF(T1335&gt;$V$3,MAX(R1335,N1335,K1335*(1-$T$2),K1335*(1-$T$3)),IF(T1335&gt;$V$1,MAX(N1335,K1335*(1-$T$2)),MAX(N1335,R1335)))))))))</f>
        <v>4.0738000000000003</v>
      </c>
      <c r="AC1335" s="70">
        <f>+IF(AB1335="-","-",IF(ABS(K1335-AB1335)&lt;0.1,1,-1*(AB1335-K1335)/K1335))</f>
        <v>1</v>
      </c>
      <c r="AD1335" s="66">
        <f>+IF(AB1335&lt;&gt;"-",IF(AB1335&lt;K1335,(K1335-AB1335)*C1335,AB1335*C1335),"")</f>
        <v>12.221400000000001</v>
      </c>
      <c r="AE1335" s="68" t="str">
        <f>+IF(AB1335&lt;&gt;"-",IF(R1335&lt;&gt;"-",IF(Z1335&lt;&gt;"OUI","OLD","FAUX"),IF(Z1335&lt;&gt;"OUI","NEW","FAUX")),"")</f>
        <v>OLD</v>
      </c>
      <c r="AF1335" s="68"/>
      <c r="AG1335" s="68"/>
      <c r="AH1335" s="53" t="str">
        <f t="shared" si="20"/>
        <v/>
      </c>
    </row>
    <row r="1336" spans="1:34" ht="17">
      <c r="A1336" s="53" t="s">
        <v>2045</v>
      </c>
      <c r="B1336" s="53" t="s">
        <v>2046</v>
      </c>
      <c r="C1336" s="54">
        <v>450</v>
      </c>
      <c r="D1336" s="55" t="s">
        <v>47</v>
      </c>
      <c r="E1336" s="55" t="s">
        <v>1372</v>
      </c>
      <c r="F1336" s="56" t="s">
        <v>49</v>
      </c>
      <c r="G1336" s="56" t="s">
        <v>49</v>
      </c>
      <c r="H1336" s="56">
        <v>0</v>
      </c>
      <c r="I1336" s="56"/>
      <c r="J1336" s="56" t="s">
        <v>49</v>
      </c>
      <c r="K1336" s="57">
        <v>4.0678000000000001</v>
      </c>
      <c r="L1336" s="58">
        <v>45013</v>
      </c>
      <c r="M1336" s="58">
        <v>45733</v>
      </c>
      <c r="N1336" s="59"/>
      <c r="O1336" s="56">
        <v>48</v>
      </c>
      <c r="P1336" s="56">
        <v>47</v>
      </c>
      <c r="Q1336" s="56">
        <v>551</v>
      </c>
      <c r="R1336" s="60" t="s">
        <v>1139</v>
      </c>
      <c r="S1336" s="61">
        <f>O1336+P1336</f>
        <v>95</v>
      </c>
      <c r="T1336" s="62">
        <f>+IF(L1336&lt;&gt;"",IF(DAYS360(L1336,$A$2)&lt;0,0,IF(AND(MONTH(L1336)=MONTH($A$2),YEAR(L1336)&lt;YEAR($A$2)),(DAYS360(L1336,$A$2)/30)-1,DAYS360(L1336,$A$2)/30)),0)</f>
        <v>22.933333333333334</v>
      </c>
      <c r="U1336" s="62">
        <f>+IF(M1336&lt;&gt;"",IF(DAYS360(M1336,$A$2)&lt;0,0,IF(AND(MONTH(M1336)=MONTH($A$2),YEAR(M1336)&lt;YEAR($A$2)),(DAYS360(M1336,$A$2)/30)-1,DAYS360(M1336,$A$2)/30)),0)</f>
        <v>0.3</v>
      </c>
      <c r="V1336" s="63">
        <f>S1336/((C1336+Q1336)/2)</f>
        <v>0.18981018981018982</v>
      </c>
      <c r="W1336" s="64">
        <f>+IF(V1336&gt;0,1/V1336,999)</f>
        <v>5.2684210526315782</v>
      </c>
      <c r="X1336" s="65" t="str">
        <f>+IF(N1336&lt;&gt;"",IF(INT(N1336)&lt;&gt;INT(K1336),"OUI",""),"")</f>
        <v/>
      </c>
      <c r="Y1336" s="66">
        <f>+IF(F1336="OUI",0,C1336*K1336)</f>
        <v>1830.51</v>
      </c>
      <c r="Z1336" s="67" t="str">
        <f>+IF(R1336="-",IF(OR(F1336="OUI",AND(G1336="OUI",T1336&lt;=$V$1),H1336="OUI",I1336="OUI",J1336="OUI",T1336&lt;=$V$1),"OUI",""),"")</f>
        <v/>
      </c>
      <c r="AA1336" s="68" t="str">
        <f>+IF(OR(Z1336&lt;&gt;"OUI",X1336="OUI",R1336&lt;&gt;"-"),"OUI","")</f>
        <v>OUI</v>
      </c>
      <c r="AB1336" s="69">
        <f>+IF(AA1336&lt;&gt;"OUI","-",IF(R1336="-",IF(W1336&lt;=3,"-",MAX(N1336,K1336*(1-$T$1))),IF(W1336&lt;=3,R1336,IF(T1336&gt;$V$6,MAX(N1336,K1336*$T$6),IF(T1336&gt;$V$5,MAX(R1336,N1336,K1336*(1-$T$2),K1336*(1-$T$5)),IF(T1336&gt;$V$4,MAX(R1336,N1336,K1336*(1-$T$2),K1336*(1-$T$4)),IF(T1336&gt;$V$3,MAX(R1336,N1336,K1336*(1-$T$2),K1336*(1-$T$3)),IF(T1336&gt;$V$1,MAX(N1336,K1336*(1-$T$2)),MAX(N1336,R1336)))))))))</f>
        <v>3.6610200000000002</v>
      </c>
      <c r="AC1336" s="70">
        <f>+IF(AB1336="-","-",IF(ABS(K1336-AB1336)&lt;0.1,1,-1*(AB1336-K1336)/K1336))</f>
        <v>9.9999999999999978E-2</v>
      </c>
      <c r="AD1336" s="66">
        <f>+IF(AB1336&lt;&gt;"-",IF(AB1336&lt;K1336,(K1336-AB1336)*C1336,AB1336*C1336),"")</f>
        <v>183.05099999999996</v>
      </c>
      <c r="AE1336" s="68" t="str">
        <f>+IF(AB1336&lt;&gt;"-",IF(R1336&lt;&gt;"-",IF(Z1336&lt;&gt;"OUI","OLD","FAUX"),IF(Z1336&lt;&gt;"OUI","NEW","FAUX")),"")</f>
        <v>NEW</v>
      </c>
      <c r="AF1336" s="68"/>
      <c r="AG1336" s="68"/>
      <c r="AH1336" s="53" t="str">
        <f t="shared" si="20"/>
        <v/>
      </c>
    </row>
    <row r="1337" spans="1:34" ht="17">
      <c r="A1337" s="53" t="s">
        <v>3471</v>
      </c>
      <c r="B1337" s="53" t="s">
        <v>3472</v>
      </c>
      <c r="C1337" s="54">
        <v>5</v>
      </c>
      <c r="D1337" s="55" t="s">
        <v>80</v>
      </c>
      <c r="E1337" s="55" t="s">
        <v>81</v>
      </c>
      <c r="F1337" s="56" t="s">
        <v>49</v>
      </c>
      <c r="G1337" s="56" t="s">
        <v>49</v>
      </c>
      <c r="H1337" s="56"/>
      <c r="I1337" s="56"/>
      <c r="J1337" s="56" t="s">
        <v>49</v>
      </c>
      <c r="K1337" s="57">
        <v>4.0403000000000002</v>
      </c>
      <c r="L1337" s="58">
        <v>45618</v>
      </c>
      <c r="M1337" s="58">
        <v>45691</v>
      </c>
      <c r="N1337" s="59"/>
      <c r="O1337" s="56">
        <v>1</v>
      </c>
      <c r="P1337" s="56"/>
      <c r="Q1337" s="56">
        <v>5</v>
      </c>
      <c r="R1337" s="60" t="s">
        <v>1139</v>
      </c>
      <c r="S1337" s="61">
        <f>O1337+P1337</f>
        <v>1</v>
      </c>
      <c r="T1337" s="62">
        <f>+IF(L1337&lt;&gt;"",IF(DAYS360(L1337,$A$2)&lt;0,0,IF(AND(MONTH(L1337)=MONTH($A$2),YEAR(L1337)&lt;YEAR($A$2)),(DAYS360(L1337,$A$2)/30)-1,DAYS360(L1337,$A$2)/30)),0)</f>
        <v>4.1333333333333337</v>
      </c>
      <c r="U1337" s="62">
        <f>+IF(M1337&lt;&gt;"",IF(DAYS360(M1337,$A$2)&lt;0,0,IF(AND(MONTH(M1337)=MONTH($A$2),YEAR(M1337)&lt;YEAR($A$2)),(DAYS360(M1337,$A$2)/30)-1,DAYS360(M1337,$A$2)/30)),0)</f>
        <v>1.7666666666666666</v>
      </c>
      <c r="V1337" s="63">
        <f>S1337/((C1337+Q1337)/2)</f>
        <v>0.2</v>
      </c>
      <c r="W1337" s="64">
        <f>+IF(V1337&gt;0,1/V1337,999)</f>
        <v>5</v>
      </c>
      <c r="X1337" s="65" t="str">
        <f>+IF(N1337&lt;&gt;"",IF(INT(N1337)&lt;&gt;INT(K1337),"OUI",""),"")</f>
        <v/>
      </c>
      <c r="Y1337" s="66">
        <f>+IF(F1337="OUI",0,C1337*K1337)</f>
        <v>20.201500000000003</v>
      </c>
      <c r="Z1337" s="67" t="str">
        <f>+IF(R1337="-",IF(OR(F1337="OUI",AND(G1337="OUI",T1337&lt;=$V$1),H1337="OUI",I1337="OUI",J1337="OUI",T1337&lt;=$V$1),"OUI",""),"")</f>
        <v>OUI</v>
      </c>
      <c r="AA1337" s="68" t="str">
        <f>+IF(OR(Z1337&lt;&gt;"OUI",X1337="OUI",R1337&lt;&gt;"-"),"OUI","")</f>
        <v/>
      </c>
      <c r="AB1337" s="69" t="str">
        <f>+IF(AA1337&lt;&gt;"OUI","-",IF(R1337="-",IF(W1337&lt;=3,"-",MAX(N1337,K1337*(1-$T$1))),IF(W1337&lt;=3,R1337,IF(T1337&gt;$V$6,MAX(N1337,K1337*$T$6),IF(T1337&gt;$V$5,MAX(R1337,N1337,K1337*(1-$T$2),K1337*(1-$T$5)),IF(T1337&gt;$V$4,MAX(R1337,N1337,K1337*(1-$T$2),K1337*(1-$T$4)),IF(T1337&gt;$V$3,MAX(R1337,N1337,K1337*(1-$T$2),K1337*(1-$T$3)),IF(T1337&gt;$V$1,MAX(N1337,K1337*(1-$T$2)),MAX(N1337,R1337)))))))))</f>
        <v>-</v>
      </c>
      <c r="AC1337" s="70" t="str">
        <f>+IF(AB1337="-","-",IF(ABS(K1337-AB1337)&lt;0.1,1,-1*(AB1337-K1337)/K1337))</f>
        <v>-</v>
      </c>
      <c r="AD1337" s="66" t="str">
        <f>+IF(AB1337&lt;&gt;"-",IF(AB1337&lt;K1337,(K1337-AB1337)*C1337,AB1337*C1337),"")</f>
        <v/>
      </c>
      <c r="AE1337" s="68" t="str">
        <f>+IF(AB1337&lt;&gt;"-",IF(R1337&lt;&gt;"-",IF(Z1337&lt;&gt;"OUI","OLD","FAUX"),IF(Z1337&lt;&gt;"OUI","NEW","FAUX")),"")</f>
        <v/>
      </c>
      <c r="AF1337" s="68"/>
      <c r="AG1337" s="68"/>
      <c r="AH1337" s="53" t="str">
        <f t="shared" si="20"/>
        <v/>
      </c>
    </row>
    <row r="1338" spans="1:34" ht="17">
      <c r="A1338" s="53" t="s">
        <v>2457</v>
      </c>
      <c r="B1338" s="53" t="s">
        <v>2458</v>
      </c>
      <c r="C1338" s="54">
        <v>5</v>
      </c>
      <c r="D1338" s="55" t="s">
        <v>797</v>
      </c>
      <c r="E1338" s="55" t="s">
        <v>437</v>
      </c>
      <c r="F1338" s="56" t="s">
        <v>49</v>
      </c>
      <c r="G1338" s="56" t="s">
        <v>49</v>
      </c>
      <c r="H1338" s="56" t="s">
        <v>98</v>
      </c>
      <c r="I1338" s="56"/>
      <c r="J1338" s="56" t="s">
        <v>49</v>
      </c>
      <c r="K1338" s="57">
        <v>4</v>
      </c>
      <c r="L1338" s="58">
        <v>44754</v>
      </c>
      <c r="M1338" s="58">
        <v>45642</v>
      </c>
      <c r="N1338" s="59"/>
      <c r="O1338" s="56"/>
      <c r="P1338" s="56"/>
      <c r="Q1338" s="56">
        <v>5</v>
      </c>
      <c r="R1338" s="60" t="s">
        <v>1139</v>
      </c>
      <c r="S1338" s="61">
        <f>O1338+P1338</f>
        <v>0</v>
      </c>
      <c r="T1338" s="62">
        <f>+IF(L1338&lt;&gt;"",IF(DAYS360(L1338,$A$2)&lt;0,0,IF(AND(MONTH(L1338)=MONTH($A$2),YEAR(L1338)&lt;YEAR($A$2)),(DAYS360(L1338,$A$2)/30)-1,DAYS360(L1338,$A$2)/30)),0)</f>
        <v>32.466666666666669</v>
      </c>
      <c r="U1338" s="62">
        <f>+IF(M1338&lt;&gt;"",IF(DAYS360(M1338,$A$2)&lt;0,0,IF(AND(MONTH(M1338)=MONTH($A$2),YEAR(M1338)&lt;YEAR($A$2)),(DAYS360(M1338,$A$2)/30)-1,DAYS360(M1338,$A$2)/30)),0)</f>
        <v>3.3333333333333335</v>
      </c>
      <c r="V1338" s="63">
        <f>S1338/((C1338+Q1338)/2)</f>
        <v>0</v>
      </c>
      <c r="W1338" s="64">
        <f>+IF(V1338&gt;0,1/V1338,999)</f>
        <v>999</v>
      </c>
      <c r="X1338" s="65" t="str">
        <f>+IF(N1338&lt;&gt;"",IF(INT(N1338)&lt;&gt;INT(K1338),"OUI",""),"")</f>
        <v/>
      </c>
      <c r="Y1338" s="66">
        <f>+IF(F1338="OUI",0,C1338*K1338)</f>
        <v>20</v>
      </c>
      <c r="Z1338" s="67" t="str">
        <f>+IF(R1338="-",IF(OR(F1338="OUI",AND(G1338="OUI",T1338&lt;=$V$1),H1338="OUI",I1338="OUI",J1338="OUI",T1338&lt;=$V$1),"OUI",""),"")</f>
        <v>OUI</v>
      </c>
      <c r="AA1338" s="68" t="str">
        <f>+IF(OR(Z1338&lt;&gt;"OUI",X1338="OUI",R1338&lt;&gt;"-"),"OUI","")</f>
        <v/>
      </c>
      <c r="AB1338" s="69" t="str">
        <f>+IF(AA1338&lt;&gt;"OUI","-",IF(R1338="-",IF(W1338&lt;=3,"-",MAX(N1338,K1338*(1-$T$1))),IF(W1338&lt;=3,R1338,IF(T1338&gt;$V$6,MAX(N1338,K1338*$T$6),IF(T1338&gt;$V$5,MAX(R1338,N1338,K1338*(1-$T$2),K1338*(1-$T$5)),IF(T1338&gt;$V$4,MAX(R1338,N1338,K1338*(1-$T$2),K1338*(1-$T$4)),IF(T1338&gt;$V$3,MAX(R1338,N1338,K1338*(1-$T$2),K1338*(1-$T$3)),IF(T1338&gt;$V$1,MAX(N1338,K1338*(1-$T$2)),MAX(N1338,R1338)))))))))</f>
        <v>-</v>
      </c>
      <c r="AC1338" s="70" t="str">
        <f>+IF(AB1338="-","-",IF(ABS(K1338-AB1338)&lt;0.1,1,-1*(AB1338-K1338)/K1338))</f>
        <v>-</v>
      </c>
      <c r="AD1338" s="66" t="str">
        <f>+IF(AB1338&lt;&gt;"-",IF(AB1338&lt;K1338,(K1338-AB1338)*C1338,AB1338*C1338),"")</f>
        <v/>
      </c>
      <c r="AE1338" s="68" t="str">
        <f>+IF(AB1338&lt;&gt;"-",IF(R1338&lt;&gt;"-",IF(Z1338&lt;&gt;"OUI","OLD","FAUX"),IF(Z1338&lt;&gt;"OUI","NEW","FAUX")),"")</f>
        <v/>
      </c>
      <c r="AF1338" s="68"/>
      <c r="AG1338" s="68"/>
      <c r="AH1338" s="53" t="str">
        <f t="shared" si="20"/>
        <v/>
      </c>
    </row>
    <row r="1339" spans="1:34" ht="17">
      <c r="A1339" s="53" t="s">
        <v>72</v>
      </c>
      <c r="B1339" s="53" t="s">
        <v>73</v>
      </c>
      <c r="C1339" s="54">
        <v>258</v>
      </c>
      <c r="D1339" s="55" t="s">
        <v>47</v>
      </c>
      <c r="E1339" s="55" t="s">
        <v>74</v>
      </c>
      <c r="F1339" s="56" t="s">
        <v>49</v>
      </c>
      <c r="G1339" s="56" t="s">
        <v>49</v>
      </c>
      <c r="H1339" s="56"/>
      <c r="I1339" s="56"/>
      <c r="J1339" s="56" t="s">
        <v>49</v>
      </c>
      <c r="K1339" s="57">
        <v>3.9982000000000002</v>
      </c>
      <c r="L1339" s="58">
        <v>43851</v>
      </c>
      <c r="M1339" s="58">
        <v>45719</v>
      </c>
      <c r="N1339" s="59"/>
      <c r="O1339" s="56">
        <v>36</v>
      </c>
      <c r="P1339" s="56"/>
      <c r="Q1339" s="56">
        <v>298</v>
      </c>
      <c r="R1339" s="60">
        <v>3.5983800000000001</v>
      </c>
      <c r="S1339" s="61">
        <f>O1339+P1339</f>
        <v>36</v>
      </c>
      <c r="T1339" s="62">
        <f>+IF(L1339&lt;&gt;"",IF(DAYS360(L1339,$A$2)&lt;0,0,IF(AND(MONTH(L1339)=MONTH($A$2),YEAR(L1339)&lt;YEAR($A$2)),(DAYS360(L1339,$A$2)/30)-1,DAYS360(L1339,$A$2)/30)),0)</f>
        <v>62.166666666666664</v>
      </c>
      <c r="U1339" s="62">
        <f>+IF(M1339&lt;&gt;"",IF(DAYS360(M1339,$A$2)&lt;0,0,IF(AND(MONTH(M1339)=MONTH($A$2),YEAR(M1339)&lt;YEAR($A$2)),(DAYS360(M1339,$A$2)/30)-1,DAYS360(M1339,$A$2)/30)),0)</f>
        <v>0.76666666666666672</v>
      </c>
      <c r="V1339" s="63">
        <f>S1339/((C1339+Q1339)/2)</f>
        <v>0.12949640287769784</v>
      </c>
      <c r="W1339" s="64">
        <f>+IF(V1339&gt;0,1/V1339,999)</f>
        <v>7.7222222222222223</v>
      </c>
      <c r="X1339" s="65" t="str">
        <f>+IF(N1339&lt;&gt;"",IF(INT(N1339)&lt;&gt;INT(K1339),"OUI",""),"")</f>
        <v/>
      </c>
      <c r="Y1339" s="66">
        <f>+IF(F1339="OUI",0,C1339*K1339)</f>
        <v>1031.5356000000002</v>
      </c>
      <c r="Z1339" s="67" t="str">
        <f>+IF(R1339="-",IF(OR(F1339="OUI",AND(G1339="OUI",T1339&lt;=$V$1),H1339="OUI",I1339="OUI",J1339="OUI",T1339&lt;=$V$1),"OUI",""),"")</f>
        <v/>
      </c>
      <c r="AA1339" s="68" t="str">
        <f>+IF(OR(Z1339&lt;&gt;"OUI",X1339="OUI",R1339&lt;&gt;"-"),"OUI","")</f>
        <v>OUI</v>
      </c>
      <c r="AB1339" s="69">
        <f>+IF(AA1339&lt;&gt;"OUI","-",IF(R1339="-",IF(W1339&lt;=3,"-",MAX(N1339,K1339*(1-$T$1))),IF(W1339&lt;=3,R1339,IF(T1339&gt;$V$6,MAX(N1339,K1339*$T$6),IF(T1339&gt;$V$5,MAX(R1339,N1339,K1339*(1-$T$2),K1339*(1-$T$5)),IF(T1339&gt;$V$4,MAX(R1339,N1339,K1339*(1-$T$2),K1339*(1-$T$4)),IF(T1339&gt;$V$3,MAX(R1339,N1339,K1339*(1-$T$2),K1339*(1-$T$3)),IF(T1339&gt;$V$1,MAX(N1339,K1339*(1-$T$2)),MAX(N1339,R1339)))))))))</f>
        <v>3.9982000000000002</v>
      </c>
      <c r="AC1339" s="70">
        <f>+IF(AB1339="-","-",IF(ABS(K1339-AB1339)&lt;0.1,1,-1*(AB1339-K1339)/K1339))</f>
        <v>1</v>
      </c>
      <c r="AD1339" s="66">
        <f>+IF(AB1339&lt;&gt;"-",IF(AB1339&lt;K1339,(K1339-AB1339)*C1339,AB1339*C1339),"")</f>
        <v>1031.5356000000002</v>
      </c>
      <c r="AE1339" s="68" t="str">
        <f>+IF(AB1339&lt;&gt;"-",IF(R1339&lt;&gt;"-",IF(Z1339&lt;&gt;"OUI","OLD","FAUX"),IF(Z1339&lt;&gt;"OUI","NEW","FAUX")),"")</f>
        <v>OLD</v>
      </c>
      <c r="AF1339" s="68"/>
      <c r="AG1339" s="68"/>
      <c r="AH1339" s="53" t="str">
        <f t="shared" si="20"/>
        <v/>
      </c>
    </row>
    <row r="1340" spans="1:34" ht="17">
      <c r="A1340" s="53" t="s">
        <v>1698</v>
      </c>
      <c r="B1340" s="53" t="s">
        <v>1699</v>
      </c>
      <c r="C1340" s="54">
        <v>26</v>
      </c>
      <c r="D1340" s="55" t="s">
        <v>133</v>
      </c>
      <c r="E1340" s="55" t="s">
        <v>88</v>
      </c>
      <c r="F1340" s="56" t="s">
        <v>49</v>
      </c>
      <c r="G1340" s="56" t="s">
        <v>49</v>
      </c>
      <c r="H1340" s="56"/>
      <c r="I1340" s="56"/>
      <c r="J1340" s="56" t="s">
        <v>49</v>
      </c>
      <c r="K1340" s="57">
        <v>3.9809999999999999</v>
      </c>
      <c r="L1340" s="58">
        <v>44074</v>
      </c>
      <c r="M1340" s="58">
        <v>45733</v>
      </c>
      <c r="N1340" s="59"/>
      <c r="O1340" s="56">
        <v>3</v>
      </c>
      <c r="P1340" s="56"/>
      <c r="Q1340" s="56">
        <v>28</v>
      </c>
      <c r="R1340" s="60">
        <v>3.5829</v>
      </c>
      <c r="S1340" s="61">
        <f>O1340+P1340</f>
        <v>3</v>
      </c>
      <c r="T1340" s="62">
        <f>+IF(L1340&lt;&gt;"",IF(DAYS360(L1340,$A$2)&lt;0,0,IF(AND(MONTH(L1340)=MONTH($A$2),YEAR(L1340)&lt;YEAR($A$2)),(DAYS360(L1340,$A$2)/30)-1,DAYS360(L1340,$A$2)/30)),0)</f>
        <v>54.866666666666667</v>
      </c>
      <c r="U1340" s="62">
        <f>+IF(M1340&lt;&gt;"",IF(DAYS360(M1340,$A$2)&lt;0,0,IF(AND(MONTH(M1340)=MONTH($A$2),YEAR(M1340)&lt;YEAR($A$2)),(DAYS360(M1340,$A$2)/30)-1,DAYS360(M1340,$A$2)/30)),0)</f>
        <v>0.3</v>
      </c>
      <c r="V1340" s="63">
        <f>S1340/((C1340+Q1340)/2)</f>
        <v>0.1111111111111111</v>
      </c>
      <c r="W1340" s="64">
        <f>+IF(V1340&gt;0,1/V1340,999)</f>
        <v>9</v>
      </c>
      <c r="X1340" s="65" t="str">
        <f>+IF(N1340&lt;&gt;"",IF(INT(N1340)&lt;&gt;INT(K1340),"OUI",""),"")</f>
        <v/>
      </c>
      <c r="Y1340" s="66">
        <f>+IF(F1340="OUI",0,C1340*K1340)</f>
        <v>103.506</v>
      </c>
      <c r="Z1340" s="67" t="str">
        <f>+IF(R1340="-",IF(OR(F1340="OUI",AND(G1340="OUI",T1340&lt;=$V$1),H1340="OUI",I1340="OUI",J1340="OUI",T1340&lt;=$V$1),"OUI",""),"")</f>
        <v/>
      </c>
      <c r="AA1340" s="68" t="str">
        <f>+IF(OR(Z1340&lt;&gt;"OUI",X1340="OUI",R1340&lt;&gt;"-"),"OUI","")</f>
        <v>OUI</v>
      </c>
      <c r="AB1340" s="69">
        <f>+IF(AA1340&lt;&gt;"OUI","-",IF(R1340="-",IF(W1340&lt;=3,"-",MAX(N1340,K1340*(1-$T$1))),IF(W1340&lt;=3,R1340,IF(T1340&gt;$V$6,MAX(N1340,K1340*$T$6),IF(T1340&gt;$V$5,MAX(R1340,N1340,K1340*(1-$T$2),K1340*(1-$T$5)),IF(T1340&gt;$V$4,MAX(R1340,N1340,K1340*(1-$T$2),K1340*(1-$T$4)),IF(T1340&gt;$V$3,MAX(R1340,N1340,K1340*(1-$T$2),K1340*(1-$T$3)),IF(T1340&gt;$V$1,MAX(N1340,K1340*(1-$T$2)),MAX(N1340,R1340)))))))))</f>
        <v>3.5829</v>
      </c>
      <c r="AC1340" s="70">
        <f>+IF(AB1340="-","-",IF(ABS(K1340-AB1340)&lt;0.1,1,-1*(AB1340-K1340)/K1340))</f>
        <v>9.9999999999999978E-2</v>
      </c>
      <c r="AD1340" s="66">
        <f>+IF(AB1340&lt;&gt;"-",IF(AB1340&lt;K1340,(K1340-AB1340)*C1340,AB1340*C1340),"")</f>
        <v>10.350599999999996</v>
      </c>
      <c r="AE1340" s="68" t="str">
        <f>+IF(AB1340&lt;&gt;"-",IF(R1340&lt;&gt;"-",IF(Z1340&lt;&gt;"OUI","OLD","FAUX"),IF(Z1340&lt;&gt;"OUI","NEW","FAUX")),"")</f>
        <v>OLD</v>
      </c>
      <c r="AF1340" s="68"/>
      <c r="AG1340" s="68"/>
      <c r="AH1340" s="53" t="str">
        <f t="shared" si="20"/>
        <v/>
      </c>
    </row>
    <row r="1341" spans="1:34" ht="17">
      <c r="A1341" s="53" t="s">
        <v>3010</v>
      </c>
      <c r="B1341" s="53" t="s">
        <v>3011</v>
      </c>
      <c r="C1341" s="54">
        <v>1</v>
      </c>
      <c r="D1341" s="55"/>
      <c r="E1341" s="55" t="s">
        <v>1049</v>
      </c>
      <c r="F1341" s="56" t="s">
        <v>49</v>
      </c>
      <c r="G1341" s="56" t="s">
        <v>49</v>
      </c>
      <c r="H1341" s="56"/>
      <c r="I1341" s="56"/>
      <c r="J1341" s="56" t="s">
        <v>49</v>
      </c>
      <c r="K1341" s="57">
        <v>3.98</v>
      </c>
      <c r="L1341" s="58">
        <v>45601</v>
      </c>
      <c r="M1341" s="58">
        <v>44960</v>
      </c>
      <c r="N1341" s="59"/>
      <c r="O1341" s="56"/>
      <c r="P1341" s="56"/>
      <c r="Q1341" s="56">
        <v>1</v>
      </c>
      <c r="R1341" s="60" t="s">
        <v>1139</v>
      </c>
      <c r="S1341" s="61">
        <f>O1341+P1341</f>
        <v>0</v>
      </c>
      <c r="T1341" s="62">
        <f>+IF(L1341&lt;&gt;"",IF(DAYS360(L1341,$A$2)&lt;0,0,IF(AND(MONTH(L1341)=MONTH($A$2),YEAR(L1341)&lt;YEAR($A$2)),(DAYS360(L1341,$A$2)/30)-1,DAYS360(L1341,$A$2)/30)),0)</f>
        <v>4.7</v>
      </c>
      <c r="U1341" s="62">
        <f>+IF(M1341&lt;&gt;"",IF(DAYS360(M1341,$A$2)&lt;0,0,IF(AND(MONTH(M1341)=MONTH($A$2),YEAR(M1341)&lt;YEAR($A$2)),(DAYS360(M1341,$A$2)/30)-1,DAYS360(M1341,$A$2)/30)),0)</f>
        <v>25.766666666666666</v>
      </c>
      <c r="V1341" s="63">
        <f>S1341/((C1341+Q1341)/2)</f>
        <v>0</v>
      </c>
      <c r="W1341" s="64">
        <f>+IF(V1341&gt;0,1/V1341,999)</f>
        <v>999</v>
      </c>
      <c r="X1341" s="65" t="str">
        <f>+IF(N1341&lt;&gt;"",IF(INT(N1341)&lt;&gt;INT(K1341),"OUI",""),"")</f>
        <v/>
      </c>
      <c r="Y1341" s="66">
        <f>+IF(F1341="OUI",0,C1341*K1341)</f>
        <v>3.98</v>
      </c>
      <c r="Z1341" s="67" t="str">
        <f>+IF(R1341="-",IF(OR(F1341="OUI",AND(G1341="OUI",T1341&lt;=$V$1),H1341="OUI",I1341="OUI",J1341="OUI",T1341&lt;=$V$1),"OUI",""),"")</f>
        <v>OUI</v>
      </c>
      <c r="AA1341" s="68" t="str">
        <f>+IF(OR(Z1341&lt;&gt;"OUI",X1341="OUI",R1341&lt;&gt;"-"),"OUI","")</f>
        <v/>
      </c>
      <c r="AB1341" s="69" t="str">
        <f>+IF(AA1341&lt;&gt;"OUI","-",IF(R1341="-",IF(W1341&lt;=3,"-",MAX(N1341,K1341*(1-$T$1))),IF(W1341&lt;=3,R1341,IF(T1341&gt;$V$6,MAX(N1341,K1341*$T$6),IF(T1341&gt;$V$5,MAX(R1341,N1341,K1341*(1-$T$2),K1341*(1-$T$5)),IF(T1341&gt;$V$4,MAX(R1341,N1341,K1341*(1-$T$2),K1341*(1-$T$4)),IF(T1341&gt;$V$3,MAX(R1341,N1341,K1341*(1-$T$2),K1341*(1-$T$3)),IF(T1341&gt;$V$1,MAX(N1341,K1341*(1-$T$2)),MAX(N1341,R1341)))))))))</f>
        <v>-</v>
      </c>
      <c r="AC1341" s="70" t="str">
        <f>+IF(AB1341="-","-",IF(ABS(K1341-AB1341)&lt;0.1,1,-1*(AB1341-K1341)/K1341))</f>
        <v>-</v>
      </c>
      <c r="AD1341" s="66" t="str">
        <f>+IF(AB1341&lt;&gt;"-",IF(AB1341&lt;K1341,(K1341-AB1341)*C1341,AB1341*C1341),"")</f>
        <v/>
      </c>
      <c r="AE1341" s="68" t="str">
        <f>+IF(AB1341&lt;&gt;"-",IF(R1341&lt;&gt;"-",IF(Z1341&lt;&gt;"OUI","OLD","FAUX"),IF(Z1341&lt;&gt;"OUI","NEW","FAUX")),"")</f>
        <v/>
      </c>
      <c r="AF1341" s="68"/>
      <c r="AG1341" s="68"/>
      <c r="AH1341" s="53" t="str">
        <f t="shared" si="20"/>
        <v/>
      </c>
    </row>
    <row r="1342" spans="1:34" ht="17">
      <c r="A1342" s="53" t="s">
        <v>2135</v>
      </c>
      <c r="B1342" s="53" t="s">
        <v>2136</v>
      </c>
      <c r="C1342" s="54">
        <v>34</v>
      </c>
      <c r="D1342" s="55" t="s">
        <v>80</v>
      </c>
      <c r="E1342" s="55" t="s">
        <v>432</v>
      </c>
      <c r="F1342" s="56" t="s">
        <v>49</v>
      </c>
      <c r="G1342" s="56" t="s">
        <v>49</v>
      </c>
      <c r="H1342" s="56"/>
      <c r="I1342" s="56"/>
      <c r="J1342" s="56" t="s">
        <v>49</v>
      </c>
      <c r="K1342" s="57">
        <v>3.9756</v>
      </c>
      <c r="L1342" s="58">
        <v>44648</v>
      </c>
      <c r="M1342" s="58">
        <v>45726</v>
      </c>
      <c r="N1342" s="59"/>
      <c r="O1342" s="56">
        <v>1</v>
      </c>
      <c r="P1342" s="56"/>
      <c r="Q1342" s="56">
        <v>37</v>
      </c>
      <c r="R1342" s="60" t="s">
        <v>1139</v>
      </c>
      <c r="S1342" s="61">
        <f>O1342+P1342</f>
        <v>1</v>
      </c>
      <c r="T1342" s="62">
        <f>+IF(L1342&lt;&gt;"",IF(DAYS360(L1342,$A$2)&lt;0,0,IF(AND(MONTH(L1342)=MONTH($A$2),YEAR(L1342)&lt;YEAR($A$2)),(DAYS360(L1342,$A$2)/30)-1,DAYS360(L1342,$A$2)/30)),0)</f>
        <v>34.93333333333333</v>
      </c>
      <c r="U1342" s="62">
        <f>+IF(M1342&lt;&gt;"",IF(DAYS360(M1342,$A$2)&lt;0,0,IF(AND(MONTH(M1342)=MONTH($A$2),YEAR(M1342)&lt;YEAR($A$2)),(DAYS360(M1342,$A$2)/30)-1,DAYS360(M1342,$A$2)/30)),0)</f>
        <v>0.53333333333333333</v>
      </c>
      <c r="V1342" s="63">
        <f>S1342/((C1342+Q1342)/2)</f>
        <v>2.8169014084507043E-2</v>
      </c>
      <c r="W1342" s="64">
        <f>+IF(V1342&gt;0,1/V1342,999)</f>
        <v>35.5</v>
      </c>
      <c r="X1342" s="65" t="str">
        <f>+IF(N1342&lt;&gt;"",IF(INT(N1342)&lt;&gt;INT(K1342),"OUI",""),"")</f>
        <v/>
      </c>
      <c r="Y1342" s="66">
        <f>+IF(F1342="OUI",0,C1342*K1342)</f>
        <v>135.1704</v>
      </c>
      <c r="Z1342" s="67" t="str">
        <f>+IF(R1342="-",IF(OR(F1342="OUI",AND(G1342="OUI",T1342&lt;=$V$1),H1342="OUI",I1342="OUI",J1342="OUI",T1342&lt;=$V$1),"OUI",""),"")</f>
        <v/>
      </c>
      <c r="AA1342" s="68" t="str">
        <f>+IF(OR(Z1342&lt;&gt;"OUI",X1342="OUI",R1342&lt;&gt;"-"),"OUI","")</f>
        <v>OUI</v>
      </c>
      <c r="AB1342" s="69">
        <f>+IF(AA1342&lt;&gt;"OUI","-",IF(R1342="-",IF(W1342&lt;=3,"-",MAX(N1342,K1342*(1-$T$1))),IF(W1342&lt;=3,R1342,IF(T1342&gt;$V$6,MAX(N1342,K1342*$T$6),IF(T1342&gt;$V$5,MAX(R1342,N1342,K1342*(1-$T$2),K1342*(1-$T$5)),IF(T1342&gt;$V$4,MAX(R1342,N1342,K1342*(1-$T$2),K1342*(1-$T$4)),IF(T1342&gt;$V$3,MAX(R1342,N1342,K1342*(1-$T$2),K1342*(1-$T$3)),IF(T1342&gt;$V$1,MAX(N1342,K1342*(1-$T$2)),MAX(N1342,R1342)))))))))</f>
        <v>3.5780400000000001</v>
      </c>
      <c r="AC1342" s="70">
        <f>+IF(AB1342="-","-",IF(ABS(K1342-AB1342)&lt;0.1,1,-1*(AB1342-K1342)/K1342))</f>
        <v>9.9999999999999978E-2</v>
      </c>
      <c r="AD1342" s="66">
        <f>+IF(AB1342&lt;&gt;"-",IF(AB1342&lt;K1342,(K1342-AB1342)*C1342,AB1342*C1342),"")</f>
        <v>13.517039999999998</v>
      </c>
      <c r="AE1342" s="68" t="str">
        <f>+IF(AB1342&lt;&gt;"-",IF(R1342&lt;&gt;"-",IF(Z1342&lt;&gt;"OUI","OLD","FAUX"),IF(Z1342&lt;&gt;"OUI","NEW","FAUX")),"")</f>
        <v>NEW</v>
      </c>
      <c r="AF1342" s="68"/>
      <c r="AG1342" s="68"/>
      <c r="AH1342" s="53" t="str">
        <f t="shared" si="20"/>
        <v/>
      </c>
    </row>
    <row r="1343" spans="1:34" ht="17">
      <c r="A1343" s="53" t="s">
        <v>455</v>
      </c>
      <c r="B1343" s="53" t="s">
        <v>456</v>
      </c>
      <c r="C1343" s="54">
        <v>2</v>
      </c>
      <c r="D1343" s="55" t="s">
        <v>80</v>
      </c>
      <c r="E1343" s="55"/>
      <c r="F1343" s="56" t="s">
        <v>49</v>
      </c>
      <c r="G1343" s="56" t="s">
        <v>49</v>
      </c>
      <c r="H1343" s="56"/>
      <c r="I1343" s="56"/>
      <c r="J1343" s="56"/>
      <c r="K1343" s="57">
        <v>3.96</v>
      </c>
      <c r="L1343" s="58">
        <v>44518</v>
      </c>
      <c r="M1343" s="58">
        <v>45726</v>
      </c>
      <c r="N1343" s="59"/>
      <c r="O1343" s="56">
        <v>1</v>
      </c>
      <c r="P1343" s="56"/>
      <c r="Q1343" s="56">
        <v>2</v>
      </c>
      <c r="R1343" s="60">
        <v>3.8885000000000001</v>
      </c>
      <c r="S1343" s="61">
        <f>O1343+P1343</f>
        <v>1</v>
      </c>
      <c r="T1343" s="62">
        <f>+IF(L1343&lt;&gt;"",IF(DAYS360(L1343,$A$2)&lt;0,0,IF(AND(MONTH(L1343)=MONTH($A$2),YEAR(L1343)&lt;YEAR($A$2)),(DAYS360(L1343,$A$2)/30)-1,DAYS360(L1343,$A$2)/30)),0)</f>
        <v>40.266666666666666</v>
      </c>
      <c r="U1343" s="62">
        <f>+IF(M1343&lt;&gt;"",IF(DAYS360(M1343,$A$2)&lt;0,0,IF(AND(MONTH(M1343)=MONTH($A$2),YEAR(M1343)&lt;YEAR($A$2)),(DAYS360(M1343,$A$2)/30)-1,DAYS360(M1343,$A$2)/30)),0)</f>
        <v>0.53333333333333333</v>
      </c>
      <c r="V1343" s="63">
        <f>S1343/((C1343+Q1343)/2)</f>
        <v>0.5</v>
      </c>
      <c r="W1343" s="64">
        <f>+IF(V1343&gt;0,1/V1343,999)</f>
        <v>2</v>
      </c>
      <c r="X1343" s="65" t="str">
        <f>+IF(N1343&lt;&gt;"",IF(INT(N1343)&lt;&gt;INT(K1343),"OUI",""),"")</f>
        <v/>
      </c>
      <c r="Y1343" s="66">
        <f>+IF(F1343="OUI",0,C1343*K1343)</f>
        <v>7.92</v>
      </c>
      <c r="Z1343" s="67" t="str">
        <f>+IF(R1343="-",IF(OR(F1343="OUI",AND(G1343="OUI",T1343&lt;=$V$1),H1343="OUI",I1343="OUI",J1343="OUI",T1343&lt;=$V$1),"OUI",""),"")</f>
        <v/>
      </c>
      <c r="AA1343" s="68" t="str">
        <f>+IF(OR(Z1343&lt;&gt;"OUI",X1343="OUI",R1343&lt;&gt;"-"),"OUI","")</f>
        <v>OUI</v>
      </c>
      <c r="AB1343" s="69">
        <f>+IF(AA1343&lt;&gt;"OUI","-",IF(R1343="-",IF(W1343&lt;=3,"-",MAX(N1343,K1343*(1-$T$1))),IF(W1343&lt;=3,R1343,IF(T1343&gt;$V$6,MAX(N1343,K1343*$T$6),IF(T1343&gt;$V$5,MAX(R1343,N1343,K1343*(1-$T$2),K1343*(1-$T$5)),IF(T1343&gt;$V$4,MAX(R1343,N1343,K1343*(1-$T$2),K1343*(1-$T$4)),IF(T1343&gt;$V$3,MAX(R1343,N1343,K1343*(1-$T$2),K1343*(1-$T$3)),IF(T1343&gt;$V$1,MAX(N1343,K1343*(1-$T$2)),MAX(N1343,R1343)))))))))</f>
        <v>3.8885000000000001</v>
      </c>
      <c r="AC1343" s="70">
        <f>+IF(AB1343="-","-",IF(ABS(K1343-AB1343)&lt;0.1,1,-1*(AB1343-K1343)/K1343))</f>
        <v>1</v>
      </c>
      <c r="AD1343" s="66">
        <f>+IF(AB1343&lt;&gt;"-",IF(AB1343&lt;K1343,(K1343-AB1343)*C1343,AB1343*C1343),"")</f>
        <v>0.14299999999999979</v>
      </c>
      <c r="AE1343" s="68" t="str">
        <f>+IF(AB1343&lt;&gt;"-",IF(R1343&lt;&gt;"-",IF(Z1343&lt;&gt;"OUI","OLD","FAUX"),IF(Z1343&lt;&gt;"OUI","NEW","FAUX")),"")</f>
        <v>OLD</v>
      </c>
      <c r="AF1343" s="68"/>
      <c r="AG1343" s="68"/>
      <c r="AH1343" s="53" t="str">
        <f t="shared" si="20"/>
        <v/>
      </c>
    </row>
    <row r="1344" spans="1:34" ht="17">
      <c r="A1344" s="53" t="s">
        <v>2205</v>
      </c>
      <c r="B1344" s="53" t="s">
        <v>2206</v>
      </c>
      <c r="C1344" s="54">
        <v>13</v>
      </c>
      <c r="D1344" s="55" t="s">
        <v>80</v>
      </c>
      <c r="E1344" s="55" t="s">
        <v>432</v>
      </c>
      <c r="F1344" s="56" t="s">
        <v>49</v>
      </c>
      <c r="G1344" s="56" t="s">
        <v>49</v>
      </c>
      <c r="H1344" s="56"/>
      <c r="I1344" s="56"/>
      <c r="J1344" s="56" t="s">
        <v>49</v>
      </c>
      <c r="K1344" s="57">
        <v>3.9458000000000002</v>
      </c>
      <c r="L1344" s="58">
        <v>44897</v>
      </c>
      <c r="M1344" s="58">
        <v>45509</v>
      </c>
      <c r="N1344" s="59"/>
      <c r="O1344" s="56"/>
      <c r="P1344" s="56"/>
      <c r="Q1344" s="56">
        <v>13</v>
      </c>
      <c r="R1344" s="60" t="s">
        <v>1139</v>
      </c>
      <c r="S1344" s="61">
        <f>O1344+P1344</f>
        <v>0</v>
      </c>
      <c r="T1344" s="62">
        <f>+IF(L1344&lt;&gt;"",IF(DAYS360(L1344,$A$2)&lt;0,0,IF(AND(MONTH(L1344)=MONTH($A$2),YEAR(L1344)&lt;YEAR($A$2)),(DAYS360(L1344,$A$2)/30)-1,DAYS360(L1344,$A$2)/30)),0)</f>
        <v>27.8</v>
      </c>
      <c r="U1344" s="62">
        <f>+IF(M1344&lt;&gt;"",IF(DAYS360(M1344,$A$2)&lt;0,0,IF(AND(MONTH(M1344)=MONTH($A$2),YEAR(M1344)&lt;YEAR($A$2)),(DAYS360(M1344,$A$2)/30)-1,DAYS360(M1344,$A$2)/30)),0)</f>
        <v>7.7</v>
      </c>
      <c r="V1344" s="63">
        <f>S1344/((C1344+Q1344)/2)</f>
        <v>0</v>
      </c>
      <c r="W1344" s="64">
        <f>+IF(V1344&gt;0,1/V1344,999)</f>
        <v>999</v>
      </c>
      <c r="X1344" s="65" t="str">
        <f>+IF(N1344&lt;&gt;"",IF(INT(N1344)&lt;&gt;INT(K1344),"OUI",""),"")</f>
        <v/>
      </c>
      <c r="Y1344" s="66">
        <f>+IF(F1344="OUI",0,C1344*K1344)</f>
        <v>51.295400000000001</v>
      </c>
      <c r="Z1344" s="67" t="str">
        <f>+IF(R1344="-",IF(OR(F1344="OUI",AND(G1344="OUI",T1344&lt;=$V$1),H1344="OUI",I1344="OUI",J1344="OUI",T1344&lt;=$V$1),"OUI",""),"")</f>
        <v/>
      </c>
      <c r="AA1344" s="68" t="str">
        <f>+IF(OR(Z1344&lt;&gt;"OUI",X1344="OUI",R1344&lt;&gt;"-"),"OUI","")</f>
        <v>OUI</v>
      </c>
      <c r="AB1344" s="69">
        <f>+IF(AA1344&lt;&gt;"OUI","-",IF(R1344="-",IF(W1344&lt;=3,"-",MAX(N1344,K1344*(1-$T$1))),IF(W1344&lt;=3,R1344,IF(T1344&gt;$V$6,MAX(N1344,K1344*$T$6),IF(T1344&gt;$V$5,MAX(R1344,N1344,K1344*(1-$T$2),K1344*(1-$T$5)),IF(T1344&gt;$V$4,MAX(R1344,N1344,K1344*(1-$T$2),K1344*(1-$T$4)),IF(T1344&gt;$V$3,MAX(R1344,N1344,K1344*(1-$T$2),K1344*(1-$T$3)),IF(T1344&gt;$V$1,MAX(N1344,K1344*(1-$T$2)),MAX(N1344,R1344)))))))))</f>
        <v>3.5512200000000003</v>
      </c>
      <c r="AC1344" s="70">
        <f>+IF(AB1344="-","-",IF(ABS(K1344-AB1344)&lt;0.1,1,-1*(AB1344-K1344)/K1344))</f>
        <v>9.9999999999999978E-2</v>
      </c>
      <c r="AD1344" s="66">
        <f>+IF(AB1344&lt;&gt;"-",IF(AB1344&lt;K1344,(K1344-AB1344)*C1344,AB1344*C1344),"")</f>
        <v>5.1295399999999987</v>
      </c>
      <c r="AE1344" s="68" t="str">
        <f>+IF(AB1344&lt;&gt;"-",IF(R1344&lt;&gt;"-",IF(Z1344&lt;&gt;"OUI","OLD","FAUX"),IF(Z1344&lt;&gt;"OUI","NEW","FAUX")),"")</f>
        <v>NEW</v>
      </c>
      <c r="AF1344" s="68"/>
      <c r="AG1344" s="68"/>
      <c r="AH1344" s="53" t="str">
        <f t="shared" si="20"/>
        <v/>
      </c>
    </row>
    <row r="1345" spans="1:34" ht="17">
      <c r="A1345" s="53" t="s">
        <v>2004</v>
      </c>
      <c r="B1345" s="53" t="s">
        <v>2005</v>
      </c>
      <c r="C1345" s="54">
        <v>2</v>
      </c>
      <c r="D1345" s="55" t="s">
        <v>219</v>
      </c>
      <c r="E1345" s="55" t="s">
        <v>137</v>
      </c>
      <c r="F1345" s="56" t="s">
        <v>49</v>
      </c>
      <c r="G1345" s="56" t="s">
        <v>49</v>
      </c>
      <c r="H1345" s="56"/>
      <c r="I1345" s="56"/>
      <c r="J1345" s="56" t="s">
        <v>49</v>
      </c>
      <c r="K1345" s="57">
        <v>3.9095</v>
      </c>
      <c r="L1345" s="58">
        <v>44225</v>
      </c>
      <c r="M1345" s="58">
        <v>45659</v>
      </c>
      <c r="N1345" s="59"/>
      <c r="O1345" s="56">
        <v>1</v>
      </c>
      <c r="P1345" s="56"/>
      <c r="Q1345" s="56">
        <v>3</v>
      </c>
      <c r="R1345" s="60">
        <v>3.5185499999999998</v>
      </c>
      <c r="S1345" s="61">
        <f>O1345+P1345</f>
        <v>1</v>
      </c>
      <c r="T1345" s="62">
        <f>+IF(L1345&lt;&gt;"",IF(DAYS360(L1345,$A$2)&lt;0,0,IF(AND(MONTH(L1345)=MONTH($A$2),YEAR(L1345)&lt;YEAR($A$2)),(DAYS360(L1345,$A$2)/30)-1,DAYS360(L1345,$A$2)/30)),0)</f>
        <v>49.9</v>
      </c>
      <c r="U1345" s="62">
        <f>+IF(M1345&lt;&gt;"",IF(DAYS360(M1345,$A$2)&lt;0,0,IF(AND(MONTH(M1345)=MONTH($A$2),YEAR(M1345)&lt;YEAR($A$2)),(DAYS360(M1345,$A$2)/30)-1,DAYS360(M1345,$A$2)/30)),0)</f>
        <v>2.8</v>
      </c>
      <c r="V1345" s="63">
        <f>S1345/((C1345+Q1345)/2)</f>
        <v>0.4</v>
      </c>
      <c r="W1345" s="64">
        <f>+IF(V1345&gt;0,1/V1345,999)</f>
        <v>2.5</v>
      </c>
      <c r="X1345" s="65" t="str">
        <f>+IF(N1345&lt;&gt;"",IF(INT(N1345)&lt;&gt;INT(K1345),"OUI",""),"")</f>
        <v/>
      </c>
      <c r="Y1345" s="66">
        <f>+IF(F1345="OUI",0,C1345*K1345)</f>
        <v>7.819</v>
      </c>
      <c r="Z1345" s="67" t="str">
        <f>+IF(R1345="-",IF(OR(F1345="OUI",AND(G1345="OUI",T1345&lt;=$V$1),H1345="OUI",I1345="OUI",J1345="OUI",T1345&lt;=$V$1),"OUI",""),"")</f>
        <v/>
      </c>
      <c r="AA1345" s="68" t="str">
        <f>+IF(OR(Z1345&lt;&gt;"OUI",X1345="OUI",R1345&lt;&gt;"-"),"OUI","")</f>
        <v>OUI</v>
      </c>
      <c r="AB1345" s="69">
        <f>+IF(AA1345&lt;&gt;"OUI","-",IF(R1345="-",IF(W1345&lt;=3,"-",MAX(N1345,K1345*(1-$T$1))),IF(W1345&lt;=3,R1345,IF(T1345&gt;$V$6,MAX(N1345,K1345*$T$6),IF(T1345&gt;$V$5,MAX(R1345,N1345,K1345*(1-$T$2),K1345*(1-$T$5)),IF(T1345&gt;$V$4,MAX(R1345,N1345,K1345*(1-$T$2),K1345*(1-$T$4)),IF(T1345&gt;$V$3,MAX(R1345,N1345,K1345*(1-$T$2),K1345*(1-$T$3)),IF(T1345&gt;$V$1,MAX(N1345,K1345*(1-$T$2)),MAX(N1345,R1345)))))))))</f>
        <v>3.5185499999999998</v>
      </c>
      <c r="AC1345" s="70">
        <f>+IF(AB1345="-","-",IF(ABS(K1345-AB1345)&lt;0.1,1,-1*(AB1345-K1345)/K1345))</f>
        <v>0.10000000000000003</v>
      </c>
      <c r="AD1345" s="66">
        <f>+IF(AB1345&lt;&gt;"-",IF(AB1345&lt;K1345,(K1345-AB1345)*C1345,AB1345*C1345),"")</f>
        <v>0.78190000000000026</v>
      </c>
      <c r="AE1345" s="68" t="str">
        <f>+IF(AB1345&lt;&gt;"-",IF(R1345&lt;&gt;"-",IF(Z1345&lt;&gt;"OUI","OLD","FAUX"),IF(Z1345&lt;&gt;"OUI","NEW","FAUX")),"")</f>
        <v>OLD</v>
      </c>
      <c r="AF1345" s="68"/>
      <c r="AG1345" s="68"/>
      <c r="AH1345" s="53" t="str">
        <f t="shared" si="20"/>
        <v/>
      </c>
    </row>
    <row r="1346" spans="1:34" ht="17">
      <c r="A1346" s="53" t="s">
        <v>695</v>
      </c>
      <c r="B1346" s="53" t="s">
        <v>696</v>
      </c>
      <c r="C1346" s="54">
        <v>279</v>
      </c>
      <c r="D1346" s="55" t="s">
        <v>47</v>
      </c>
      <c r="E1346" s="55" t="s">
        <v>111</v>
      </c>
      <c r="F1346" s="56" t="s">
        <v>49</v>
      </c>
      <c r="G1346" s="56" t="s">
        <v>49</v>
      </c>
      <c r="H1346" s="56"/>
      <c r="I1346" s="56"/>
      <c r="J1346" s="56" t="s">
        <v>49</v>
      </c>
      <c r="K1346" s="57">
        <v>3.8738000000000001</v>
      </c>
      <c r="L1346" s="58">
        <v>44039</v>
      </c>
      <c r="M1346" s="58">
        <v>45720</v>
      </c>
      <c r="N1346" s="59"/>
      <c r="O1346" s="56">
        <v>24</v>
      </c>
      <c r="P1346" s="56"/>
      <c r="Q1346" s="56">
        <v>304</v>
      </c>
      <c r="R1346" s="60">
        <v>3.4864200000000003</v>
      </c>
      <c r="S1346" s="61">
        <f>O1346+P1346</f>
        <v>24</v>
      </c>
      <c r="T1346" s="62">
        <f>+IF(L1346&lt;&gt;"",IF(DAYS360(L1346,$A$2)&lt;0,0,IF(AND(MONTH(L1346)=MONTH($A$2),YEAR(L1346)&lt;YEAR($A$2)),(DAYS360(L1346,$A$2)/30)-1,DAYS360(L1346,$A$2)/30)),0)</f>
        <v>55.966666666666669</v>
      </c>
      <c r="U1346" s="62">
        <f>+IF(M1346&lt;&gt;"",IF(DAYS360(M1346,$A$2)&lt;0,0,IF(AND(MONTH(M1346)=MONTH($A$2),YEAR(M1346)&lt;YEAR($A$2)),(DAYS360(M1346,$A$2)/30)-1,DAYS360(M1346,$A$2)/30)),0)</f>
        <v>0.73333333333333328</v>
      </c>
      <c r="V1346" s="63">
        <f>S1346/((C1346+Q1346)/2)</f>
        <v>8.2332761578044603E-2</v>
      </c>
      <c r="W1346" s="64">
        <f>+IF(V1346&gt;0,1/V1346,999)</f>
        <v>12.145833333333332</v>
      </c>
      <c r="X1346" s="65" t="str">
        <f>+IF(N1346&lt;&gt;"",IF(INT(N1346)&lt;&gt;INT(K1346),"OUI",""),"")</f>
        <v/>
      </c>
      <c r="Y1346" s="66">
        <f>+IF(F1346="OUI",0,C1346*K1346)</f>
        <v>1080.7902000000001</v>
      </c>
      <c r="Z1346" s="67" t="str">
        <f>+IF(R1346="-",IF(OR(F1346="OUI",AND(G1346="OUI",T1346&lt;=$V$1),H1346="OUI",I1346="OUI",J1346="OUI",T1346&lt;=$V$1),"OUI",""),"")</f>
        <v/>
      </c>
      <c r="AA1346" s="68" t="str">
        <f>+IF(OR(Z1346&lt;&gt;"OUI",X1346="OUI",R1346&lt;&gt;"-"),"OUI","")</f>
        <v>OUI</v>
      </c>
      <c r="AB1346" s="69">
        <f>+IF(AA1346&lt;&gt;"OUI","-",IF(R1346="-",IF(W1346&lt;=3,"-",MAX(N1346,K1346*(1-$T$1))),IF(W1346&lt;=3,R1346,IF(T1346&gt;$V$6,MAX(N1346,K1346*$T$6),IF(T1346&gt;$V$5,MAX(R1346,N1346,K1346*(1-$T$2),K1346*(1-$T$5)),IF(T1346&gt;$V$4,MAX(R1346,N1346,K1346*(1-$T$2),K1346*(1-$T$4)),IF(T1346&gt;$V$3,MAX(R1346,N1346,K1346*(1-$T$2),K1346*(1-$T$3)),IF(T1346&gt;$V$1,MAX(N1346,K1346*(1-$T$2)),MAX(N1346,R1346)))))))))</f>
        <v>3.4864200000000003</v>
      </c>
      <c r="AC1346" s="70">
        <f>+IF(AB1346="-","-",IF(ABS(K1346-AB1346)&lt;0.1,1,-1*(AB1346-K1346)/K1346))</f>
        <v>9.999999999999995E-2</v>
      </c>
      <c r="AD1346" s="66">
        <f>+IF(AB1346&lt;&gt;"-",IF(AB1346&lt;K1346,(K1346-AB1346)*C1346,AB1346*C1346),"")</f>
        <v>108.07901999999996</v>
      </c>
      <c r="AE1346" s="68" t="str">
        <f>+IF(AB1346&lt;&gt;"-",IF(R1346&lt;&gt;"-",IF(Z1346&lt;&gt;"OUI","OLD","FAUX"),IF(Z1346&lt;&gt;"OUI","NEW","FAUX")),"")</f>
        <v>OLD</v>
      </c>
      <c r="AF1346" s="68"/>
      <c r="AG1346" s="68"/>
      <c r="AH1346" s="53" t="str">
        <f t="shared" si="20"/>
        <v/>
      </c>
    </row>
    <row r="1347" spans="1:34" ht="17">
      <c r="A1347" s="53" t="s">
        <v>296</v>
      </c>
      <c r="B1347" s="53" t="s">
        <v>297</v>
      </c>
      <c r="C1347" s="54">
        <v>4</v>
      </c>
      <c r="D1347" s="55" t="s">
        <v>80</v>
      </c>
      <c r="E1347" s="55" t="s">
        <v>97</v>
      </c>
      <c r="F1347" s="56" t="s">
        <v>49</v>
      </c>
      <c r="G1347" s="56" t="s">
        <v>49</v>
      </c>
      <c r="H1347" s="56"/>
      <c r="I1347" s="56"/>
      <c r="J1347" s="56" t="s">
        <v>98</v>
      </c>
      <c r="K1347" s="57">
        <v>3.8431000000000002</v>
      </c>
      <c r="L1347" s="58">
        <v>43852</v>
      </c>
      <c r="M1347" s="58">
        <v>44284</v>
      </c>
      <c r="N1347" s="59"/>
      <c r="O1347" s="56"/>
      <c r="P1347" s="56"/>
      <c r="Q1347" s="56">
        <v>4</v>
      </c>
      <c r="R1347" s="60">
        <v>3.45879</v>
      </c>
      <c r="S1347" s="61">
        <f>O1347+P1347</f>
        <v>0</v>
      </c>
      <c r="T1347" s="62">
        <f>+IF(L1347&lt;&gt;"",IF(DAYS360(L1347,$A$2)&lt;0,0,IF(AND(MONTH(L1347)=MONTH($A$2),YEAR(L1347)&lt;YEAR($A$2)),(DAYS360(L1347,$A$2)/30)-1,DAYS360(L1347,$A$2)/30)),0)</f>
        <v>62.133333333333333</v>
      </c>
      <c r="U1347" s="62">
        <f>+IF(M1347&lt;&gt;"",IF(DAYS360(M1347,$A$2)&lt;0,0,IF(AND(MONTH(M1347)=MONTH($A$2),YEAR(M1347)&lt;YEAR($A$2)),(DAYS360(M1347,$A$2)/30)-1,DAYS360(M1347,$A$2)/30)),0)</f>
        <v>46.9</v>
      </c>
      <c r="V1347" s="63">
        <f>S1347/((C1347+Q1347)/2)</f>
        <v>0</v>
      </c>
      <c r="W1347" s="64">
        <f>+IF(V1347&gt;0,1/V1347,999)</f>
        <v>999</v>
      </c>
      <c r="X1347" s="65" t="str">
        <f>+IF(N1347&lt;&gt;"",IF(INT(N1347)&lt;&gt;INT(K1347),"OUI",""),"")</f>
        <v/>
      </c>
      <c r="Y1347" s="66">
        <f>+IF(F1347="OUI",0,C1347*K1347)</f>
        <v>15.372400000000001</v>
      </c>
      <c r="Z1347" s="67" t="str">
        <f>+IF(R1347="-",IF(OR(F1347="OUI",AND(G1347="OUI",T1347&lt;=$V$1),H1347="OUI",I1347="OUI",J1347="OUI",T1347&lt;=$V$1),"OUI",""),"")</f>
        <v/>
      </c>
      <c r="AA1347" s="68" t="str">
        <f>+IF(OR(Z1347&lt;&gt;"OUI",X1347="OUI",R1347&lt;&gt;"-"),"OUI","")</f>
        <v>OUI</v>
      </c>
      <c r="AB1347" s="69">
        <f>+IF(AA1347&lt;&gt;"OUI","-",IF(R1347="-",IF(W1347&lt;=3,"-",MAX(N1347,K1347*(1-$T$1))),IF(W1347&lt;=3,R1347,IF(T1347&gt;$V$6,MAX(N1347,K1347*$T$6),IF(T1347&gt;$V$5,MAX(R1347,N1347,K1347*(1-$T$2),K1347*(1-$T$5)),IF(T1347&gt;$V$4,MAX(R1347,N1347,K1347*(1-$T$2),K1347*(1-$T$4)),IF(T1347&gt;$V$3,MAX(R1347,N1347,K1347*(1-$T$2),K1347*(1-$T$3)),IF(T1347&gt;$V$1,MAX(N1347,K1347*(1-$T$2)),MAX(N1347,R1347)))))))))</f>
        <v>3.8431000000000002</v>
      </c>
      <c r="AC1347" s="70">
        <f>+IF(AB1347="-","-",IF(ABS(K1347-AB1347)&lt;0.1,1,-1*(AB1347-K1347)/K1347))</f>
        <v>1</v>
      </c>
      <c r="AD1347" s="66">
        <f>+IF(AB1347&lt;&gt;"-",IF(AB1347&lt;K1347,(K1347-AB1347)*C1347,AB1347*C1347),"")</f>
        <v>15.372400000000001</v>
      </c>
      <c r="AE1347" s="68" t="str">
        <f>+IF(AB1347&lt;&gt;"-",IF(R1347&lt;&gt;"-",IF(Z1347&lt;&gt;"OUI","OLD","FAUX"),IF(Z1347&lt;&gt;"OUI","NEW","FAUX")),"")</f>
        <v>OLD</v>
      </c>
      <c r="AF1347" s="68"/>
      <c r="AG1347" s="68"/>
      <c r="AH1347" s="53" t="str">
        <f t="shared" si="20"/>
        <v/>
      </c>
    </row>
    <row r="1348" spans="1:34" ht="17">
      <c r="A1348" s="53" t="s">
        <v>2417</v>
      </c>
      <c r="B1348" s="53" t="s">
        <v>2418</v>
      </c>
      <c r="C1348" s="54">
        <v>21</v>
      </c>
      <c r="D1348" s="55" t="s">
        <v>1473</v>
      </c>
      <c r="E1348" s="55"/>
      <c r="F1348" s="56" t="s">
        <v>49</v>
      </c>
      <c r="G1348" s="56" t="s">
        <v>49</v>
      </c>
      <c r="H1348" s="56"/>
      <c r="I1348" s="56"/>
      <c r="J1348" s="56"/>
      <c r="K1348" s="57">
        <v>3.8353999999999999</v>
      </c>
      <c r="L1348" s="58">
        <v>45715</v>
      </c>
      <c r="M1348" s="58">
        <v>45733</v>
      </c>
      <c r="N1348" s="59"/>
      <c r="O1348" s="56">
        <v>52</v>
      </c>
      <c r="P1348" s="56"/>
      <c r="Q1348" s="56">
        <v>19</v>
      </c>
      <c r="R1348" s="60" t="s">
        <v>1139</v>
      </c>
      <c r="S1348" s="61">
        <f>O1348+P1348</f>
        <v>52</v>
      </c>
      <c r="T1348" s="62">
        <f>+IF(L1348&lt;&gt;"",IF(DAYS360(L1348,$A$2)&lt;0,0,IF(AND(MONTH(L1348)=MONTH($A$2),YEAR(L1348)&lt;YEAR($A$2)),(DAYS360(L1348,$A$2)/30)-1,DAYS360(L1348,$A$2)/30)),0)</f>
        <v>0.96666666666666667</v>
      </c>
      <c r="U1348" s="62">
        <f>+IF(M1348&lt;&gt;"",IF(DAYS360(M1348,$A$2)&lt;0,0,IF(AND(MONTH(M1348)=MONTH($A$2),YEAR(M1348)&lt;YEAR($A$2)),(DAYS360(M1348,$A$2)/30)-1,DAYS360(M1348,$A$2)/30)),0)</f>
        <v>0.3</v>
      </c>
      <c r="V1348" s="63">
        <f>S1348/((C1348+Q1348)/2)</f>
        <v>2.6</v>
      </c>
      <c r="W1348" s="64">
        <f>+IF(V1348&gt;0,1/V1348,999)</f>
        <v>0.38461538461538458</v>
      </c>
      <c r="X1348" s="65" t="str">
        <f>+IF(N1348&lt;&gt;"",IF(INT(N1348)&lt;&gt;INT(K1348),"OUI",""),"")</f>
        <v/>
      </c>
      <c r="Y1348" s="66">
        <f>+IF(F1348="OUI",0,C1348*K1348)</f>
        <v>80.543399999999991</v>
      </c>
      <c r="Z1348" s="67" t="str">
        <f>+IF(R1348="-",IF(OR(F1348="OUI",AND(G1348="OUI",T1348&lt;=$V$1),H1348="OUI",I1348="OUI",J1348="OUI",T1348&lt;=$V$1),"OUI",""),"")</f>
        <v>OUI</v>
      </c>
      <c r="AA1348" s="68" t="str">
        <f>+IF(OR(Z1348&lt;&gt;"OUI",X1348="OUI",R1348&lt;&gt;"-"),"OUI","")</f>
        <v/>
      </c>
      <c r="AB1348" s="69" t="str">
        <f>+IF(AA1348&lt;&gt;"OUI","-",IF(R1348="-",IF(W1348&lt;=3,"-",MAX(N1348,K1348*(1-$T$1))),IF(W1348&lt;=3,R1348,IF(T1348&gt;$V$6,MAX(N1348,K1348*$T$6),IF(T1348&gt;$V$5,MAX(R1348,N1348,K1348*(1-$T$2),K1348*(1-$T$5)),IF(T1348&gt;$V$4,MAX(R1348,N1348,K1348*(1-$T$2),K1348*(1-$T$4)),IF(T1348&gt;$V$3,MAX(R1348,N1348,K1348*(1-$T$2),K1348*(1-$T$3)),IF(T1348&gt;$V$1,MAX(N1348,K1348*(1-$T$2)),MAX(N1348,R1348)))))))))</f>
        <v>-</v>
      </c>
      <c r="AC1348" s="70" t="str">
        <f>+IF(AB1348="-","-",IF(ABS(K1348-AB1348)&lt;0.1,1,-1*(AB1348-K1348)/K1348))</f>
        <v>-</v>
      </c>
      <c r="AD1348" s="66" t="str">
        <f>+IF(AB1348&lt;&gt;"-",IF(AB1348&lt;K1348,(K1348-AB1348)*C1348,AB1348*C1348),"")</f>
        <v/>
      </c>
      <c r="AE1348" s="68" t="str">
        <f>+IF(AB1348&lt;&gt;"-",IF(R1348&lt;&gt;"-",IF(Z1348&lt;&gt;"OUI","OLD","FAUX"),IF(Z1348&lt;&gt;"OUI","NEW","FAUX")),"")</f>
        <v/>
      </c>
      <c r="AF1348" s="68"/>
      <c r="AG1348" s="68"/>
      <c r="AH1348" s="53" t="str">
        <f t="shared" si="20"/>
        <v/>
      </c>
    </row>
    <row r="1349" spans="1:34" ht="17">
      <c r="A1349" s="53" t="s">
        <v>2267</v>
      </c>
      <c r="B1349" s="53" t="s">
        <v>2268</v>
      </c>
      <c r="C1349" s="54">
        <v>1</v>
      </c>
      <c r="D1349" s="55"/>
      <c r="E1349" s="55" t="s">
        <v>437</v>
      </c>
      <c r="F1349" s="56" t="s">
        <v>49</v>
      </c>
      <c r="G1349" s="56" t="s">
        <v>49</v>
      </c>
      <c r="H1349" s="56"/>
      <c r="I1349" s="56"/>
      <c r="J1349" s="56" t="s">
        <v>49</v>
      </c>
      <c r="K1349" s="57">
        <v>3.83</v>
      </c>
      <c r="L1349" s="58">
        <v>45281</v>
      </c>
      <c r="M1349" s="58">
        <v>45294</v>
      </c>
      <c r="N1349" s="59"/>
      <c r="O1349" s="56"/>
      <c r="P1349" s="56"/>
      <c r="Q1349" s="56">
        <v>1</v>
      </c>
      <c r="R1349" s="60" t="s">
        <v>1139</v>
      </c>
      <c r="S1349" s="61">
        <f>O1349+P1349</f>
        <v>0</v>
      </c>
      <c r="T1349" s="62">
        <f>+IF(L1349&lt;&gt;"",IF(DAYS360(L1349,$A$2)&lt;0,0,IF(AND(MONTH(L1349)=MONTH($A$2),YEAR(L1349)&lt;YEAR($A$2)),(DAYS360(L1349,$A$2)/30)-1,DAYS360(L1349,$A$2)/30)),0)</f>
        <v>15.166666666666666</v>
      </c>
      <c r="U1349" s="62">
        <f>+IF(M1349&lt;&gt;"",IF(DAYS360(M1349,$A$2)&lt;0,0,IF(AND(MONTH(M1349)=MONTH($A$2),YEAR(M1349)&lt;YEAR($A$2)),(DAYS360(M1349,$A$2)/30)-1,DAYS360(M1349,$A$2)/30)),0)</f>
        <v>14.766666666666667</v>
      </c>
      <c r="V1349" s="63">
        <f>S1349/((C1349+Q1349)/2)</f>
        <v>0</v>
      </c>
      <c r="W1349" s="64">
        <f>+IF(V1349&gt;0,1/V1349,999)</f>
        <v>999</v>
      </c>
      <c r="X1349" s="65" t="str">
        <f>+IF(N1349&lt;&gt;"",IF(INT(N1349)&lt;&gt;INT(K1349),"OUI",""),"")</f>
        <v/>
      </c>
      <c r="Y1349" s="66">
        <f>+IF(F1349="OUI",0,C1349*K1349)</f>
        <v>3.83</v>
      </c>
      <c r="Z1349" s="67" t="str">
        <f>+IF(R1349="-",IF(OR(F1349="OUI",AND(G1349="OUI",T1349&lt;=$V$1),H1349="OUI",I1349="OUI",J1349="OUI",T1349&lt;=$V$1),"OUI",""),"")</f>
        <v/>
      </c>
      <c r="AA1349" s="68" t="str">
        <f>+IF(OR(Z1349&lt;&gt;"OUI",X1349="OUI",R1349&lt;&gt;"-"),"OUI","")</f>
        <v>OUI</v>
      </c>
      <c r="AB1349" s="69">
        <f>+IF(AA1349&lt;&gt;"OUI","-",IF(R1349="-",IF(W1349&lt;=3,"-",MAX(N1349,K1349*(1-$T$1))),IF(W1349&lt;=3,R1349,IF(T1349&gt;$V$6,MAX(N1349,K1349*$T$6),IF(T1349&gt;$V$5,MAX(R1349,N1349,K1349*(1-$T$2),K1349*(1-$T$5)),IF(T1349&gt;$V$4,MAX(R1349,N1349,K1349*(1-$T$2),K1349*(1-$T$4)),IF(T1349&gt;$V$3,MAX(R1349,N1349,K1349*(1-$T$2),K1349*(1-$T$3)),IF(T1349&gt;$V$1,MAX(N1349,K1349*(1-$T$2)),MAX(N1349,R1349)))))))))</f>
        <v>3.4470000000000001</v>
      </c>
      <c r="AC1349" s="70">
        <f>+IF(AB1349="-","-",IF(ABS(K1349-AB1349)&lt;0.1,1,-1*(AB1349-K1349)/K1349))</f>
        <v>0.1</v>
      </c>
      <c r="AD1349" s="66">
        <f>+IF(AB1349&lt;&gt;"-",IF(AB1349&lt;K1349,(K1349-AB1349)*C1349,AB1349*C1349),"")</f>
        <v>0.38300000000000001</v>
      </c>
      <c r="AE1349" s="68" t="str">
        <f>+IF(AB1349&lt;&gt;"-",IF(R1349&lt;&gt;"-",IF(Z1349&lt;&gt;"OUI","OLD","FAUX"),IF(Z1349&lt;&gt;"OUI","NEW","FAUX")),"")</f>
        <v>NEW</v>
      </c>
      <c r="AF1349" s="68"/>
      <c r="AG1349" s="68"/>
      <c r="AH1349" s="53" t="str">
        <f t="shared" si="20"/>
        <v/>
      </c>
    </row>
    <row r="1350" spans="1:34" ht="17">
      <c r="A1350" s="53" t="s">
        <v>1872</v>
      </c>
      <c r="B1350" s="53" t="s">
        <v>1873</v>
      </c>
      <c r="C1350" s="54">
        <v>8</v>
      </c>
      <c r="D1350" s="55" t="s">
        <v>80</v>
      </c>
      <c r="E1350" s="55" t="s">
        <v>81</v>
      </c>
      <c r="F1350" s="56" t="s">
        <v>49</v>
      </c>
      <c r="G1350" s="56" t="s">
        <v>49</v>
      </c>
      <c r="H1350" s="56"/>
      <c r="I1350" s="56"/>
      <c r="J1350" s="56" t="s">
        <v>49</v>
      </c>
      <c r="K1350" s="57">
        <v>3.8264999999999998</v>
      </c>
      <c r="L1350" s="58">
        <v>44046</v>
      </c>
      <c r="M1350" s="58">
        <v>45470</v>
      </c>
      <c r="N1350" s="59"/>
      <c r="O1350" s="56"/>
      <c r="P1350" s="56"/>
      <c r="Q1350" s="56">
        <v>8</v>
      </c>
      <c r="R1350" s="60">
        <v>3.4438499999999999</v>
      </c>
      <c r="S1350" s="61">
        <f>O1350+P1350</f>
        <v>0</v>
      </c>
      <c r="T1350" s="62">
        <f>+IF(L1350&lt;&gt;"",IF(DAYS360(L1350,$A$2)&lt;0,0,IF(AND(MONTH(L1350)=MONTH($A$2),YEAR(L1350)&lt;YEAR($A$2)),(DAYS360(L1350,$A$2)/30)-1,DAYS360(L1350,$A$2)/30)),0)</f>
        <v>55.766666666666666</v>
      </c>
      <c r="U1350" s="62">
        <f>+IF(M1350&lt;&gt;"",IF(DAYS360(M1350,$A$2)&lt;0,0,IF(AND(MONTH(M1350)=MONTH($A$2),YEAR(M1350)&lt;YEAR($A$2)),(DAYS360(M1350,$A$2)/30)-1,DAYS360(M1350,$A$2)/30)),0)</f>
        <v>8.9666666666666668</v>
      </c>
      <c r="V1350" s="63">
        <f>S1350/((C1350+Q1350)/2)</f>
        <v>0</v>
      </c>
      <c r="W1350" s="64">
        <f>+IF(V1350&gt;0,1/V1350,999)</f>
        <v>999</v>
      </c>
      <c r="X1350" s="65" t="str">
        <f>+IF(N1350&lt;&gt;"",IF(INT(N1350)&lt;&gt;INT(K1350),"OUI",""),"")</f>
        <v/>
      </c>
      <c r="Y1350" s="66">
        <f>+IF(F1350="OUI",0,C1350*K1350)</f>
        <v>30.611999999999998</v>
      </c>
      <c r="Z1350" s="67" t="str">
        <f>+IF(R1350="-",IF(OR(F1350="OUI",AND(G1350="OUI",T1350&lt;=$V$1),H1350="OUI",I1350="OUI",J1350="OUI",T1350&lt;=$V$1),"OUI",""),"")</f>
        <v/>
      </c>
      <c r="AA1350" s="68" t="str">
        <f>+IF(OR(Z1350&lt;&gt;"OUI",X1350="OUI",R1350&lt;&gt;"-"),"OUI","")</f>
        <v>OUI</v>
      </c>
      <c r="AB1350" s="69">
        <f>+IF(AA1350&lt;&gt;"OUI","-",IF(R1350="-",IF(W1350&lt;=3,"-",MAX(N1350,K1350*(1-$T$1))),IF(W1350&lt;=3,R1350,IF(T1350&gt;$V$6,MAX(N1350,K1350*$T$6),IF(T1350&gt;$V$5,MAX(R1350,N1350,K1350*(1-$T$2),K1350*(1-$T$5)),IF(T1350&gt;$V$4,MAX(R1350,N1350,K1350*(1-$T$2),K1350*(1-$T$4)),IF(T1350&gt;$V$3,MAX(R1350,N1350,K1350*(1-$T$2),K1350*(1-$T$3)),IF(T1350&gt;$V$1,MAX(N1350,K1350*(1-$T$2)),MAX(N1350,R1350)))))))))</f>
        <v>3.4438499999999999</v>
      </c>
      <c r="AC1350" s="70">
        <f>+IF(AB1350="-","-",IF(ABS(K1350-AB1350)&lt;0.1,1,-1*(AB1350-K1350)/K1350))</f>
        <v>9.9999999999999992E-2</v>
      </c>
      <c r="AD1350" s="66">
        <f>+IF(AB1350&lt;&gt;"-",IF(AB1350&lt;K1350,(K1350-AB1350)*C1350,AB1350*C1350),"")</f>
        <v>3.0611999999999995</v>
      </c>
      <c r="AE1350" s="68" t="str">
        <f>+IF(AB1350&lt;&gt;"-",IF(R1350&lt;&gt;"-",IF(Z1350&lt;&gt;"OUI","OLD","FAUX"),IF(Z1350&lt;&gt;"OUI","NEW","FAUX")),"")</f>
        <v>OLD</v>
      </c>
      <c r="AF1350" s="68"/>
      <c r="AG1350" s="68"/>
      <c r="AH1350" s="53" t="str">
        <f t="shared" si="20"/>
        <v/>
      </c>
    </row>
    <row r="1351" spans="1:34" ht="17">
      <c r="A1351" s="53" t="s">
        <v>535</v>
      </c>
      <c r="B1351" s="53" t="s">
        <v>536</v>
      </c>
      <c r="C1351" s="54">
        <v>119</v>
      </c>
      <c r="D1351" s="55" t="s">
        <v>47</v>
      </c>
      <c r="E1351" s="55"/>
      <c r="F1351" s="56" t="s">
        <v>49</v>
      </c>
      <c r="G1351" s="56" t="s">
        <v>49</v>
      </c>
      <c r="H1351" s="56"/>
      <c r="I1351" s="56"/>
      <c r="J1351" s="56"/>
      <c r="K1351" s="57">
        <v>3.8054000000000001</v>
      </c>
      <c r="L1351" s="58">
        <v>44481</v>
      </c>
      <c r="M1351" s="58">
        <v>45733</v>
      </c>
      <c r="N1351" s="59"/>
      <c r="O1351" s="56">
        <v>76</v>
      </c>
      <c r="P1351" s="56"/>
      <c r="Q1351" s="56">
        <v>219</v>
      </c>
      <c r="R1351" s="60">
        <v>3.5464213888888891</v>
      </c>
      <c r="S1351" s="61">
        <f>O1351+P1351</f>
        <v>76</v>
      </c>
      <c r="T1351" s="62">
        <f>+IF(L1351&lt;&gt;"",IF(DAYS360(L1351,$A$2)&lt;0,0,IF(AND(MONTH(L1351)=MONTH($A$2),YEAR(L1351)&lt;YEAR($A$2)),(DAYS360(L1351,$A$2)/30)-1,DAYS360(L1351,$A$2)/30)),0)</f>
        <v>41.466666666666669</v>
      </c>
      <c r="U1351" s="62">
        <f>+IF(M1351&lt;&gt;"",IF(DAYS360(M1351,$A$2)&lt;0,0,IF(AND(MONTH(M1351)=MONTH($A$2),YEAR(M1351)&lt;YEAR($A$2)),(DAYS360(M1351,$A$2)/30)-1,DAYS360(M1351,$A$2)/30)),0)</f>
        <v>0.3</v>
      </c>
      <c r="V1351" s="63">
        <f>S1351/((C1351+Q1351)/2)</f>
        <v>0.44970414201183434</v>
      </c>
      <c r="W1351" s="64">
        <f>+IF(V1351&gt;0,1/V1351,999)</f>
        <v>2.2236842105263155</v>
      </c>
      <c r="X1351" s="65" t="str">
        <f>+IF(N1351&lt;&gt;"",IF(INT(N1351)&lt;&gt;INT(K1351),"OUI",""),"")</f>
        <v/>
      </c>
      <c r="Y1351" s="66">
        <f>+IF(F1351="OUI",0,C1351*K1351)</f>
        <v>452.8426</v>
      </c>
      <c r="Z1351" s="67" t="str">
        <f>+IF(R1351="-",IF(OR(F1351="OUI",AND(G1351="OUI",T1351&lt;=$V$1),H1351="OUI",I1351="OUI",J1351="OUI",T1351&lt;=$V$1),"OUI",""),"")</f>
        <v/>
      </c>
      <c r="AA1351" s="68" t="str">
        <f>+IF(OR(Z1351&lt;&gt;"OUI",X1351="OUI",R1351&lt;&gt;"-"),"OUI","")</f>
        <v>OUI</v>
      </c>
      <c r="AB1351" s="69">
        <f>+IF(AA1351&lt;&gt;"OUI","-",IF(R1351="-",IF(W1351&lt;=3,"-",MAX(N1351,K1351*(1-$T$1))),IF(W1351&lt;=3,R1351,IF(T1351&gt;$V$6,MAX(N1351,K1351*$T$6),IF(T1351&gt;$V$5,MAX(R1351,N1351,K1351*(1-$T$2),K1351*(1-$T$5)),IF(T1351&gt;$V$4,MAX(R1351,N1351,K1351*(1-$T$2),K1351*(1-$T$4)),IF(T1351&gt;$V$3,MAX(R1351,N1351,K1351*(1-$T$2),K1351*(1-$T$3)),IF(T1351&gt;$V$1,MAX(N1351,K1351*(1-$T$2)),MAX(N1351,R1351)))))))))</f>
        <v>3.5464213888888891</v>
      </c>
      <c r="AC1351" s="70">
        <f>+IF(AB1351="-","-",IF(ABS(K1351-AB1351)&lt;0.1,1,-1*(AB1351-K1351)/K1351))</f>
        <v>6.8055555555555522E-2</v>
      </c>
      <c r="AD1351" s="66">
        <f>+IF(AB1351&lt;&gt;"-",IF(AB1351&lt;K1351,(K1351-AB1351)*C1351,AB1351*C1351),"")</f>
        <v>30.818454722222206</v>
      </c>
      <c r="AE1351" s="68" t="str">
        <f>+IF(AB1351&lt;&gt;"-",IF(R1351&lt;&gt;"-",IF(Z1351&lt;&gt;"OUI","OLD","FAUX"),IF(Z1351&lt;&gt;"OUI","NEW","FAUX")),"")</f>
        <v>OLD</v>
      </c>
      <c r="AF1351" s="68"/>
      <c r="AG1351" s="68"/>
      <c r="AH1351" s="53" t="str">
        <f t="shared" si="20"/>
        <v/>
      </c>
    </row>
    <row r="1352" spans="1:34" ht="17">
      <c r="A1352" s="53" t="s">
        <v>2043</v>
      </c>
      <c r="B1352" s="53" t="s">
        <v>2044</v>
      </c>
      <c r="C1352" s="54">
        <v>842</v>
      </c>
      <c r="D1352" s="55" t="s">
        <v>47</v>
      </c>
      <c r="E1352" s="55" t="s">
        <v>61</v>
      </c>
      <c r="F1352" s="56" t="s">
        <v>49</v>
      </c>
      <c r="G1352" s="56" t="s">
        <v>49</v>
      </c>
      <c r="H1352" s="56"/>
      <c r="I1352" s="56"/>
      <c r="J1352" s="56" t="s">
        <v>49</v>
      </c>
      <c r="K1352" s="57">
        <v>3.8029999999999999</v>
      </c>
      <c r="L1352" s="58">
        <v>44881</v>
      </c>
      <c r="M1352" s="58">
        <v>45733</v>
      </c>
      <c r="N1352" s="59"/>
      <c r="O1352" s="56">
        <v>100</v>
      </c>
      <c r="P1352" s="56"/>
      <c r="Q1352" s="56">
        <v>950</v>
      </c>
      <c r="R1352" s="60" t="s">
        <v>1139</v>
      </c>
      <c r="S1352" s="61">
        <f>O1352+P1352</f>
        <v>100</v>
      </c>
      <c r="T1352" s="62">
        <f>+IF(L1352&lt;&gt;"",IF(DAYS360(L1352,$A$2)&lt;0,0,IF(AND(MONTH(L1352)=MONTH($A$2),YEAR(L1352)&lt;YEAR($A$2)),(DAYS360(L1352,$A$2)/30)-1,DAYS360(L1352,$A$2)/30)),0)</f>
        <v>28.333333333333332</v>
      </c>
      <c r="U1352" s="62">
        <f>+IF(M1352&lt;&gt;"",IF(DAYS360(M1352,$A$2)&lt;0,0,IF(AND(MONTH(M1352)=MONTH($A$2),YEAR(M1352)&lt;YEAR($A$2)),(DAYS360(M1352,$A$2)/30)-1,DAYS360(M1352,$A$2)/30)),0)</f>
        <v>0.3</v>
      </c>
      <c r="V1352" s="63">
        <f>S1352/((C1352+Q1352)/2)</f>
        <v>0.11160714285714286</v>
      </c>
      <c r="W1352" s="64">
        <f>+IF(V1352&gt;0,1/V1352,999)</f>
        <v>8.9599999999999991</v>
      </c>
      <c r="X1352" s="65" t="str">
        <f>+IF(N1352&lt;&gt;"",IF(INT(N1352)&lt;&gt;INT(K1352),"OUI",""),"")</f>
        <v/>
      </c>
      <c r="Y1352" s="66">
        <f>+IF(F1352="OUI",0,C1352*K1352)</f>
        <v>3202.1259999999997</v>
      </c>
      <c r="Z1352" s="67" t="str">
        <f>+IF(R1352="-",IF(OR(F1352="OUI",AND(G1352="OUI",T1352&lt;=$V$1),H1352="OUI",I1352="OUI",J1352="OUI",T1352&lt;=$V$1),"OUI",""),"")</f>
        <v/>
      </c>
      <c r="AA1352" s="68" t="str">
        <f>+IF(OR(Z1352&lt;&gt;"OUI",X1352="OUI",R1352&lt;&gt;"-"),"OUI","")</f>
        <v>OUI</v>
      </c>
      <c r="AB1352" s="69">
        <f>+IF(AA1352&lt;&gt;"OUI","-",IF(R1352="-",IF(W1352&lt;=3,"-",MAX(N1352,K1352*(1-$T$1))),IF(W1352&lt;=3,R1352,IF(T1352&gt;$V$6,MAX(N1352,K1352*$T$6),IF(T1352&gt;$V$5,MAX(R1352,N1352,K1352*(1-$T$2),K1352*(1-$T$5)),IF(T1352&gt;$V$4,MAX(R1352,N1352,K1352*(1-$T$2),K1352*(1-$T$4)),IF(T1352&gt;$V$3,MAX(R1352,N1352,K1352*(1-$T$2),K1352*(1-$T$3)),IF(T1352&gt;$V$1,MAX(N1352,K1352*(1-$T$2)),MAX(N1352,R1352)))))))))</f>
        <v>3.4226999999999999</v>
      </c>
      <c r="AC1352" s="70">
        <f>+IF(AB1352="-","-",IF(ABS(K1352-AB1352)&lt;0.1,1,-1*(AB1352-K1352)/K1352))</f>
        <v>0.10000000000000002</v>
      </c>
      <c r="AD1352" s="66">
        <f>+IF(AB1352&lt;&gt;"-",IF(AB1352&lt;K1352,(K1352-AB1352)*C1352,AB1352*C1352),"")</f>
        <v>320.21260000000007</v>
      </c>
      <c r="AE1352" s="68" t="str">
        <f>+IF(AB1352&lt;&gt;"-",IF(R1352&lt;&gt;"-",IF(Z1352&lt;&gt;"OUI","OLD","FAUX"),IF(Z1352&lt;&gt;"OUI","NEW","FAUX")),"")</f>
        <v>NEW</v>
      </c>
      <c r="AF1352" s="68"/>
      <c r="AG1352" s="68"/>
      <c r="AH1352" s="53" t="str">
        <f t="shared" si="20"/>
        <v/>
      </c>
    </row>
    <row r="1353" spans="1:34" ht="17">
      <c r="A1353" s="53" t="s">
        <v>1794</v>
      </c>
      <c r="B1353" s="53" t="s">
        <v>1795</v>
      </c>
      <c r="C1353" s="54">
        <v>15</v>
      </c>
      <c r="D1353" s="55" t="s">
        <v>1329</v>
      </c>
      <c r="E1353" s="55"/>
      <c r="F1353" s="56" t="s">
        <v>49</v>
      </c>
      <c r="G1353" s="56" t="s">
        <v>49</v>
      </c>
      <c r="H1353" s="56"/>
      <c r="I1353" s="56"/>
      <c r="J1353" s="56"/>
      <c r="K1353" s="57">
        <v>3.8</v>
      </c>
      <c r="L1353" s="58">
        <v>45183</v>
      </c>
      <c r="M1353" s="58">
        <v>45733</v>
      </c>
      <c r="N1353" s="59"/>
      <c r="O1353" s="56">
        <v>1</v>
      </c>
      <c r="P1353" s="56"/>
      <c r="Q1353" s="56">
        <v>15</v>
      </c>
      <c r="R1353" s="60">
        <v>3.42</v>
      </c>
      <c r="S1353" s="61">
        <f>O1353+P1353</f>
        <v>1</v>
      </c>
      <c r="T1353" s="62">
        <f>+IF(L1353&lt;&gt;"",IF(DAYS360(L1353,$A$2)&lt;0,0,IF(AND(MONTH(L1353)=MONTH($A$2),YEAR(L1353)&lt;YEAR($A$2)),(DAYS360(L1353,$A$2)/30)-1,DAYS360(L1353,$A$2)/30)),0)</f>
        <v>18.399999999999999</v>
      </c>
      <c r="U1353" s="62">
        <f>+IF(M1353&lt;&gt;"",IF(DAYS360(M1353,$A$2)&lt;0,0,IF(AND(MONTH(M1353)=MONTH($A$2),YEAR(M1353)&lt;YEAR($A$2)),(DAYS360(M1353,$A$2)/30)-1,DAYS360(M1353,$A$2)/30)),0)</f>
        <v>0.3</v>
      </c>
      <c r="V1353" s="63">
        <f>S1353/((C1353+Q1353)/2)</f>
        <v>6.6666666666666666E-2</v>
      </c>
      <c r="W1353" s="64">
        <f>+IF(V1353&gt;0,1/V1353,999)</f>
        <v>15</v>
      </c>
      <c r="X1353" s="65" t="str">
        <f>+IF(N1353&lt;&gt;"",IF(INT(N1353)&lt;&gt;INT(K1353),"OUI",""),"")</f>
        <v/>
      </c>
      <c r="Y1353" s="66">
        <f>+IF(F1353="OUI",0,C1353*K1353)</f>
        <v>57</v>
      </c>
      <c r="Z1353" s="67" t="str">
        <f>+IF(R1353="-",IF(OR(F1353="OUI",AND(G1353="OUI",T1353&lt;=$V$1),H1353="OUI",I1353="OUI",J1353="OUI",T1353&lt;=$V$1),"OUI",""),"")</f>
        <v/>
      </c>
      <c r="AA1353" s="68" t="str">
        <f>+IF(OR(Z1353&lt;&gt;"OUI",X1353="OUI",R1353&lt;&gt;"-"),"OUI","")</f>
        <v>OUI</v>
      </c>
      <c r="AB1353" s="69">
        <f>+IF(AA1353&lt;&gt;"OUI","-",IF(R1353="-",IF(W1353&lt;=3,"-",MAX(N1353,K1353*(1-$T$1))),IF(W1353&lt;=3,R1353,IF(T1353&gt;$V$6,MAX(N1353,K1353*$T$6),IF(T1353&gt;$V$5,MAX(R1353,N1353,K1353*(1-$T$2),K1353*(1-$T$5)),IF(T1353&gt;$V$4,MAX(R1353,N1353,K1353*(1-$T$2),K1353*(1-$T$4)),IF(T1353&gt;$V$3,MAX(R1353,N1353,K1353*(1-$T$2),K1353*(1-$T$3)),IF(T1353&gt;$V$1,MAX(N1353,K1353*(1-$T$2)),MAX(N1353,R1353)))))))))</f>
        <v>3.42</v>
      </c>
      <c r="AC1353" s="70">
        <f>+IF(AB1353="-","-",IF(ABS(K1353-AB1353)&lt;0.1,1,-1*(AB1353-K1353)/K1353))</f>
        <v>9.9999999999999978E-2</v>
      </c>
      <c r="AD1353" s="66">
        <f>+IF(AB1353&lt;&gt;"-",IF(AB1353&lt;K1353,(K1353-AB1353)*C1353,AB1353*C1353),"")</f>
        <v>5.6999999999999984</v>
      </c>
      <c r="AE1353" s="68" t="str">
        <f>+IF(AB1353&lt;&gt;"-",IF(R1353&lt;&gt;"-",IF(Z1353&lt;&gt;"OUI","OLD","FAUX"),IF(Z1353&lt;&gt;"OUI","NEW","FAUX")),"")</f>
        <v>OLD</v>
      </c>
      <c r="AF1353" s="68"/>
      <c r="AG1353" s="68"/>
      <c r="AH1353" s="53" t="str">
        <f t="shared" si="20"/>
        <v/>
      </c>
    </row>
    <row r="1354" spans="1:34" ht="17">
      <c r="A1354" s="53" t="s">
        <v>1840</v>
      </c>
      <c r="B1354" s="53" t="s">
        <v>1841</v>
      </c>
      <c r="C1354" s="54">
        <v>10</v>
      </c>
      <c r="D1354" s="55" t="s">
        <v>1329</v>
      </c>
      <c r="E1354" s="55"/>
      <c r="F1354" s="56" t="s">
        <v>49</v>
      </c>
      <c r="G1354" s="56" t="s">
        <v>49</v>
      </c>
      <c r="H1354" s="56"/>
      <c r="I1354" s="56"/>
      <c r="J1354" s="56"/>
      <c r="K1354" s="57">
        <v>3.8</v>
      </c>
      <c r="L1354" s="58">
        <v>45183</v>
      </c>
      <c r="M1354" s="58">
        <v>45691</v>
      </c>
      <c r="N1354" s="59"/>
      <c r="O1354" s="56">
        <v>1</v>
      </c>
      <c r="P1354" s="56"/>
      <c r="Q1354" s="56">
        <v>11</v>
      </c>
      <c r="R1354" s="60">
        <v>3.42</v>
      </c>
      <c r="S1354" s="61">
        <f>O1354+P1354</f>
        <v>1</v>
      </c>
      <c r="T1354" s="62">
        <f>+IF(L1354&lt;&gt;"",IF(DAYS360(L1354,$A$2)&lt;0,0,IF(AND(MONTH(L1354)=MONTH($A$2),YEAR(L1354)&lt;YEAR($A$2)),(DAYS360(L1354,$A$2)/30)-1,DAYS360(L1354,$A$2)/30)),0)</f>
        <v>18.399999999999999</v>
      </c>
      <c r="U1354" s="62">
        <f>+IF(M1354&lt;&gt;"",IF(DAYS360(M1354,$A$2)&lt;0,0,IF(AND(MONTH(M1354)=MONTH($A$2),YEAR(M1354)&lt;YEAR($A$2)),(DAYS360(M1354,$A$2)/30)-1,DAYS360(M1354,$A$2)/30)),0)</f>
        <v>1.7666666666666666</v>
      </c>
      <c r="V1354" s="63">
        <f>S1354/((C1354+Q1354)/2)</f>
        <v>9.5238095238095233E-2</v>
      </c>
      <c r="W1354" s="64">
        <f>+IF(V1354&gt;0,1/V1354,999)</f>
        <v>10.5</v>
      </c>
      <c r="X1354" s="65" t="str">
        <f>+IF(N1354&lt;&gt;"",IF(INT(N1354)&lt;&gt;INT(K1354),"OUI",""),"")</f>
        <v/>
      </c>
      <c r="Y1354" s="66">
        <f>+IF(F1354="OUI",0,C1354*K1354)</f>
        <v>38</v>
      </c>
      <c r="Z1354" s="67" t="str">
        <f>+IF(R1354="-",IF(OR(F1354="OUI",AND(G1354="OUI",T1354&lt;=$V$1),H1354="OUI",I1354="OUI",J1354="OUI",T1354&lt;=$V$1),"OUI",""),"")</f>
        <v/>
      </c>
      <c r="AA1354" s="68" t="str">
        <f>+IF(OR(Z1354&lt;&gt;"OUI",X1354="OUI",R1354&lt;&gt;"-"),"OUI","")</f>
        <v>OUI</v>
      </c>
      <c r="AB1354" s="69">
        <f>+IF(AA1354&lt;&gt;"OUI","-",IF(R1354="-",IF(W1354&lt;=3,"-",MAX(N1354,K1354*(1-$T$1))),IF(W1354&lt;=3,R1354,IF(T1354&gt;$V$6,MAX(N1354,K1354*$T$6),IF(T1354&gt;$V$5,MAX(R1354,N1354,K1354*(1-$T$2),K1354*(1-$T$5)),IF(T1354&gt;$V$4,MAX(R1354,N1354,K1354*(1-$T$2),K1354*(1-$T$4)),IF(T1354&gt;$V$3,MAX(R1354,N1354,K1354*(1-$T$2),K1354*(1-$T$3)),IF(T1354&gt;$V$1,MAX(N1354,K1354*(1-$T$2)),MAX(N1354,R1354)))))))))</f>
        <v>3.42</v>
      </c>
      <c r="AC1354" s="70">
        <f>+IF(AB1354="-","-",IF(ABS(K1354-AB1354)&lt;0.1,1,-1*(AB1354-K1354)/K1354))</f>
        <v>9.9999999999999978E-2</v>
      </c>
      <c r="AD1354" s="66">
        <f>+IF(AB1354&lt;&gt;"-",IF(AB1354&lt;K1354,(K1354-AB1354)*C1354,AB1354*C1354),"")</f>
        <v>3.7999999999999989</v>
      </c>
      <c r="AE1354" s="68" t="str">
        <f>+IF(AB1354&lt;&gt;"-",IF(R1354&lt;&gt;"-",IF(Z1354&lt;&gt;"OUI","OLD","FAUX"),IF(Z1354&lt;&gt;"OUI","NEW","FAUX")),"")</f>
        <v>OLD</v>
      </c>
      <c r="AF1354" s="68"/>
      <c r="AG1354" s="68"/>
      <c r="AH1354" s="53" t="str">
        <f t="shared" si="20"/>
        <v/>
      </c>
    </row>
    <row r="1355" spans="1:34" ht="17">
      <c r="A1355" s="53" t="s">
        <v>1842</v>
      </c>
      <c r="B1355" s="53" t="s">
        <v>1843</v>
      </c>
      <c r="C1355" s="54">
        <v>10</v>
      </c>
      <c r="D1355" s="55" t="s">
        <v>1329</v>
      </c>
      <c r="E1355" s="55"/>
      <c r="F1355" s="56" t="s">
        <v>49</v>
      </c>
      <c r="G1355" s="56" t="s">
        <v>49</v>
      </c>
      <c r="H1355" s="56"/>
      <c r="I1355" s="56"/>
      <c r="J1355" s="56"/>
      <c r="K1355" s="57">
        <v>3.8</v>
      </c>
      <c r="L1355" s="58">
        <v>45183</v>
      </c>
      <c r="M1355" s="58"/>
      <c r="N1355" s="59"/>
      <c r="O1355" s="56"/>
      <c r="P1355" s="56"/>
      <c r="Q1355" s="56">
        <v>10</v>
      </c>
      <c r="R1355" s="60">
        <v>3.42</v>
      </c>
      <c r="S1355" s="61">
        <f>O1355+P1355</f>
        <v>0</v>
      </c>
      <c r="T1355" s="62">
        <f>+IF(L1355&lt;&gt;"",IF(DAYS360(L1355,$A$2)&lt;0,0,IF(AND(MONTH(L1355)=MONTH($A$2),YEAR(L1355)&lt;YEAR($A$2)),(DAYS360(L1355,$A$2)/30)-1,DAYS360(L1355,$A$2)/30)),0)</f>
        <v>18.399999999999999</v>
      </c>
      <c r="U1355" s="62">
        <f>+IF(M1355&lt;&gt;"",IF(DAYS360(M1355,$A$2)&lt;0,0,IF(AND(MONTH(M1355)=MONTH($A$2),YEAR(M1355)&lt;YEAR($A$2)),(DAYS360(M1355,$A$2)/30)-1,DAYS360(M1355,$A$2)/30)),0)</f>
        <v>0</v>
      </c>
      <c r="V1355" s="63">
        <f>S1355/((C1355+Q1355)/2)</f>
        <v>0</v>
      </c>
      <c r="W1355" s="64">
        <f>+IF(V1355&gt;0,1/V1355,999)</f>
        <v>999</v>
      </c>
      <c r="X1355" s="65" t="str">
        <f>+IF(N1355&lt;&gt;"",IF(INT(N1355)&lt;&gt;INT(K1355),"OUI",""),"")</f>
        <v/>
      </c>
      <c r="Y1355" s="66">
        <f>+IF(F1355="OUI",0,C1355*K1355)</f>
        <v>38</v>
      </c>
      <c r="Z1355" s="67" t="str">
        <f>+IF(R1355="-",IF(OR(F1355="OUI",AND(G1355="OUI",T1355&lt;=$V$1),H1355="OUI",I1355="OUI",J1355="OUI",T1355&lt;=$V$1),"OUI",""),"")</f>
        <v/>
      </c>
      <c r="AA1355" s="68" t="str">
        <f>+IF(OR(Z1355&lt;&gt;"OUI",X1355="OUI",R1355&lt;&gt;"-"),"OUI","")</f>
        <v>OUI</v>
      </c>
      <c r="AB1355" s="69">
        <f>+IF(AA1355&lt;&gt;"OUI","-",IF(R1355="-",IF(W1355&lt;=3,"-",MAX(N1355,K1355*(1-$T$1))),IF(W1355&lt;=3,R1355,IF(T1355&gt;$V$6,MAX(N1355,K1355*$T$6),IF(T1355&gt;$V$5,MAX(R1355,N1355,K1355*(1-$T$2),K1355*(1-$T$5)),IF(T1355&gt;$V$4,MAX(R1355,N1355,K1355*(1-$T$2),K1355*(1-$T$4)),IF(T1355&gt;$V$3,MAX(R1355,N1355,K1355*(1-$T$2),K1355*(1-$T$3)),IF(T1355&gt;$V$1,MAX(N1355,K1355*(1-$T$2)),MAX(N1355,R1355)))))))))</f>
        <v>3.42</v>
      </c>
      <c r="AC1355" s="70">
        <f>+IF(AB1355="-","-",IF(ABS(K1355-AB1355)&lt;0.1,1,-1*(AB1355-K1355)/K1355))</f>
        <v>9.9999999999999978E-2</v>
      </c>
      <c r="AD1355" s="66">
        <f>+IF(AB1355&lt;&gt;"-",IF(AB1355&lt;K1355,(K1355-AB1355)*C1355,AB1355*C1355),"")</f>
        <v>3.7999999999999989</v>
      </c>
      <c r="AE1355" s="68" t="str">
        <f>+IF(AB1355&lt;&gt;"-",IF(R1355&lt;&gt;"-",IF(Z1355&lt;&gt;"OUI","OLD","FAUX"),IF(Z1355&lt;&gt;"OUI","NEW","FAUX")),"")</f>
        <v>OLD</v>
      </c>
      <c r="AF1355" s="68"/>
      <c r="AG1355" s="68"/>
      <c r="AH1355" s="53" t="str">
        <f t="shared" si="20"/>
        <v/>
      </c>
    </row>
    <row r="1356" spans="1:34" ht="17">
      <c r="A1356" s="53" t="s">
        <v>1844</v>
      </c>
      <c r="B1356" s="53" t="s">
        <v>1845</v>
      </c>
      <c r="C1356" s="54">
        <v>10</v>
      </c>
      <c r="D1356" s="55" t="s">
        <v>1329</v>
      </c>
      <c r="E1356" s="55"/>
      <c r="F1356" s="56" t="s">
        <v>49</v>
      </c>
      <c r="G1356" s="56" t="s">
        <v>49</v>
      </c>
      <c r="H1356" s="56"/>
      <c r="I1356" s="56"/>
      <c r="J1356" s="56"/>
      <c r="K1356" s="57">
        <v>3.8</v>
      </c>
      <c r="L1356" s="58">
        <v>45183</v>
      </c>
      <c r="M1356" s="58"/>
      <c r="N1356" s="59"/>
      <c r="O1356" s="56"/>
      <c r="P1356" s="56"/>
      <c r="Q1356" s="56">
        <v>10</v>
      </c>
      <c r="R1356" s="60">
        <v>3.42</v>
      </c>
      <c r="S1356" s="61">
        <f>O1356+P1356</f>
        <v>0</v>
      </c>
      <c r="T1356" s="62">
        <f>+IF(L1356&lt;&gt;"",IF(DAYS360(L1356,$A$2)&lt;0,0,IF(AND(MONTH(L1356)=MONTH($A$2),YEAR(L1356)&lt;YEAR($A$2)),(DAYS360(L1356,$A$2)/30)-1,DAYS360(L1356,$A$2)/30)),0)</f>
        <v>18.399999999999999</v>
      </c>
      <c r="U1356" s="62">
        <f>+IF(M1356&lt;&gt;"",IF(DAYS360(M1356,$A$2)&lt;0,0,IF(AND(MONTH(M1356)=MONTH($A$2),YEAR(M1356)&lt;YEAR($A$2)),(DAYS360(M1356,$A$2)/30)-1,DAYS360(M1356,$A$2)/30)),0)</f>
        <v>0</v>
      </c>
      <c r="V1356" s="63">
        <f>S1356/((C1356+Q1356)/2)</f>
        <v>0</v>
      </c>
      <c r="W1356" s="64">
        <f>+IF(V1356&gt;0,1/V1356,999)</f>
        <v>999</v>
      </c>
      <c r="X1356" s="65" t="str">
        <f>+IF(N1356&lt;&gt;"",IF(INT(N1356)&lt;&gt;INT(K1356),"OUI",""),"")</f>
        <v/>
      </c>
      <c r="Y1356" s="66">
        <f>+IF(F1356="OUI",0,C1356*K1356)</f>
        <v>38</v>
      </c>
      <c r="Z1356" s="67" t="str">
        <f>+IF(R1356="-",IF(OR(F1356="OUI",AND(G1356="OUI",T1356&lt;=$V$1),H1356="OUI",I1356="OUI",J1356="OUI",T1356&lt;=$V$1),"OUI",""),"")</f>
        <v/>
      </c>
      <c r="AA1356" s="68" t="str">
        <f>+IF(OR(Z1356&lt;&gt;"OUI",X1356="OUI",R1356&lt;&gt;"-"),"OUI","")</f>
        <v>OUI</v>
      </c>
      <c r="AB1356" s="69">
        <f>+IF(AA1356&lt;&gt;"OUI","-",IF(R1356="-",IF(W1356&lt;=3,"-",MAX(N1356,K1356*(1-$T$1))),IF(W1356&lt;=3,R1356,IF(T1356&gt;$V$6,MAX(N1356,K1356*$T$6),IF(T1356&gt;$V$5,MAX(R1356,N1356,K1356*(1-$T$2),K1356*(1-$T$5)),IF(T1356&gt;$V$4,MAX(R1356,N1356,K1356*(1-$T$2),K1356*(1-$T$4)),IF(T1356&gt;$V$3,MAX(R1356,N1356,K1356*(1-$T$2),K1356*(1-$T$3)),IF(T1356&gt;$V$1,MAX(N1356,K1356*(1-$T$2)),MAX(N1356,R1356)))))))))</f>
        <v>3.42</v>
      </c>
      <c r="AC1356" s="70">
        <f>+IF(AB1356="-","-",IF(ABS(K1356-AB1356)&lt;0.1,1,-1*(AB1356-K1356)/K1356))</f>
        <v>9.9999999999999978E-2</v>
      </c>
      <c r="AD1356" s="66">
        <f>+IF(AB1356&lt;&gt;"-",IF(AB1356&lt;K1356,(K1356-AB1356)*C1356,AB1356*C1356),"")</f>
        <v>3.7999999999999989</v>
      </c>
      <c r="AE1356" s="68" t="str">
        <f>+IF(AB1356&lt;&gt;"-",IF(R1356&lt;&gt;"-",IF(Z1356&lt;&gt;"OUI","OLD","FAUX"),IF(Z1356&lt;&gt;"OUI","NEW","FAUX")),"")</f>
        <v>OLD</v>
      </c>
      <c r="AF1356" s="68"/>
      <c r="AG1356" s="68"/>
      <c r="AH1356" s="53" t="str">
        <f t="shared" si="20"/>
        <v/>
      </c>
    </row>
    <row r="1357" spans="1:34" ht="17">
      <c r="A1357" s="53" t="s">
        <v>1907</v>
      </c>
      <c r="B1357" s="53" t="s">
        <v>1908</v>
      </c>
      <c r="C1357" s="54">
        <v>6</v>
      </c>
      <c r="D1357" s="55" t="s">
        <v>1329</v>
      </c>
      <c r="E1357" s="55"/>
      <c r="F1357" s="56" t="s">
        <v>49</v>
      </c>
      <c r="G1357" s="56" t="s">
        <v>49</v>
      </c>
      <c r="H1357" s="56"/>
      <c r="I1357" s="56"/>
      <c r="J1357" s="56"/>
      <c r="K1357" s="57">
        <v>3.8</v>
      </c>
      <c r="L1357" s="58">
        <v>45190</v>
      </c>
      <c r="M1357" s="58">
        <v>45509</v>
      </c>
      <c r="N1357" s="59"/>
      <c r="O1357" s="56"/>
      <c r="P1357" s="56"/>
      <c r="Q1357" s="56">
        <v>6</v>
      </c>
      <c r="R1357" s="60">
        <v>3.42</v>
      </c>
      <c r="S1357" s="61">
        <f>O1357+P1357</f>
        <v>0</v>
      </c>
      <c r="T1357" s="62">
        <f>+IF(L1357&lt;&gt;"",IF(DAYS360(L1357,$A$2)&lt;0,0,IF(AND(MONTH(L1357)=MONTH($A$2),YEAR(L1357)&lt;YEAR($A$2)),(DAYS360(L1357,$A$2)/30)-1,DAYS360(L1357,$A$2)/30)),0)</f>
        <v>18.166666666666668</v>
      </c>
      <c r="U1357" s="62">
        <f>+IF(M1357&lt;&gt;"",IF(DAYS360(M1357,$A$2)&lt;0,0,IF(AND(MONTH(M1357)=MONTH($A$2),YEAR(M1357)&lt;YEAR($A$2)),(DAYS360(M1357,$A$2)/30)-1,DAYS360(M1357,$A$2)/30)),0)</f>
        <v>7.7</v>
      </c>
      <c r="V1357" s="63">
        <f>S1357/((C1357+Q1357)/2)</f>
        <v>0</v>
      </c>
      <c r="W1357" s="64">
        <f>+IF(V1357&gt;0,1/V1357,999)</f>
        <v>999</v>
      </c>
      <c r="X1357" s="65" t="str">
        <f>+IF(N1357&lt;&gt;"",IF(INT(N1357)&lt;&gt;INT(K1357),"OUI",""),"")</f>
        <v/>
      </c>
      <c r="Y1357" s="66">
        <f>+IF(F1357="OUI",0,C1357*K1357)</f>
        <v>22.799999999999997</v>
      </c>
      <c r="Z1357" s="67" t="str">
        <f>+IF(R1357="-",IF(OR(F1357="OUI",AND(G1357="OUI",T1357&lt;=$V$1),H1357="OUI",I1357="OUI",J1357="OUI",T1357&lt;=$V$1),"OUI",""),"")</f>
        <v/>
      </c>
      <c r="AA1357" s="68" t="str">
        <f>+IF(OR(Z1357&lt;&gt;"OUI",X1357="OUI",R1357&lt;&gt;"-"),"OUI","")</f>
        <v>OUI</v>
      </c>
      <c r="AB1357" s="69">
        <f>+IF(AA1357&lt;&gt;"OUI","-",IF(R1357="-",IF(W1357&lt;=3,"-",MAX(N1357,K1357*(1-$T$1))),IF(W1357&lt;=3,R1357,IF(T1357&gt;$V$6,MAX(N1357,K1357*$T$6),IF(T1357&gt;$V$5,MAX(R1357,N1357,K1357*(1-$T$2),K1357*(1-$T$5)),IF(T1357&gt;$V$4,MAX(R1357,N1357,K1357*(1-$T$2),K1357*(1-$T$4)),IF(T1357&gt;$V$3,MAX(R1357,N1357,K1357*(1-$T$2),K1357*(1-$T$3)),IF(T1357&gt;$V$1,MAX(N1357,K1357*(1-$T$2)),MAX(N1357,R1357)))))))))</f>
        <v>3.42</v>
      </c>
      <c r="AC1357" s="70">
        <f>+IF(AB1357="-","-",IF(ABS(K1357-AB1357)&lt;0.1,1,-1*(AB1357-K1357)/K1357))</f>
        <v>9.9999999999999978E-2</v>
      </c>
      <c r="AD1357" s="66">
        <f>+IF(AB1357&lt;&gt;"-",IF(AB1357&lt;K1357,(K1357-AB1357)*C1357,AB1357*C1357),"")</f>
        <v>2.2799999999999994</v>
      </c>
      <c r="AE1357" s="68" t="str">
        <f>+IF(AB1357&lt;&gt;"-",IF(R1357&lt;&gt;"-",IF(Z1357&lt;&gt;"OUI","OLD","FAUX"),IF(Z1357&lt;&gt;"OUI","NEW","FAUX")),"")</f>
        <v>OLD</v>
      </c>
      <c r="AF1357" s="68"/>
      <c r="AG1357" s="68"/>
      <c r="AH1357" s="53" t="str">
        <f t="shared" si="20"/>
        <v/>
      </c>
    </row>
    <row r="1358" spans="1:34" ht="17">
      <c r="A1358" s="53" t="s">
        <v>1933</v>
      </c>
      <c r="B1358" s="53" t="s">
        <v>1934</v>
      </c>
      <c r="C1358" s="54">
        <v>5</v>
      </c>
      <c r="D1358" s="55" t="s">
        <v>80</v>
      </c>
      <c r="E1358" s="55" t="s">
        <v>97</v>
      </c>
      <c r="F1358" s="56" t="s">
        <v>49</v>
      </c>
      <c r="G1358" s="56" t="s">
        <v>49</v>
      </c>
      <c r="H1358" s="56"/>
      <c r="I1358" s="56"/>
      <c r="J1358" s="56" t="s">
        <v>98</v>
      </c>
      <c r="K1358" s="57">
        <v>3.7804000000000002</v>
      </c>
      <c r="L1358" s="58">
        <v>44194</v>
      </c>
      <c r="M1358" s="58"/>
      <c r="N1358" s="59"/>
      <c r="O1358" s="56"/>
      <c r="P1358" s="56"/>
      <c r="Q1358" s="56">
        <v>5</v>
      </c>
      <c r="R1358" s="60">
        <v>3.4023600000000003</v>
      </c>
      <c r="S1358" s="61">
        <f>O1358+P1358</f>
        <v>0</v>
      </c>
      <c r="T1358" s="62">
        <f>+IF(L1358&lt;&gt;"",IF(DAYS360(L1358,$A$2)&lt;0,0,IF(AND(MONTH(L1358)=MONTH($A$2),YEAR(L1358)&lt;YEAR($A$2)),(DAYS360(L1358,$A$2)/30)-1,DAYS360(L1358,$A$2)/30)),0)</f>
        <v>50.9</v>
      </c>
      <c r="U1358" s="62">
        <f>+IF(M1358&lt;&gt;"",IF(DAYS360(M1358,$A$2)&lt;0,0,IF(AND(MONTH(M1358)=MONTH($A$2),YEAR(M1358)&lt;YEAR($A$2)),(DAYS360(M1358,$A$2)/30)-1,DAYS360(M1358,$A$2)/30)),0)</f>
        <v>0</v>
      </c>
      <c r="V1358" s="63">
        <f>S1358/((C1358+Q1358)/2)</f>
        <v>0</v>
      </c>
      <c r="W1358" s="64">
        <f>+IF(V1358&gt;0,1/V1358,999)</f>
        <v>999</v>
      </c>
      <c r="X1358" s="65" t="str">
        <f>+IF(N1358&lt;&gt;"",IF(INT(N1358)&lt;&gt;INT(K1358),"OUI",""),"")</f>
        <v/>
      </c>
      <c r="Y1358" s="66">
        <f>+IF(F1358="OUI",0,C1358*K1358)</f>
        <v>18.902000000000001</v>
      </c>
      <c r="Z1358" s="67" t="str">
        <f>+IF(R1358="-",IF(OR(F1358="OUI",AND(G1358="OUI",T1358&lt;=$V$1),H1358="OUI",I1358="OUI",J1358="OUI",T1358&lt;=$V$1),"OUI",""),"")</f>
        <v/>
      </c>
      <c r="AA1358" s="68" t="str">
        <f>+IF(OR(Z1358&lt;&gt;"OUI",X1358="OUI",R1358&lt;&gt;"-"),"OUI","")</f>
        <v>OUI</v>
      </c>
      <c r="AB1358" s="69">
        <f>+IF(AA1358&lt;&gt;"OUI","-",IF(R1358="-",IF(W1358&lt;=3,"-",MAX(N1358,K1358*(1-$T$1))),IF(W1358&lt;=3,R1358,IF(T1358&gt;$V$6,MAX(N1358,K1358*$T$6),IF(T1358&gt;$V$5,MAX(R1358,N1358,K1358*(1-$T$2),K1358*(1-$T$5)),IF(T1358&gt;$V$4,MAX(R1358,N1358,K1358*(1-$T$2),K1358*(1-$T$4)),IF(T1358&gt;$V$3,MAX(R1358,N1358,K1358*(1-$T$2),K1358*(1-$T$3)),IF(T1358&gt;$V$1,MAX(N1358,K1358*(1-$T$2)),MAX(N1358,R1358)))))))))</f>
        <v>3.4023600000000003</v>
      </c>
      <c r="AC1358" s="70">
        <f>+IF(AB1358="-","-",IF(ABS(K1358-AB1358)&lt;0.1,1,-1*(AB1358-K1358)/K1358))</f>
        <v>9.9999999999999978E-2</v>
      </c>
      <c r="AD1358" s="66">
        <f>+IF(AB1358&lt;&gt;"-",IF(AB1358&lt;K1358,(K1358-AB1358)*C1358,AB1358*C1358),"")</f>
        <v>1.8901999999999997</v>
      </c>
      <c r="AE1358" s="68" t="str">
        <f>+IF(AB1358&lt;&gt;"-",IF(R1358&lt;&gt;"-",IF(Z1358&lt;&gt;"OUI","OLD","FAUX"),IF(Z1358&lt;&gt;"OUI","NEW","FAUX")),"")</f>
        <v>OLD</v>
      </c>
      <c r="AF1358" s="68"/>
      <c r="AG1358" s="68"/>
      <c r="AH1358" s="53" t="str">
        <f t="shared" si="20"/>
        <v/>
      </c>
    </row>
    <row r="1359" spans="1:34" ht="17">
      <c r="A1359" s="53" t="s">
        <v>2034</v>
      </c>
      <c r="B1359" s="53" t="s">
        <v>2035</v>
      </c>
      <c r="C1359" s="54">
        <v>1</v>
      </c>
      <c r="D1359" s="55"/>
      <c r="E1359" s="55" t="s">
        <v>437</v>
      </c>
      <c r="F1359" s="56" t="s">
        <v>49</v>
      </c>
      <c r="G1359" s="56" t="s">
        <v>49</v>
      </c>
      <c r="H1359" s="56"/>
      <c r="I1359" s="56"/>
      <c r="J1359" s="56" t="s">
        <v>49</v>
      </c>
      <c r="K1359" s="57">
        <v>3.76</v>
      </c>
      <c r="L1359" s="58">
        <v>45119</v>
      </c>
      <c r="M1359" s="58">
        <v>45141</v>
      </c>
      <c r="N1359" s="59"/>
      <c r="O1359" s="56"/>
      <c r="P1359" s="56"/>
      <c r="Q1359" s="56">
        <v>1</v>
      </c>
      <c r="R1359" s="60">
        <v>3.3839999999999999</v>
      </c>
      <c r="S1359" s="61">
        <f>O1359+P1359</f>
        <v>0</v>
      </c>
      <c r="T1359" s="62">
        <f>+IF(L1359&lt;&gt;"",IF(DAYS360(L1359,$A$2)&lt;0,0,IF(AND(MONTH(L1359)=MONTH($A$2),YEAR(L1359)&lt;YEAR($A$2)),(DAYS360(L1359,$A$2)/30)-1,DAYS360(L1359,$A$2)/30)),0)</f>
        <v>20.466666666666665</v>
      </c>
      <c r="U1359" s="62">
        <f>+IF(M1359&lt;&gt;"",IF(DAYS360(M1359,$A$2)&lt;0,0,IF(AND(MONTH(M1359)=MONTH($A$2),YEAR(M1359)&lt;YEAR($A$2)),(DAYS360(M1359,$A$2)/30)-1,DAYS360(M1359,$A$2)/30)),0)</f>
        <v>19.766666666666666</v>
      </c>
      <c r="V1359" s="63">
        <f>S1359/((C1359+Q1359)/2)</f>
        <v>0</v>
      </c>
      <c r="W1359" s="64">
        <f>+IF(V1359&gt;0,1/V1359,999)</f>
        <v>999</v>
      </c>
      <c r="X1359" s="65" t="str">
        <f>+IF(N1359&lt;&gt;"",IF(INT(N1359)&lt;&gt;INT(K1359),"OUI",""),"")</f>
        <v/>
      </c>
      <c r="Y1359" s="66">
        <f>+IF(F1359="OUI",0,C1359*K1359)</f>
        <v>3.76</v>
      </c>
      <c r="Z1359" s="67" t="str">
        <f>+IF(R1359="-",IF(OR(F1359="OUI",AND(G1359="OUI",T1359&lt;=$V$1),H1359="OUI",I1359="OUI",J1359="OUI",T1359&lt;=$V$1),"OUI",""),"")</f>
        <v/>
      </c>
      <c r="AA1359" s="68" t="str">
        <f>+IF(OR(Z1359&lt;&gt;"OUI",X1359="OUI",R1359&lt;&gt;"-"),"OUI","")</f>
        <v>OUI</v>
      </c>
      <c r="AB1359" s="69">
        <f>+IF(AA1359&lt;&gt;"OUI","-",IF(R1359="-",IF(W1359&lt;=3,"-",MAX(N1359,K1359*(1-$T$1))),IF(W1359&lt;=3,R1359,IF(T1359&gt;$V$6,MAX(N1359,K1359*$T$6),IF(T1359&gt;$V$5,MAX(R1359,N1359,K1359*(1-$T$2),K1359*(1-$T$5)),IF(T1359&gt;$V$4,MAX(R1359,N1359,K1359*(1-$T$2),K1359*(1-$T$4)),IF(T1359&gt;$V$3,MAX(R1359,N1359,K1359*(1-$T$2),K1359*(1-$T$3)),IF(T1359&gt;$V$1,MAX(N1359,K1359*(1-$T$2)),MAX(N1359,R1359)))))))))</f>
        <v>3.3839999999999999</v>
      </c>
      <c r="AC1359" s="70">
        <f>+IF(AB1359="-","-",IF(ABS(K1359-AB1359)&lt;0.1,1,-1*(AB1359-K1359)/K1359))</f>
        <v>9.9999999999999978E-2</v>
      </c>
      <c r="AD1359" s="66">
        <f>+IF(AB1359&lt;&gt;"-",IF(AB1359&lt;K1359,(K1359-AB1359)*C1359,AB1359*C1359),"")</f>
        <v>0.37599999999999989</v>
      </c>
      <c r="AE1359" s="68" t="str">
        <f>+IF(AB1359&lt;&gt;"-",IF(R1359&lt;&gt;"-",IF(Z1359&lt;&gt;"OUI","OLD","FAUX"),IF(Z1359&lt;&gt;"OUI","NEW","FAUX")),"")</f>
        <v>OLD</v>
      </c>
      <c r="AF1359" s="68"/>
      <c r="AG1359" s="68"/>
      <c r="AH1359" s="53" t="str">
        <f t="shared" ref="AH1359:AH1422" si="21">+IF(AND(OR(R1359&lt;&gt;"-",AB1359&lt;&gt;"-"),T1359&lt;=1),"Ne pas déprécier","")</f>
        <v/>
      </c>
    </row>
    <row r="1360" spans="1:34" ht="17">
      <c r="A1360" s="53" t="s">
        <v>1334</v>
      </c>
      <c r="B1360" s="53" t="s">
        <v>1335</v>
      </c>
      <c r="C1360" s="54">
        <v>9</v>
      </c>
      <c r="D1360" s="55" t="s">
        <v>80</v>
      </c>
      <c r="E1360" s="55" t="s">
        <v>928</v>
      </c>
      <c r="F1360" s="56" t="s">
        <v>49</v>
      </c>
      <c r="G1360" s="56" t="s">
        <v>49</v>
      </c>
      <c r="H1360" s="56"/>
      <c r="I1360" s="56"/>
      <c r="J1360" s="56" t="s">
        <v>49</v>
      </c>
      <c r="K1360" s="57">
        <v>3.7313000000000001</v>
      </c>
      <c r="L1360" s="58">
        <v>44980</v>
      </c>
      <c r="M1360" s="58">
        <v>45726</v>
      </c>
      <c r="N1360" s="59"/>
      <c r="O1360" s="56">
        <v>1</v>
      </c>
      <c r="P1360" s="56"/>
      <c r="Q1360" s="56">
        <v>10</v>
      </c>
      <c r="R1360" s="60" t="s">
        <v>1139</v>
      </c>
      <c r="S1360" s="61">
        <f>O1360+P1360</f>
        <v>1</v>
      </c>
      <c r="T1360" s="62">
        <f>+IF(L1360&lt;&gt;"",IF(DAYS360(L1360,$A$2)&lt;0,0,IF(AND(MONTH(L1360)=MONTH($A$2),YEAR(L1360)&lt;YEAR($A$2)),(DAYS360(L1360,$A$2)/30)-1,DAYS360(L1360,$A$2)/30)),0)</f>
        <v>25.1</v>
      </c>
      <c r="U1360" s="62">
        <f>+IF(M1360&lt;&gt;"",IF(DAYS360(M1360,$A$2)&lt;0,0,IF(AND(MONTH(M1360)=MONTH($A$2),YEAR(M1360)&lt;YEAR($A$2)),(DAYS360(M1360,$A$2)/30)-1,DAYS360(M1360,$A$2)/30)),0)</f>
        <v>0.53333333333333333</v>
      </c>
      <c r="V1360" s="63">
        <f>S1360/((C1360+Q1360)/2)</f>
        <v>0.10526315789473684</v>
      </c>
      <c r="W1360" s="64">
        <f>+IF(V1360&gt;0,1/V1360,999)</f>
        <v>9.5</v>
      </c>
      <c r="X1360" s="65" t="str">
        <f>+IF(N1360&lt;&gt;"",IF(INT(N1360)&lt;&gt;INT(K1360),"OUI",""),"")</f>
        <v/>
      </c>
      <c r="Y1360" s="66">
        <f>+IF(F1360="OUI",0,C1360*K1360)</f>
        <v>33.581699999999998</v>
      </c>
      <c r="Z1360" s="67" t="str">
        <f>+IF(R1360="-",IF(OR(F1360="OUI",AND(G1360="OUI",T1360&lt;=$V$1),H1360="OUI",I1360="OUI",J1360="OUI",T1360&lt;=$V$1),"OUI",""),"")</f>
        <v/>
      </c>
      <c r="AA1360" s="68" t="str">
        <f>+IF(OR(Z1360&lt;&gt;"OUI",X1360="OUI",R1360&lt;&gt;"-"),"OUI","")</f>
        <v>OUI</v>
      </c>
      <c r="AB1360" s="69">
        <f>+IF(AA1360&lt;&gt;"OUI","-",IF(R1360="-",IF(W1360&lt;=3,"-",MAX(N1360,K1360*(1-$T$1))),IF(W1360&lt;=3,R1360,IF(T1360&gt;$V$6,MAX(N1360,K1360*$T$6),IF(T1360&gt;$V$5,MAX(R1360,N1360,K1360*(1-$T$2),K1360*(1-$T$5)),IF(T1360&gt;$V$4,MAX(R1360,N1360,K1360*(1-$T$2),K1360*(1-$T$4)),IF(T1360&gt;$V$3,MAX(R1360,N1360,K1360*(1-$T$2),K1360*(1-$T$3)),IF(T1360&gt;$V$1,MAX(N1360,K1360*(1-$T$2)),MAX(N1360,R1360)))))))))</f>
        <v>3.3581700000000003</v>
      </c>
      <c r="AC1360" s="70">
        <f>+IF(AB1360="-","-",IF(ABS(K1360-AB1360)&lt;0.1,1,-1*(AB1360-K1360)/K1360))</f>
        <v>9.9999999999999922E-2</v>
      </c>
      <c r="AD1360" s="66">
        <f>+IF(AB1360&lt;&gt;"-",IF(AB1360&lt;K1360,(K1360-AB1360)*C1360,AB1360*C1360),"")</f>
        <v>3.3581699999999977</v>
      </c>
      <c r="AE1360" s="68" t="str">
        <f>+IF(AB1360&lt;&gt;"-",IF(R1360&lt;&gt;"-",IF(Z1360&lt;&gt;"OUI","OLD","FAUX"),IF(Z1360&lt;&gt;"OUI","NEW","FAUX")),"")</f>
        <v>NEW</v>
      </c>
      <c r="AF1360" s="68"/>
      <c r="AG1360" s="68"/>
      <c r="AH1360" s="53" t="str">
        <f t="shared" si="21"/>
        <v/>
      </c>
    </row>
    <row r="1361" spans="1:34" ht="17">
      <c r="A1361" s="53" t="s">
        <v>2425</v>
      </c>
      <c r="B1361" s="53" t="s">
        <v>2426</v>
      </c>
      <c r="C1361" s="54">
        <v>32</v>
      </c>
      <c r="D1361" s="55" t="s">
        <v>1473</v>
      </c>
      <c r="E1361" s="55"/>
      <c r="F1361" s="56" t="s">
        <v>49</v>
      </c>
      <c r="G1361" s="56" t="s">
        <v>49</v>
      </c>
      <c r="H1361" s="56" t="s">
        <v>98</v>
      </c>
      <c r="I1361" s="56"/>
      <c r="J1361" s="56"/>
      <c r="K1361" s="57">
        <v>3.7185000000000001</v>
      </c>
      <c r="L1361" s="58">
        <v>45489</v>
      </c>
      <c r="M1361" s="58">
        <v>45726</v>
      </c>
      <c r="N1361" s="59"/>
      <c r="O1361" s="56">
        <v>4</v>
      </c>
      <c r="P1361" s="56"/>
      <c r="Q1361" s="56">
        <v>37</v>
      </c>
      <c r="R1361" s="60" t="s">
        <v>1139</v>
      </c>
      <c r="S1361" s="61">
        <f>O1361+P1361</f>
        <v>4</v>
      </c>
      <c r="T1361" s="62">
        <f>+IF(L1361&lt;&gt;"",IF(DAYS360(L1361,$A$2)&lt;0,0,IF(AND(MONTH(L1361)=MONTH($A$2),YEAR(L1361)&lt;YEAR($A$2)),(DAYS360(L1361,$A$2)/30)-1,DAYS360(L1361,$A$2)/30)),0)</f>
        <v>8.3333333333333339</v>
      </c>
      <c r="U1361" s="62">
        <f>+IF(M1361&lt;&gt;"",IF(DAYS360(M1361,$A$2)&lt;0,0,IF(AND(MONTH(M1361)=MONTH($A$2),YEAR(M1361)&lt;YEAR($A$2)),(DAYS360(M1361,$A$2)/30)-1,DAYS360(M1361,$A$2)/30)),0)</f>
        <v>0.53333333333333333</v>
      </c>
      <c r="V1361" s="63">
        <f>S1361/((C1361+Q1361)/2)</f>
        <v>0.11594202898550725</v>
      </c>
      <c r="W1361" s="64">
        <f>+IF(V1361&gt;0,1/V1361,999)</f>
        <v>8.625</v>
      </c>
      <c r="X1361" s="65" t="str">
        <f>+IF(N1361&lt;&gt;"",IF(INT(N1361)&lt;&gt;INT(K1361),"OUI",""),"")</f>
        <v/>
      </c>
      <c r="Y1361" s="66">
        <f>+IF(F1361="OUI",0,C1361*K1361)</f>
        <v>118.992</v>
      </c>
      <c r="Z1361" s="67" t="str">
        <f>+IF(R1361="-",IF(OR(F1361="OUI",AND(G1361="OUI",T1361&lt;=$V$1),H1361="OUI",I1361="OUI",J1361="OUI",T1361&lt;=$V$1),"OUI",""),"")</f>
        <v>OUI</v>
      </c>
      <c r="AA1361" s="68" t="str">
        <f>+IF(OR(Z1361&lt;&gt;"OUI",X1361="OUI",R1361&lt;&gt;"-"),"OUI","")</f>
        <v/>
      </c>
      <c r="AB1361" s="69" t="str">
        <f>+IF(AA1361&lt;&gt;"OUI","-",IF(R1361="-",IF(W1361&lt;=3,"-",MAX(N1361,K1361*(1-$T$1))),IF(W1361&lt;=3,R1361,IF(T1361&gt;$V$6,MAX(N1361,K1361*$T$6),IF(T1361&gt;$V$5,MAX(R1361,N1361,K1361*(1-$T$2),K1361*(1-$T$5)),IF(T1361&gt;$V$4,MAX(R1361,N1361,K1361*(1-$T$2),K1361*(1-$T$4)),IF(T1361&gt;$V$3,MAX(R1361,N1361,K1361*(1-$T$2),K1361*(1-$T$3)),IF(T1361&gt;$V$1,MAX(N1361,K1361*(1-$T$2)),MAX(N1361,R1361)))))))))</f>
        <v>-</v>
      </c>
      <c r="AC1361" s="70" t="str">
        <f>+IF(AB1361="-","-",IF(ABS(K1361-AB1361)&lt;0.1,1,-1*(AB1361-K1361)/K1361))</f>
        <v>-</v>
      </c>
      <c r="AD1361" s="66" t="str">
        <f>+IF(AB1361&lt;&gt;"-",IF(AB1361&lt;K1361,(K1361-AB1361)*C1361,AB1361*C1361),"")</f>
        <v/>
      </c>
      <c r="AE1361" s="68" t="str">
        <f>+IF(AB1361&lt;&gt;"-",IF(R1361&lt;&gt;"-",IF(Z1361&lt;&gt;"OUI","OLD","FAUX"),IF(Z1361&lt;&gt;"OUI","NEW","FAUX")),"")</f>
        <v/>
      </c>
      <c r="AF1361" s="68"/>
      <c r="AG1361" s="68"/>
      <c r="AH1361" s="53" t="str">
        <f t="shared" si="21"/>
        <v/>
      </c>
    </row>
    <row r="1362" spans="1:34" ht="17">
      <c r="A1362" s="53" t="s">
        <v>2798</v>
      </c>
      <c r="B1362" s="53" t="s">
        <v>2799</v>
      </c>
      <c r="C1362" s="54">
        <v>319</v>
      </c>
      <c r="D1362" s="55" t="s">
        <v>80</v>
      </c>
      <c r="E1362" s="55" t="s">
        <v>437</v>
      </c>
      <c r="F1362" s="56" t="s">
        <v>49</v>
      </c>
      <c r="G1362" s="56" t="s">
        <v>49</v>
      </c>
      <c r="H1362" s="56"/>
      <c r="I1362" s="56"/>
      <c r="J1362" s="56" t="s">
        <v>49</v>
      </c>
      <c r="K1362" s="57">
        <v>3.6979000000000002</v>
      </c>
      <c r="L1362" s="58">
        <v>45555</v>
      </c>
      <c r="M1362" s="58">
        <v>45721</v>
      </c>
      <c r="N1362" s="59"/>
      <c r="O1362" s="56">
        <v>74</v>
      </c>
      <c r="P1362" s="56"/>
      <c r="Q1362" s="56">
        <v>412</v>
      </c>
      <c r="R1362" s="60" t="s">
        <v>1139</v>
      </c>
      <c r="S1362" s="61">
        <f>O1362+P1362</f>
        <v>74</v>
      </c>
      <c r="T1362" s="62">
        <f>+IF(L1362&lt;&gt;"",IF(DAYS360(L1362,$A$2)&lt;0,0,IF(AND(MONTH(L1362)=MONTH($A$2),YEAR(L1362)&lt;YEAR($A$2)),(DAYS360(L1362,$A$2)/30)-1,DAYS360(L1362,$A$2)/30)),0)</f>
        <v>6.2</v>
      </c>
      <c r="U1362" s="62">
        <f>+IF(M1362&lt;&gt;"",IF(DAYS360(M1362,$A$2)&lt;0,0,IF(AND(MONTH(M1362)=MONTH($A$2),YEAR(M1362)&lt;YEAR($A$2)),(DAYS360(M1362,$A$2)/30)-1,DAYS360(M1362,$A$2)/30)),0)</f>
        <v>0.7</v>
      </c>
      <c r="V1362" s="63">
        <f>S1362/((C1362+Q1362)/2)</f>
        <v>0.20246238030095759</v>
      </c>
      <c r="W1362" s="64">
        <f>+IF(V1362&gt;0,1/V1362,999)</f>
        <v>4.9391891891891895</v>
      </c>
      <c r="X1362" s="65" t="str">
        <f>+IF(N1362&lt;&gt;"",IF(INT(N1362)&lt;&gt;INT(K1362),"OUI",""),"")</f>
        <v/>
      </c>
      <c r="Y1362" s="66">
        <f>+IF(F1362="OUI",0,C1362*K1362)</f>
        <v>1179.6301000000001</v>
      </c>
      <c r="Z1362" s="67" t="str">
        <f>+IF(R1362="-",IF(OR(F1362="OUI",AND(G1362="OUI",T1362&lt;=$V$1),H1362="OUI",I1362="OUI",J1362="OUI",T1362&lt;=$V$1),"OUI",""),"")</f>
        <v>OUI</v>
      </c>
      <c r="AA1362" s="68" t="str">
        <f>+IF(OR(Z1362&lt;&gt;"OUI",X1362="OUI",R1362&lt;&gt;"-"),"OUI","")</f>
        <v/>
      </c>
      <c r="AB1362" s="69" t="str">
        <f>+IF(AA1362&lt;&gt;"OUI","-",IF(R1362="-",IF(W1362&lt;=3,"-",MAX(N1362,K1362*(1-$T$1))),IF(W1362&lt;=3,R1362,IF(T1362&gt;$V$6,MAX(N1362,K1362*$T$6),IF(T1362&gt;$V$5,MAX(R1362,N1362,K1362*(1-$T$2),K1362*(1-$T$5)),IF(T1362&gt;$V$4,MAX(R1362,N1362,K1362*(1-$T$2),K1362*(1-$T$4)),IF(T1362&gt;$V$3,MAX(R1362,N1362,K1362*(1-$T$2),K1362*(1-$T$3)),IF(T1362&gt;$V$1,MAX(N1362,K1362*(1-$T$2)),MAX(N1362,R1362)))))))))</f>
        <v>-</v>
      </c>
      <c r="AC1362" s="70" t="str">
        <f>+IF(AB1362="-","-",IF(ABS(K1362-AB1362)&lt;0.1,1,-1*(AB1362-K1362)/K1362))</f>
        <v>-</v>
      </c>
      <c r="AD1362" s="66" t="str">
        <f>+IF(AB1362&lt;&gt;"-",IF(AB1362&lt;K1362,(K1362-AB1362)*C1362,AB1362*C1362),"")</f>
        <v/>
      </c>
      <c r="AE1362" s="68" t="str">
        <f>+IF(AB1362&lt;&gt;"-",IF(R1362&lt;&gt;"-",IF(Z1362&lt;&gt;"OUI","OLD","FAUX"),IF(Z1362&lt;&gt;"OUI","NEW","FAUX")),"")</f>
        <v/>
      </c>
      <c r="AF1362" s="68"/>
      <c r="AG1362" s="68"/>
      <c r="AH1362" s="53" t="str">
        <f t="shared" si="21"/>
        <v/>
      </c>
    </row>
    <row r="1363" spans="1:34" ht="17">
      <c r="A1363" s="53" t="s">
        <v>1330</v>
      </c>
      <c r="B1363" s="53" t="s">
        <v>1331</v>
      </c>
      <c r="C1363" s="54">
        <v>10</v>
      </c>
      <c r="D1363" s="55" t="s">
        <v>80</v>
      </c>
      <c r="E1363" s="55" t="s">
        <v>928</v>
      </c>
      <c r="F1363" s="56" t="s">
        <v>49</v>
      </c>
      <c r="G1363" s="56" t="s">
        <v>49</v>
      </c>
      <c r="H1363" s="56"/>
      <c r="I1363" s="56"/>
      <c r="J1363" s="56" t="s">
        <v>49</v>
      </c>
      <c r="K1363" s="57">
        <v>3.6688999999999998</v>
      </c>
      <c r="L1363" s="58">
        <v>44777</v>
      </c>
      <c r="M1363" s="58">
        <v>45644</v>
      </c>
      <c r="N1363" s="59"/>
      <c r="O1363" s="56"/>
      <c r="P1363" s="56"/>
      <c r="Q1363" s="56">
        <v>10</v>
      </c>
      <c r="R1363" s="60" t="s">
        <v>1139</v>
      </c>
      <c r="S1363" s="61">
        <f>O1363+P1363</f>
        <v>0</v>
      </c>
      <c r="T1363" s="62">
        <f>+IF(L1363&lt;&gt;"",IF(DAYS360(L1363,$A$2)&lt;0,0,IF(AND(MONTH(L1363)=MONTH($A$2),YEAR(L1363)&lt;YEAR($A$2)),(DAYS360(L1363,$A$2)/30)-1,DAYS360(L1363,$A$2)/30)),0)</f>
        <v>31.733333333333334</v>
      </c>
      <c r="U1363" s="62">
        <f>+IF(M1363&lt;&gt;"",IF(DAYS360(M1363,$A$2)&lt;0,0,IF(AND(MONTH(M1363)=MONTH($A$2),YEAR(M1363)&lt;YEAR($A$2)),(DAYS360(M1363,$A$2)/30)-1,DAYS360(M1363,$A$2)/30)),0)</f>
        <v>3.2666666666666666</v>
      </c>
      <c r="V1363" s="63">
        <f>S1363/((C1363+Q1363)/2)</f>
        <v>0</v>
      </c>
      <c r="W1363" s="64">
        <f>+IF(V1363&gt;0,1/V1363,999)</f>
        <v>999</v>
      </c>
      <c r="X1363" s="65" t="str">
        <f>+IF(N1363&lt;&gt;"",IF(INT(N1363)&lt;&gt;INT(K1363),"OUI",""),"")</f>
        <v/>
      </c>
      <c r="Y1363" s="66">
        <f>+IF(F1363="OUI",0,C1363*K1363)</f>
        <v>36.689</v>
      </c>
      <c r="Z1363" s="67" t="str">
        <f>+IF(R1363="-",IF(OR(F1363="OUI",AND(G1363="OUI",T1363&lt;=$V$1),H1363="OUI",I1363="OUI",J1363="OUI",T1363&lt;=$V$1),"OUI",""),"")</f>
        <v/>
      </c>
      <c r="AA1363" s="68" t="str">
        <f>+IF(OR(Z1363&lt;&gt;"OUI",X1363="OUI",R1363&lt;&gt;"-"),"OUI","")</f>
        <v>OUI</v>
      </c>
      <c r="AB1363" s="69">
        <f>+IF(AA1363&lt;&gt;"OUI","-",IF(R1363="-",IF(W1363&lt;=3,"-",MAX(N1363,K1363*(1-$T$1))),IF(W1363&lt;=3,R1363,IF(T1363&gt;$V$6,MAX(N1363,K1363*$T$6),IF(T1363&gt;$V$5,MAX(R1363,N1363,K1363*(1-$T$2),K1363*(1-$T$5)),IF(T1363&gt;$V$4,MAX(R1363,N1363,K1363*(1-$T$2),K1363*(1-$T$4)),IF(T1363&gt;$V$3,MAX(R1363,N1363,K1363*(1-$T$2),K1363*(1-$T$3)),IF(T1363&gt;$V$1,MAX(N1363,K1363*(1-$T$2)),MAX(N1363,R1363)))))))))</f>
        <v>3.3020100000000001</v>
      </c>
      <c r="AC1363" s="70">
        <f>+IF(AB1363="-","-",IF(ABS(K1363-AB1363)&lt;0.1,1,-1*(AB1363-K1363)/K1363))</f>
        <v>9.9999999999999922E-2</v>
      </c>
      <c r="AD1363" s="66">
        <f>+IF(AB1363&lt;&gt;"-",IF(AB1363&lt;K1363,(K1363-AB1363)*C1363,AB1363*C1363),"")</f>
        <v>3.6688999999999972</v>
      </c>
      <c r="AE1363" s="68" t="str">
        <f>+IF(AB1363&lt;&gt;"-",IF(R1363&lt;&gt;"-",IF(Z1363&lt;&gt;"OUI","OLD","FAUX"),IF(Z1363&lt;&gt;"OUI","NEW","FAUX")),"")</f>
        <v>NEW</v>
      </c>
      <c r="AF1363" s="68"/>
      <c r="AG1363" s="68"/>
      <c r="AH1363" s="53" t="str">
        <f t="shared" si="21"/>
        <v/>
      </c>
    </row>
    <row r="1364" spans="1:34" ht="17">
      <c r="A1364" s="53" t="s">
        <v>3146</v>
      </c>
      <c r="B1364" s="53" t="s">
        <v>3147</v>
      </c>
      <c r="C1364" s="54">
        <v>8</v>
      </c>
      <c r="D1364" s="55" t="s">
        <v>448</v>
      </c>
      <c r="E1364" s="55"/>
      <c r="F1364" s="56" t="s">
        <v>49</v>
      </c>
      <c r="G1364" s="56" t="s">
        <v>49</v>
      </c>
      <c r="H1364" s="56"/>
      <c r="I1364" s="56"/>
      <c r="J1364" s="56"/>
      <c r="K1364" s="57">
        <v>3.6261000000000001</v>
      </c>
      <c r="L1364" s="58">
        <v>45560</v>
      </c>
      <c r="M1364" s="58">
        <v>45730</v>
      </c>
      <c r="N1364" s="59"/>
      <c r="O1364" s="56">
        <v>3</v>
      </c>
      <c r="P1364" s="56"/>
      <c r="Q1364" s="56">
        <v>11</v>
      </c>
      <c r="R1364" s="60" t="s">
        <v>1139</v>
      </c>
      <c r="S1364" s="61">
        <f>O1364+P1364</f>
        <v>3</v>
      </c>
      <c r="T1364" s="62">
        <f>+IF(L1364&lt;&gt;"",IF(DAYS360(L1364,$A$2)&lt;0,0,IF(AND(MONTH(L1364)=MONTH($A$2),YEAR(L1364)&lt;YEAR($A$2)),(DAYS360(L1364,$A$2)/30)-1,DAYS360(L1364,$A$2)/30)),0)</f>
        <v>6.0333333333333332</v>
      </c>
      <c r="U1364" s="62">
        <f>+IF(M1364&lt;&gt;"",IF(DAYS360(M1364,$A$2)&lt;0,0,IF(AND(MONTH(M1364)=MONTH($A$2),YEAR(M1364)&lt;YEAR($A$2)),(DAYS360(M1364,$A$2)/30)-1,DAYS360(M1364,$A$2)/30)),0)</f>
        <v>0.4</v>
      </c>
      <c r="V1364" s="63">
        <f>S1364/((C1364+Q1364)/2)</f>
        <v>0.31578947368421051</v>
      </c>
      <c r="W1364" s="64">
        <f>+IF(V1364&gt;0,1/V1364,999)</f>
        <v>3.166666666666667</v>
      </c>
      <c r="X1364" s="65" t="str">
        <f>+IF(N1364&lt;&gt;"",IF(INT(N1364)&lt;&gt;INT(K1364),"OUI",""),"")</f>
        <v/>
      </c>
      <c r="Y1364" s="66">
        <f>+IF(F1364="OUI",0,C1364*K1364)</f>
        <v>29.008800000000001</v>
      </c>
      <c r="Z1364" s="67" t="str">
        <f>+IF(R1364="-",IF(OR(F1364="OUI",AND(G1364="OUI",T1364&lt;=$V$1),H1364="OUI",I1364="OUI",J1364="OUI",T1364&lt;=$V$1),"OUI",""),"")</f>
        <v>OUI</v>
      </c>
      <c r="AA1364" s="68" t="str">
        <f>+IF(OR(Z1364&lt;&gt;"OUI",X1364="OUI",R1364&lt;&gt;"-"),"OUI","")</f>
        <v/>
      </c>
      <c r="AB1364" s="69" t="str">
        <f>+IF(AA1364&lt;&gt;"OUI","-",IF(R1364="-",IF(W1364&lt;=3,"-",MAX(N1364,K1364*(1-$T$1))),IF(W1364&lt;=3,R1364,IF(T1364&gt;$V$6,MAX(N1364,K1364*$T$6),IF(T1364&gt;$V$5,MAX(R1364,N1364,K1364*(1-$T$2),K1364*(1-$T$5)),IF(T1364&gt;$V$4,MAX(R1364,N1364,K1364*(1-$T$2),K1364*(1-$T$4)),IF(T1364&gt;$V$3,MAX(R1364,N1364,K1364*(1-$T$2),K1364*(1-$T$3)),IF(T1364&gt;$V$1,MAX(N1364,K1364*(1-$T$2)),MAX(N1364,R1364)))))))))</f>
        <v>-</v>
      </c>
      <c r="AC1364" s="70" t="str">
        <f>+IF(AB1364="-","-",IF(ABS(K1364-AB1364)&lt;0.1,1,-1*(AB1364-K1364)/K1364))</f>
        <v>-</v>
      </c>
      <c r="AD1364" s="66" t="str">
        <f>+IF(AB1364&lt;&gt;"-",IF(AB1364&lt;K1364,(K1364-AB1364)*C1364,AB1364*C1364),"")</f>
        <v/>
      </c>
      <c r="AE1364" s="68" t="str">
        <f>+IF(AB1364&lt;&gt;"-",IF(R1364&lt;&gt;"-",IF(Z1364&lt;&gt;"OUI","OLD","FAUX"),IF(Z1364&lt;&gt;"OUI","NEW","FAUX")),"")</f>
        <v/>
      </c>
      <c r="AF1364" s="68"/>
      <c r="AG1364" s="68"/>
      <c r="AH1364" s="53" t="str">
        <f t="shared" si="21"/>
        <v/>
      </c>
    </row>
    <row r="1365" spans="1:34" ht="17">
      <c r="A1365" s="53" t="s">
        <v>3144</v>
      </c>
      <c r="B1365" s="53" t="s">
        <v>3145</v>
      </c>
      <c r="C1365" s="54">
        <v>11</v>
      </c>
      <c r="D1365" s="55" t="s">
        <v>448</v>
      </c>
      <c r="E1365" s="55"/>
      <c r="F1365" s="56" t="s">
        <v>49</v>
      </c>
      <c r="G1365" s="56" t="s">
        <v>49</v>
      </c>
      <c r="H1365" s="56"/>
      <c r="I1365" s="56"/>
      <c r="J1365" s="56"/>
      <c r="K1365" s="57">
        <v>3.6261000000000001</v>
      </c>
      <c r="L1365" s="58">
        <v>45560</v>
      </c>
      <c r="M1365" s="58">
        <v>45730</v>
      </c>
      <c r="N1365" s="59"/>
      <c r="O1365" s="56">
        <v>1</v>
      </c>
      <c r="P1365" s="56"/>
      <c r="Q1365" s="56">
        <v>12</v>
      </c>
      <c r="R1365" s="60" t="s">
        <v>1139</v>
      </c>
      <c r="S1365" s="61">
        <f>O1365+P1365</f>
        <v>1</v>
      </c>
      <c r="T1365" s="62">
        <f>+IF(L1365&lt;&gt;"",IF(DAYS360(L1365,$A$2)&lt;0,0,IF(AND(MONTH(L1365)=MONTH($A$2),YEAR(L1365)&lt;YEAR($A$2)),(DAYS360(L1365,$A$2)/30)-1,DAYS360(L1365,$A$2)/30)),0)</f>
        <v>6.0333333333333332</v>
      </c>
      <c r="U1365" s="62">
        <f>+IF(M1365&lt;&gt;"",IF(DAYS360(M1365,$A$2)&lt;0,0,IF(AND(MONTH(M1365)=MONTH($A$2),YEAR(M1365)&lt;YEAR($A$2)),(DAYS360(M1365,$A$2)/30)-1,DAYS360(M1365,$A$2)/30)),0)</f>
        <v>0.4</v>
      </c>
      <c r="V1365" s="63">
        <f>S1365/((C1365+Q1365)/2)</f>
        <v>8.6956521739130432E-2</v>
      </c>
      <c r="W1365" s="64">
        <f>+IF(V1365&gt;0,1/V1365,999)</f>
        <v>11.5</v>
      </c>
      <c r="X1365" s="65" t="str">
        <f>+IF(N1365&lt;&gt;"",IF(INT(N1365)&lt;&gt;INT(K1365),"OUI",""),"")</f>
        <v/>
      </c>
      <c r="Y1365" s="66">
        <f>+IF(F1365="OUI",0,C1365*K1365)</f>
        <v>39.887100000000004</v>
      </c>
      <c r="Z1365" s="67" t="str">
        <f>+IF(R1365="-",IF(OR(F1365="OUI",AND(G1365="OUI",T1365&lt;=$V$1),H1365="OUI",I1365="OUI",J1365="OUI",T1365&lt;=$V$1),"OUI",""),"")</f>
        <v>OUI</v>
      </c>
      <c r="AA1365" s="68" t="str">
        <f>+IF(OR(Z1365&lt;&gt;"OUI",X1365="OUI",R1365&lt;&gt;"-"),"OUI","")</f>
        <v/>
      </c>
      <c r="AB1365" s="69" t="str">
        <f>+IF(AA1365&lt;&gt;"OUI","-",IF(R1365="-",IF(W1365&lt;=3,"-",MAX(N1365,K1365*(1-$T$1))),IF(W1365&lt;=3,R1365,IF(T1365&gt;$V$6,MAX(N1365,K1365*$T$6),IF(T1365&gt;$V$5,MAX(R1365,N1365,K1365*(1-$T$2),K1365*(1-$T$5)),IF(T1365&gt;$V$4,MAX(R1365,N1365,K1365*(1-$T$2),K1365*(1-$T$4)),IF(T1365&gt;$V$3,MAX(R1365,N1365,K1365*(1-$T$2),K1365*(1-$T$3)),IF(T1365&gt;$V$1,MAX(N1365,K1365*(1-$T$2)),MAX(N1365,R1365)))))))))</f>
        <v>-</v>
      </c>
      <c r="AC1365" s="70" t="str">
        <f>+IF(AB1365="-","-",IF(ABS(K1365-AB1365)&lt;0.1,1,-1*(AB1365-K1365)/K1365))</f>
        <v>-</v>
      </c>
      <c r="AD1365" s="66" t="str">
        <f>+IF(AB1365&lt;&gt;"-",IF(AB1365&lt;K1365,(K1365-AB1365)*C1365,AB1365*C1365),"")</f>
        <v/>
      </c>
      <c r="AE1365" s="68" t="str">
        <f>+IF(AB1365&lt;&gt;"-",IF(R1365&lt;&gt;"-",IF(Z1365&lt;&gt;"OUI","OLD","FAUX"),IF(Z1365&lt;&gt;"OUI","NEW","FAUX")),"")</f>
        <v/>
      </c>
      <c r="AF1365" s="68"/>
      <c r="AG1365" s="68"/>
      <c r="AH1365" s="53" t="str">
        <f t="shared" si="21"/>
        <v/>
      </c>
    </row>
    <row r="1366" spans="1:34" ht="17">
      <c r="A1366" s="53" t="s">
        <v>3148</v>
      </c>
      <c r="B1366" s="53" t="s">
        <v>3149</v>
      </c>
      <c r="C1366" s="54">
        <v>12</v>
      </c>
      <c r="D1366" s="55" t="s">
        <v>448</v>
      </c>
      <c r="E1366" s="55"/>
      <c r="F1366" s="56" t="s">
        <v>49</v>
      </c>
      <c r="G1366" s="56" t="s">
        <v>49</v>
      </c>
      <c r="H1366" s="56"/>
      <c r="I1366" s="56"/>
      <c r="J1366" s="56"/>
      <c r="K1366" s="57">
        <v>3.6261000000000001</v>
      </c>
      <c r="L1366" s="58">
        <v>45560</v>
      </c>
      <c r="M1366" s="58"/>
      <c r="N1366" s="59"/>
      <c r="O1366" s="56"/>
      <c r="P1366" s="56"/>
      <c r="Q1366" s="56">
        <v>12</v>
      </c>
      <c r="R1366" s="60" t="s">
        <v>1139</v>
      </c>
      <c r="S1366" s="61">
        <f>O1366+P1366</f>
        <v>0</v>
      </c>
      <c r="T1366" s="62">
        <f>+IF(L1366&lt;&gt;"",IF(DAYS360(L1366,$A$2)&lt;0,0,IF(AND(MONTH(L1366)=MONTH($A$2),YEAR(L1366)&lt;YEAR($A$2)),(DAYS360(L1366,$A$2)/30)-1,DAYS360(L1366,$A$2)/30)),0)</f>
        <v>6.0333333333333332</v>
      </c>
      <c r="U1366" s="62">
        <f>+IF(M1366&lt;&gt;"",IF(DAYS360(M1366,$A$2)&lt;0,0,IF(AND(MONTH(M1366)=MONTH($A$2),YEAR(M1366)&lt;YEAR($A$2)),(DAYS360(M1366,$A$2)/30)-1,DAYS360(M1366,$A$2)/30)),0)</f>
        <v>0</v>
      </c>
      <c r="V1366" s="63">
        <f>S1366/((C1366+Q1366)/2)</f>
        <v>0</v>
      </c>
      <c r="W1366" s="64">
        <f>+IF(V1366&gt;0,1/V1366,999)</f>
        <v>999</v>
      </c>
      <c r="X1366" s="65" t="str">
        <f>+IF(N1366&lt;&gt;"",IF(INT(N1366)&lt;&gt;INT(K1366),"OUI",""),"")</f>
        <v/>
      </c>
      <c r="Y1366" s="66">
        <f>+IF(F1366="OUI",0,C1366*K1366)</f>
        <v>43.513199999999998</v>
      </c>
      <c r="Z1366" s="67" t="str">
        <f>+IF(R1366="-",IF(OR(F1366="OUI",AND(G1366="OUI",T1366&lt;=$V$1),H1366="OUI",I1366="OUI",J1366="OUI",T1366&lt;=$V$1),"OUI",""),"")</f>
        <v>OUI</v>
      </c>
      <c r="AA1366" s="68" t="str">
        <f>+IF(OR(Z1366&lt;&gt;"OUI",X1366="OUI",R1366&lt;&gt;"-"),"OUI","")</f>
        <v/>
      </c>
      <c r="AB1366" s="69" t="str">
        <f>+IF(AA1366&lt;&gt;"OUI","-",IF(R1366="-",IF(W1366&lt;=3,"-",MAX(N1366,K1366*(1-$T$1))),IF(W1366&lt;=3,R1366,IF(T1366&gt;$V$6,MAX(N1366,K1366*$T$6),IF(T1366&gt;$V$5,MAX(R1366,N1366,K1366*(1-$T$2),K1366*(1-$T$5)),IF(T1366&gt;$V$4,MAX(R1366,N1366,K1366*(1-$T$2),K1366*(1-$T$4)),IF(T1366&gt;$V$3,MAX(R1366,N1366,K1366*(1-$T$2),K1366*(1-$T$3)),IF(T1366&gt;$V$1,MAX(N1366,K1366*(1-$T$2)),MAX(N1366,R1366)))))))))</f>
        <v>-</v>
      </c>
      <c r="AC1366" s="70" t="str">
        <f>+IF(AB1366="-","-",IF(ABS(K1366-AB1366)&lt;0.1,1,-1*(AB1366-K1366)/K1366))</f>
        <v>-</v>
      </c>
      <c r="AD1366" s="66" t="str">
        <f>+IF(AB1366&lt;&gt;"-",IF(AB1366&lt;K1366,(K1366-AB1366)*C1366,AB1366*C1366),"")</f>
        <v/>
      </c>
      <c r="AE1366" s="68" t="str">
        <f>+IF(AB1366&lt;&gt;"-",IF(R1366&lt;&gt;"-",IF(Z1366&lt;&gt;"OUI","OLD","FAUX"),IF(Z1366&lt;&gt;"OUI","NEW","FAUX")),"")</f>
        <v/>
      </c>
      <c r="AF1366" s="68"/>
      <c r="AG1366" s="68"/>
      <c r="AH1366" s="53" t="str">
        <f t="shared" si="21"/>
        <v/>
      </c>
    </row>
    <row r="1367" spans="1:34" ht="17">
      <c r="A1367" s="53" t="s">
        <v>3150</v>
      </c>
      <c r="B1367" s="53" t="s">
        <v>3151</v>
      </c>
      <c r="C1367" s="54">
        <v>12</v>
      </c>
      <c r="D1367" s="55" t="s">
        <v>448</v>
      </c>
      <c r="E1367" s="55"/>
      <c r="F1367" s="56" t="s">
        <v>49</v>
      </c>
      <c r="G1367" s="56" t="s">
        <v>49</v>
      </c>
      <c r="H1367" s="56"/>
      <c r="I1367" s="56"/>
      <c r="J1367" s="56"/>
      <c r="K1367" s="57">
        <v>3.6261000000000001</v>
      </c>
      <c r="L1367" s="58">
        <v>45560</v>
      </c>
      <c r="M1367" s="58"/>
      <c r="N1367" s="59"/>
      <c r="O1367" s="56"/>
      <c r="P1367" s="56"/>
      <c r="Q1367" s="56">
        <v>12</v>
      </c>
      <c r="R1367" s="60" t="s">
        <v>1139</v>
      </c>
      <c r="S1367" s="61">
        <f>O1367+P1367</f>
        <v>0</v>
      </c>
      <c r="T1367" s="62">
        <f>+IF(L1367&lt;&gt;"",IF(DAYS360(L1367,$A$2)&lt;0,0,IF(AND(MONTH(L1367)=MONTH($A$2),YEAR(L1367)&lt;YEAR($A$2)),(DAYS360(L1367,$A$2)/30)-1,DAYS360(L1367,$A$2)/30)),0)</f>
        <v>6.0333333333333332</v>
      </c>
      <c r="U1367" s="62">
        <f>+IF(M1367&lt;&gt;"",IF(DAYS360(M1367,$A$2)&lt;0,0,IF(AND(MONTH(M1367)=MONTH($A$2),YEAR(M1367)&lt;YEAR($A$2)),(DAYS360(M1367,$A$2)/30)-1,DAYS360(M1367,$A$2)/30)),0)</f>
        <v>0</v>
      </c>
      <c r="V1367" s="63">
        <f>S1367/((C1367+Q1367)/2)</f>
        <v>0</v>
      </c>
      <c r="W1367" s="64">
        <f>+IF(V1367&gt;0,1/V1367,999)</f>
        <v>999</v>
      </c>
      <c r="X1367" s="65" t="str">
        <f>+IF(N1367&lt;&gt;"",IF(INT(N1367)&lt;&gt;INT(K1367),"OUI",""),"")</f>
        <v/>
      </c>
      <c r="Y1367" s="66">
        <f>+IF(F1367="OUI",0,C1367*K1367)</f>
        <v>43.513199999999998</v>
      </c>
      <c r="Z1367" s="67" t="str">
        <f>+IF(R1367="-",IF(OR(F1367="OUI",AND(G1367="OUI",T1367&lt;=$V$1),H1367="OUI",I1367="OUI",J1367="OUI",T1367&lt;=$V$1),"OUI",""),"")</f>
        <v>OUI</v>
      </c>
      <c r="AA1367" s="68" t="str">
        <f>+IF(OR(Z1367&lt;&gt;"OUI",X1367="OUI",R1367&lt;&gt;"-"),"OUI","")</f>
        <v/>
      </c>
      <c r="AB1367" s="69" t="str">
        <f>+IF(AA1367&lt;&gt;"OUI","-",IF(R1367="-",IF(W1367&lt;=3,"-",MAX(N1367,K1367*(1-$T$1))),IF(W1367&lt;=3,R1367,IF(T1367&gt;$V$6,MAX(N1367,K1367*$T$6),IF(T1367&gt;$V$5,MAX(R1367,N1367,K1367*(1-$T$2),K1367*(1-$T$5)),IF(T1367&gt;$V$4,MAX(R1367,N1367,K1367*(1-$T$2),K1367*(1-$T$4)),IF(T1367&gt;$V$3,MAX(R1367,N1367,K1367*(1-$T$2),K1367*(1-$T$3)),IF(T1367&gt;$V$1,MAX(N1367,K1367*(1-$T$2)),MAX(N1367,R1367)))))))))</f>
        <v>-</v>
      </c>
      <c r="AC1367" s="70" t="str">
        <f>+IF(AB1367="-","-",IF(ABS(K1367-AB1367)&lt;0.1,1,-1*(AB1367-K1367)/K1367))</f>
        <v>-</v>
      </c>
      <c r="AD1367" s="66" t="str">
        <f>+IF(AB1367&lt;&gt;"-",IF(AB1367&lt;K1367,(K1367-AB1367)*C1367,AB1367*C1367),"")</f>
        <v/>
      </c>
      <c r="AE1367" s="68" t="str">
        <f>+IF(AB1367&lt;&gt;"-",IF(R1367&lt;&gt;"-",IF(Z1367&lt;&gt;"OUI","OLD","FAUX"),IF(Z1367&lt;&gt;"OUI","NEW","FAUX")),"")</f>
        <v/>
      </c>
      <c r="AF1367" s="68"/>
      <c r="AG1367" s="68"/>
      <c r="AH1367" s="53" t="str">
        <f t="shared" si="21"/>
        <v/>
      </c>
    </row>
    <row r="1368" spans="1:34" ht="17">
      <c r="A1368" s="53" t="s">
        <v>3154</v>
      </c>
      <c r="B1368" s="53" t="s">
        <v>3155</v>
      </c>
      <c r="C1368" s="54">
        <v>12</v>
      </c>
      <c r="D1368" s="55" t="s">
        <v>448</v>
      </c>
      <c r="E1368" s="55"/>
      <c r="F1368" s="56" t="s">
        <v>49</v>
      </c>
      <c r="G1368" s="56" t="s">
        <v>49</v>
      </c>
      <c r="H1368" s="56"/>
      <c r="I1368" s="56"/>
      <c r="J1368" s="56"/>
      <c r="K1368" s="57">
        <v>3.6261000000000001</v>
      </c>
      <c r="L1368" s="58">
        <v>45560</v>
      </c>
      <c r="M1368" s="58"/>
      <c r="N1368" s="59"/>
      <c r="O1368" s="56"/>
      <c r="P1368" s="56"/>
      <c r="Q1368" s="56">
        <v>12</v>
      </c>
      <c r="R1368" s="60" t="s">
        <v>1139</v>
      </c>
      <c r="S1368" s="61">
        <f>O1368+P1368</f>
        <v>0</v>
      </c>
      <c r="T1368" s="62">
        <f>+IF(L1368&lt;&gt;"",IF(DAYS360(L1368,$A$2)&lt;0,0,IF(AND(MONTH(L1368)=MONTH($A$2),YEAR(L1368)&lt;YEAR($A$2)),(DAYS360(L1368,$A$2)/30)-1,DAYS360(L1368,$A$2)/30)),0)</f>
        <v>6.0333333333333332</v>
      </c>
      <c r="U1368" s="62">
        <f>+IF(M1368&lt;&gt;"",IF(DAYS360(M1368,$A$2)&lt;0,0,IF(AND(MONTH(M1368)=MONTH($A$2),YEAR(M1368)&lt;YEAR($A$2)),(DAYS360(M1368,$A$2)/30)-1,DAYS360(M1368,$A$2)/30)),0)</f>
        <v>0</v>
      </c>
      <c r="V1368" s="63">
        <f>S1368/((C1368+Q1368)/2)</f>
        <v>0</v>
      </c>
      <c r="W1368" s="64">
        <f>+IF(V1368&gt;0,1/V1368,999)</f>
        <v>999</v>
      </c>
      <c r="X1368" s="65" t="str">
        <f>+IF(N1368&lt;&gt;"",IF(INT(N1368)&lt;&gt;INT(K1368),"OUI",""),"")</f>
        <v/>
      </c>
      <c r="Y1368" s="66">
        <f>+IF(F1368="OUI",0,C1368*K1368)</f>
        <v>43.513199999999998</v>
      </c>
      <c r="Z1368" s="67" t="str">
        <f>+IF(R1368="-",IF(OR(F1368="OUI",AND(G1368="OUI",T1368&lt;=$V$1),H1368="OUI",I1368="OUI",J1368="OUI",T1368&lt;=$V$1),"OUI",""),"")</f>
        <v>OUI</v>
      </c>
      <c r="AA1368" s="68" t="str">
        <f>+IF(OR(Z1368&lt;&gt;"OUI",X1368="OUI",R1368&lt;&gt;"-"),"OUI","")</f>
        <v/>
      </c>
      <c r="AB1368" s="69" t="str">
        <f>+IF(AA1368&lt;&gt;"OUI","-",IF(R1368="-",IF(W1368&lt;=3,"-",MAX(N1368,K1368*(1-$T$1))),IF(W1368&lt;=3,R1368,IF(T1368&gt;$V$6,MAX(N1368,K1368*$T$6),IF(T1368&gt;$V$5,MAX(R1368,N1368,K1368*(1-$T$2),K1368*(1-$T$5)),IF(T1368&gt;$V$4,MAX(R1368,N1368,K1368*(1-$T$2),K1368*(1-$T$4)),IF(T1368&gt;$V$3,MAX(R1368,N1368,K1368*(1-$T$2),K1368*(1-$T$3)),IF(T1368&gt;$V$1,MAX(N1368,K1368*(1-$T$2)),MAX(N1368,R1368)))))))))</f>
        <v>-</v>
      </c>
      <c r="AC1368" s="70" t="str">
        <f>+IF(AB1368="-","-",IF(ABS(K1368-AB1368)&lt;0.1,1,-1*(AB1368-K1368)/K1368))</f>
        <v>-</v>
      </c>
      <c r="AD1368" s="66" t="str">
        <f>+IF(AB1368&lt;&gt;"-",IF(AB1368&lt;K1368,(K1368-AB1368)*C1368,AB1368*C1368),"")</f>
        <v/>
      </c>
      <c r="AE1368" s="68" t="str">
        <f>+IF(AB1368&lt;&gt;"-",IF(R1368&lt;&gt;"-",IF(Z1368&lt;&gt;"OUI","OLD","FAUX"),IF(Z1368&lt;&gt;"OUI","NEW","FAUX")),"")</f>
        <v/>
      </c>
      <c r="AF1368" s="68"/>
      <c r="AG1368" s="68"/>
      <c r="AH1368" s="53" t="str">
        <f t="shared" si="21"/>
        <v/>
      </c>
    </row>
    <row r="1369" spans="1:34" ht="17">
      <c r="A1369" s="53" t="s">
        <v>3152</v>
      </c>
      <c r="B1369" s="53" t="s">
        <v>3153</v>
      </c>
      <c r="C1369" s="54">
        <v>19</v>
      </c>
      <c r="D1369" s="55" t="s">
        <v>448</v>
      </c>
      <c r="E1369" s="55"/>
      <c r="F1369" s="56" t="s">
        <v>49</v>
      </c>
      <c r="G1369" s="56" t="s">
        <v>49</v>
      </c>
      <c r="H1369" s="56"/>
      <c r="I1369" s="56"/>
      <c r="J1369" s="56"/>
      <c r="K1369" s="57">
        <v>3.6261000000000001</v>
      </c>
      <c r="L1369" s="58">
        <v>45560</v>
      </c>
      <c r="M1369" s="58">
        <v>45733</v>
      </c>
      <c r="N1369" s="59"/>
      <c r="O1369" s="56">
        <v>2</v>
      </c>
      <c r="P1369" s="56"/>
      <c r="Q1369" s="56">
        <v>21</v>
      </c>
      <c r="R1369" s="60" t="s">
        <v>1139</v>
      </c>
      <c r="S1369" s="61">
        <f>O1369+P1369</f>
        <v>2</v>
      </c>
      <c r="T1369" s="62">
        <f>+IF(L1369&lt;&gt;"",IF(DAYS360(L1369,$A$2)&lt;0,0,IF(AND(MONTH(L1369)=MONTH($A$2),YEAR(L1369)&lt;YEAR($A$2)),(DAYS360(L1369,$A$2)/30)-1,DAYS360(L1369,$A$2)/30)),0)</f>
        <v>6.0333333333333332</v>
      </c>
      <c r="U1369" s="62">
        <f>+IF(M1369&lt;&gt;"",IF(DAYS360(M1369,$A$2)&lt;0,0,IF(AND(MONTH(M1369)=MONTH($A$2),YEAR(M1369)&lt;YEAR($A$2)),(DAYS360(M1369,$A$2)/30)-1,DAYS360(M1369,$A$2)/30)),0)</f>
        <v>0.3</v>
      </c>
      <c r="V1369" s="63">
        <f>S1369/((C1369+Q1369)/2)</f>
        <v>0.1</v>
      </c>
      <c r="W1369" s="64">
        <f>+IF(V1369&gt;0,1/V1369,999)</f>
        <v>10</v>
      </c>
      <c r="X1369" s="65" t="str">
        <f>+IF(N1369&lt;&gt;"",IF(INT(N1369)&lt;&gt;INT(K1369),"OUI",""),"")</f>
        <v/>
      </c>
      <c r="Y1369" s="66">
        <f>+IF(F1369="OUI",0,C1369*K1369)</f>
        <v>68.895899999999997</v>
      </c>
      <c r="Z1369" s="67" t="str">
        <f>+IF(R1369="-",IF(OR(F1369="OUI",AND(G1369="OUI",T1369&lt;=$V$1),H1369="OUI",I1369="OUI",J1369="OUI",T1369&lt;=$V$1),"OUI",""),"")</f>
        <v>OUI</v>
      </c>
      <c r="AA1369" s="68" t="str">
        <f>+IF(OR(Z1369&lt;&gt;"OUI",X1369="OUI",R1369&lt;&gt;"-"),"OUI","")</f>
        <v/>
      </c>
      <c r="AB1369" s="69" t="str">
        <f>+IF(AA1369&lt;&gt;"OUI","-",IF(R1369="-",IF(W1369&lt;=3,"-",MAX(N1369,K1369*(1-$T$1))),IF(W1369&lt;=3,R1369,IF(T1369&gt;$V$6,MAX(N1369,K1369*$T$6),IF(T1369&gt;$V$5,MAX(R1369,N1369,K1369*(1-$T$2),K1369*(1-$T$5)),IF(T1369&gt;$V$4,MAX(R1369,N1369,K1369*(1-$T$2),K1369*(1-$T$4)),IF(T1369&gt;$V$3,MAX(R1369,N1369,K1369*(1-$T$2),K1369*(1-$T$3)),IF(T1369&gt;$V$1,MAX(N1369,K1369*(1-$T$2)),MAX(N1369,R1369)))))))))</f>
        <v>-</v>
      </c>
      <c r="AC1369" s="70" t="str">
        <f>+IF(AB1369="-","-",IF(ABS(K1369-AB1369)&lt;0.1,1,-1*(AB1369-K1369)/K1369))</f>
        <v>-</v>
      </c>
      <c r="AD1369" s="66" t="str">
        <f>+IF(AB1369&lt;&gt;"-",IF(AB1369&lt;K1369,(K1369-AB1369)*C1369,AB1369*C1369),"")</f>
        <v/>
      </c>
      <c r="AE1369" s="68" t="str">
        <f>+IF(AB1369&lt;&gt;"-",IF(R1369&lt;&gt;"-",IF(Z1369&lt;&gt;"OUI","OLD","FAUX"),IF(Z1369&lt;&gt;"OUI","NEW","FAUX")),"")</f>
        <v/>
      </c>
      <c r="AF1369" s="68"/>
      <c r="AG1369" s="68"/>
      <c r="AH1369" s="53" t="str">
        <f t="shared" si="21"/>
        <v/>
      </c>
    </row>
    <row r="1370" spans="1:34" ht="17">
      <c r="A1370" s="53" t="s">
        <v>86</v>
      </c>
      <c r="B1370" s="53" t="s">
        <v>87</v>
      </c>
      <c r="C1370" s="54">
        <v>229</v>
      </c>
      <c r="D1370" s="55" t="s">
        <v>47</v>
      </c>
      <c r="E1370" s="55" t="s">
        <v>88</v>
      </c>
      <c r="F1370" s="56" t="s">
        <v>49</v>
      </c>
      <c r="G1370" s="56" t="s">
        <v>49</v>
      </c>
      <c r="H1370" s="56"/>
      <c r="I1370" s="56"/>
      <c r="J1370" s="56" t="s">
        <v>49</v>
      </c>
      <c r="K1370" s="57">
        <v>3.6103999999999998</v>
      </c>
      <c r="L1370" s="58">
        <v>43382</v>
      </c>
      <c r="M1370" s="58">
        <v>45667</v>
      </c>
      <c r="N1370" s="59"/>
      <c r="O1370" s="56">
        <v>2</v>
      </c>
      <c r="P1370" s="56"/>
      <c r="Q1370" s="56">
        <v>232</v>
      </c>
      <c r="R1370" s="60">
        <v>3.6103999999999998</v>
      </c>
      <c r="S1370" s="61">
        <f>O1370+P1370</f>
        <v>2</v>
      </c>
      <c r="T1370" s="62">
        <f>+IF(L1370&lt;&gt;"",IF(DAYS360(L1370,$A$2)&lt;0,0,IF(AND(MONTH(L1370)=MONTH($A$2),YEAR(L1370)&lt;YEAR($A$2)),(DAYS360(L1370,$A$2)/30)-1,DAYS360(L1370,$A$2)/30)),0)</f>
        <v>77.566666666666663</v>
      </c>
      <c r="U1370" s="62">
        <f>+IF(M1370&lt;&gt;"",IF(DAYS360(M1370,$A$2)&lt;0,0,IF(AND(MONTH(M1370)=MONTH($A$2),YEAR(M1370)&lt;YEAR($A$2)),(DAYS360(M1370,$A$2)/30)-1,DAYS360(M1370,$A$2)/30)),0)</f>
        <v>2.5333333333333332</v>
      </c>
      <c r="V1370" s="63">
        <f>S1370/((C1370+Q1370)/2)</f>
        <v>8.6767895878524948E-3</v>
      </c>
      <c r="W1370" s="64">
        <f>+IF(V1370&gt;0,1/V1370,999)</f>
        <v>115.25</v>
      </c>
      <c r="X1370" s="65" t="str">
        <f>+IF(N1370&lt;&gt;"",IF(INT(N1370)&lt;&gt;INT(K1370),"OUI",""),"")</f>
        <v/>
      </c>
      <c r="Y1370" s="66">
        <f>+IF(F1370="OUI",0,C1370*K1370)</f>
        <v>826.78159999999991</v>
      </c>
      <c r="Z1370" s="67" t="str">
        <f>+IF(R1370="-",IF(OR(F1370="OUI",AND(G1370="OUI",T1370&lt;=$V$1),H1370="OUI",I1370="OUI",J1370="OUI",T1370&lt;=$V$1),"OUI",""),"")</f>
        <v/>
      </c>
      <c r="AA1370" s="68" t="str">
        <f>+IF(OR(Z1370&lt;&gt;"OUI",X1370="OUI",R1370&lt;&gt;"-"),"OUI","")</f>
        <v>OUI</v>
      </c>
      <c r="AB1370" s="69">
        <f>+IF(AA1370&lt;&gt;"OUI","-",IF(R1370="-",IF(W1370&lt;=3,"-",MAX(N1370,K1370*(1-$T$1))),IF(W1370&lt;=3,R1370,IF(T1370&gt;$V$6,MAX(N1370,K1370*$T$6),IF(T1370&gt;$V$5,MAX(R1370,N1370,K1370*(1-$T$2),K1370*(1-$T$5)),IF(T1370&gt;$V$4,MAX(R1370,N1370,K1370*(1-$T$2),K1370*(1-$T$4)),IF(T1370&gt;$V$3,MAX(R1370,N1370,K1370*(1-$T$2),K1370*(1-$T$3)),IF(T1370&gt;$V$1,MAX(N1370,K1370*(1-$T$2)),MAX(N1370,R1370)))))))))</f>
        <v>3.6103999999999998</v>
      </c>
      <c r="AC1370" s="70">
        <f>+IF(AB1370="-","-",IF(ABS(K1370-AB1370)&lt;0.1,1,-1*(AB1370-K1370)/K1370))</f>
        <v>1</v>
      </c>
      <c r="AD1370" s="66">
        <f>+IF(AB1370&lt;&gt;"-",IF(AB1370&lt;K1370,(K1370-AB1370)*C1370,AB1370*C1370),"")</f>
        <v>826.78159999999991</v>
      </c>
      <c r="AE1370" s="68" t="str">
        <f>+IF(AB1370&lt;&gt;"-",IF(R1370&lt;&gt;"-",IF(Z1370&lt;&gt;"OUI","OLD","FAUX"),IF(Z1370&lt;&gt;"OUI","NEW","FAUX")),"")</f>
        <v>OLD</v>
      </c>
      <c r="AF1370" s="68"/>
      <c r="AG1370" s="68"/>
      <c r="AH1370" s="53" t="str">
        <f t="shared" si="21"/>
        <v/>
      </c>
    </row>
    <row r="1371" spans="1:34" ht="17">
      <c r="A1371" s="53" t="s">
        <v>1042</v>
      </c>
      <c r="B1371" s="53" t="s">
        <v>1043</v>
      </c>
      <c r="C1371" s="54">
        <v>9</v>
      </c>
      <c r="D1371" s="55" t="s">
        <v>1044</v>
      </c>
      <c r="E1371" s="55"/>
      <c r="F1371" s="56" t="s">
        <v>49</v>
      </c>
      <c r="G1371" s="56" t="s">
        <v>49</v>
      </c>
      <c r="H1371" s="56"/>
      <c r="I1371" s="56"/>
      <c r="J1371" s="56"/>
      <c r="K1371" s="57">
        <v>3.6</v>
      </c>
      <c r="L1371" s="58">
        <v>45190</v>
      </c>
      <c r="M1371" s="58">
        <v>45370</v>
      </c>
      <c r="N1371" s="59"/>
      <c r="O1371" s="56"/>
      <c r="P1371" s="56"/>
      <c r="Q1371" s="56">
        <v>9</v>
      </c>
      <c r="R1371" s="60">
        <v>3.24</v>
      </c>
      <c r="S1371" s="61">
        <f>O1371+P1371</f>
        <v>0</v>
      </c>
      <c r="T1371" s="62">
        <f>+IF(L1371&lt;&gt;"",IF(DAYS360(L1371,$A$2)&lt;0,0,IF(AND(MONTH(L1371)=MONTH($A$2),YEAR(L1371)&lt;YEAR($A$2)),(DAYS360(L1371,$A$2)/30)-1,DAYS360(L1371,$A$2)/30)),0)</f>
        <v>18.166666666666668</v>
      </c>
      <c r="U1371" s="62">
        <f>+IF(M1371&lt;&gt;"",IF(DAYS360(M1371,$A$2)&lt;0,0,IF(AND(MONTH(M1371)=MONTH($A$2),YEAR(M1371)&lt;YEAR($A$2)),(DAYS360(M1371,$A$2)/30)-1,DAYS360(M1371,$A$2)/30)),0)</f>
        <v>11.233333333333333</v>
      </c>
      <c r="V1371" s="63">
        <f>S1371/((C1371+Q1371)/2)</f>
        <v>0</v>
      </c>
      <c r="W1371" s="64">
        <f>+IF(V1371&gt;0,1/V1371,999)</f>
        <v>999</v>
      </c>
      <c r="X1371" s="65" t="str">
        <f>+IF(N1371&lt;&gt;"",IF(INT(N1371)&lt;&gt;INT(K1371),"OUI",""),"")</f>
        <v/>
      </c>
      <c r="Y1371" s="66">
        <f>+IF(F1371="OUI",0,C1371*K1371)</f>
        <v>32.4</v>
      </c>
      <c r="Z1371" s="67" t="str">
        <f>+IF(R1371="-",IF(OR(F1371="OUI",AND(G1371="OUI",T1371&lt;=$V$1),H1371="OUI",I1371="OUI",J1371="OUI",T1371&lt;=$V$1),"OUI",""),"")</f>
        <v/>
      </c>
      <c r="AA1371" s="68" t="str">
        <f>+IF(OR(Z1371&lt;&gt;"OUI",X1371="OUI",R1371&lt;&gt;"-"),"OUI","")</f>
        <v>OUI</v>
      </c>
      <c r="AB1371" s="69">
        <f>+IF(AA1371&lt;&gt;"OUI","-",IF(R1371="-",IF(W1371&lt;=3,"-",MAX(N1371,K1371*(1-$T$1))),IF(W1371&lt;=3,R1371,IF(T1371&gt;$V$6,MAX(N1371,K1371*$T$6),IF(T1371&gt;$V$5,MAX(R1371,N1371,K1371*(1-$T$2),K1371*(1-$T$5)),IF(T1371&gt;$V$4,MAX(R1371,N1371,K1371*(1-$T$2),K1371*(1-$T$4)),IF(T1371&gt;$V$3,MAX(R1371,N1371,K1371*(1-$T$2),K1371*(1-$T$3)),IF(T1371&gt;$V$1,MAX(N1371,K1371*(1-$T$2)),MAX(N1371,R1371)))))))))</f>
        <v>3.24</v>
      </c>
      <c r="AC1371" s="70">
        <f>+IF(AB1371="-","-",IF(ABS(K1371-AB1371)&lt;0.1,1,-1*(AB1371-K1371)/K1371))</f>
        <v>9.9999999999999964E-2</v>
      </c>
      <c r="AD1371" s="66">
        <f>+IF(AB1371&lt;&gt;"-",IF(AB1371&lt;K1371,(K1371-AB1371)*C1371,AB1371*C1371),"")</f>
        <v>3.2399999999999989</v>
      </c>
      <c r="AE1371" s="68" t="str">
        <f>+IF(AB1371&lt;&gt;"-",IF(R1371&lt;&gt;"-",IF(Z1371&lt;&gt;"OUI","OLD","FAUX"),IF(Z1371&lt;&gt;"OUI","NEW","FAUX")),"")</f>
        <v>OLD</v>
      </c>
      <c r="AF1371" s="68"/>
      <c r="AG1371" s="68"/>
      <c r="AH1371" s="53" t="str">
        <f t="shared" si="21"/>
        <v/>
      </c>
    </row>
    <row r="1372" spans="1:34" ht="17">
      <c r="A1372" s="53" t="s">
        <v>1342</v>
      </c>
      <c r="B1372" s="53" t="s">
        <v>1343</v>
      </c>
      <c r="C1372" s="54">
        <v>7</v>
      </c>
      <c r="D1372" s="55" t="s">
        <v>1044</v>
      </c>
      <c r="E1372" s="55"/>
      <c r="F1372" s="56" t="s">
        <v>49</v>
      </c>
      <c r="G1372" s="56" t="s">
        <v>49</v>
      </c>
      <c r="H1372" s="56"/>
      <c r="I1372" s="56"/>
      <c r="J1372" s="56"/>
      <c r="K1372" s="57">
        <v>3.6</v>
      </c>
      <c r="L1372" s="58">
        <v>45183</v>
      </c>
      <c r="M1372" s="58">
        <v>45699</v>
      </c>
      <c r="N1372" s="59"/>
      <c r="O1372" s="56">
        <v>2</v>
      </c>
      <c r="P1372" s="56"/>
      <c r="Q1372" s="56">
        <v>9</v>
      </c>
      <c r="R1372" s="60" t="s">
        <v>1139</v>
      </c>
      <c r="S1372" s="61">
        <f>O1372+P1372</f>
        <v>2</v>
      </c>
      <c r="T1372" s="62">
        <f>+IF(L1372&lt;&gt;"",IF(DAYS360(L1372,$A$2)&lt;0,0,IF(AND(MONTH(L1372)=MONTH($A$2),YEAR(L1372)&lt;YEAR($A$2)),(DAYS360(L1372,$A$2)/30)-1,DAYS360(L1372,$A$2)/30)),0)</f>
        <v>18.399999999999999</v>
      </c>
      <c r="U1372" s="62">
        <f>+IF(M1372&lt;&gt;"",IF(DAYS360(M1372,$A$2)&lt;0,0,IF(AND(MONTH(M1372)=MONTH($A$2),YEAR(M1372)&lt;YEAR($A$2)),(DAYS360(M1372,$A$2)/30)-1,DAYS360(M1372,$A$2)/30)),0)</f>
        <v>1.5</v>
      </c>
      <c r="V1372" s="63">
        <f>S1372/((C1372+Q1372)/2)</f>
        <v>0.25</v>
      </c>
      <c r="W1372" s="64">
        <f>+IF(V1372&gt;0,1/V1372,999)</f>
        <v>4</v>
      </c>
      <c r="X1372" s="65" t="str">
        <f>+IF(N1372&lt;&gt;"",IF(INT(N1372)&lt;&gt;INT(K1372),"OUI",""),"")</f>
        <v/>
      </c>
      <c r="Y1372" s="66">
        <f>+IF(F1372="OUI",0,C1372*K1372)</f>
        <v>25.2</v>
      </c>
      <c r="Z1372" s="67" t="str">
        <f>+IF(R1372="-",IF(OR(F1372="OUI",AND(G1372="OUI",T1372&lt;=$V$1),H1372="OUI",I1372="OUI",J1372="OUI",T1372&lt;=$V$1),"OUI",""),"")</f>
        <v/>
      </c>
      <c r="AA1372" s="68" t="str">
        <f>+IF(OR(Z1372&lt;&gt;"OUI",X1372="OUI",R1372&lt;&gt;"-"),"OUI","")</f>
        <v>OUI</v>
      </c>
      <c r="AB1372" s="69">
        <f>+IF(AA1372&lt;&gt;"OUI","-",IF(R1372="-",IF(W1372&lt;=3,"-",MAX(N1372,K1372*(1-$T$1))),IF(W1372&lt;=3,R1372,IF(T1372&gt;$V$6,MAX(N1372,K1372*$T$6),IF(T1372&gt;$V$5,MAX(R1372,N1372,K1372*(1-$T$2),K1372*(1-$T$5)),IF(T1372&gt;$V$4,MAX(R1372,N1372,K1372*(1-$T$2),K1372*(1-$T$4)),IF(T1372&gt;$V$3,MAX(R1372,N1372,K1372*(1-$T$2),K1372*(1-$T$3)),IF(T1372&gt;$V$1,MAX(N1372,K1372*(1-$T$2)),MAX(N1372,R1372)))))))))</f>
        <v>3.24</v>
      </c>
      <c r="AC1372" s="70">
        <f>+IF(AB1372="-","-",IF(ABS(K1372-AB1372)&lt;0.1,1,-1*(AB1372-K1372)/K1372))</f>
        <v>9.9999999999999964E-2</v>
      </c>
      <c r="AD1372" s="66">
        <f>+IF(AB1372&lt;&gt;"-",IF(AB1372&lt;K1372,(K1372-AB1372)*C1372,AB1372*C1372),"")</f>
        <v>2.5199999999999991</v>
      </c>
      <c r="AE1372" s="68" t="str">
        <f>+IF(AB1372&lt;&gt;"-",IF(R1372&lt;&gt;"-",IF(Z1372&lt;&gt;"OUI","OLD","FAUX"),IF(Z1372&lt;&gt;"OUI","NEW","FAUX")),"")</f>
        <v>NEW</v>
      </c>
      <c r="AF1372" s="68"/>
      <c r="AG1372" s="68"/>
      <c r="AH1372" s="53" t="str">
        <f t="shared" si="21"/>
        <v/>
      </c>
    </row>
    <row r="1373" spans="1:34" ht="17">
      <c r="A1373" s="53" t="s">
        <v>2249</v>
      </c>
      <c r="B1373" s="53" t="s">
        <v>2250</v>
      </c>
      <c r="C1373" s="54">
        <v>4</v>
      </c>
      <c r="D1373" s="55" t="s">
        <v>133</v>
      </c>
      <c r="E1373" s="55" t="s">
        <v>976</v>
      </c>
      <c r="F1373" s="56" t="s">
        <v>49</v>
      </c>
      <c r="G1373" s="56" t="s">
        <v>49</v>
      </c>
      <c r="H1373" s="56"/>
      <c r="I1373" s="56"/>
      <c r="J1373" s="56" t="s">
        <v>49</v>
      </c>
      <c r="K1373" s="57">
        <v>3.5901000000000001</v>
      </c>
      <c r="L1373" s="58">
        <v>45258</v>
      </c>
      <c r="M1373" s="58">
        <v>45713</v>
      </c>
      <c r="N1373" s="59"/>
      <c r="O1373" s="56">
        <v>1</v>
      </c>
      <c r="P1373" s="56"/>
      <c r="Q1373" s="56">
        <v>5</v>
      </c>
      <c r="R1373" s="60" t="s">
        <v>1139</v>
      </c>
      <c r="S1373" s="61">
        <f>O1373+P1373</f>
        <v>1</v>
      </c>
      <c r="T1373" s="62">
        <f>+IF(L1373&lt;&gt;"",IF(DAYS360(L1373,$A$2)&lt;0,0,IF(AND(MONTH(L1373)=MONTH($A$2),YEAR(L1373)&lt;YEAR($A$2)),(DAYS360(L1373,$A$2)/30)-1,DAYS360(L1373,$A$2)/30)),0)</f>
        <v>15.933333333333334</v>
      </c>
      <c r="U1373" s="62">
        <f>+IF(M1373&lt;&gt;"",IF(DAYS360(M1373,$A$2)&lt;0,0,IF(AND(MONTH(M1373)=MONTH($A$2),YEAR(M1373)&lt;YEAR($A$2)),(DAYS360(M1373,$A$2)/30)-1,DAYS360(M1373,$A$2)/30)),0)</f>
        <v>1.0333333333333334</v>
      </c>
      <c r="V1373" s="63">
        <f>S1373/((C1373+Q1373)/2)</f>
        <v>0.22222222222222221</v>
      </c>
      <c r="W1373" s="64">
        <f>+IF(V1373&gt;0,1/V1373,999)</f>
        <v>4.5</v>
      </c>
      <c r="X1373" s="65" t="str">
        <f>+IF(N1373&lt;&gt;"",IF(INT(N1373)&lt;&gt;INT(K1373),"OUI",""),"")</f>
        <v/>
      </c>
      <c r="Y1373" s="66">
        <f>+IF(F1373="OUI",0,C1373*K1373)</f>
        <v>14.3604</v>
      </c>
      <c r="Z1373" s="67" t="str">
        <f>+IF(R1373="-",IF(OR(F1373="OUI",AND(G1373="OUI",T1373&lt;=$V$1),H1373="OUI",I1373="OUI",J1373="OUI",T1373&lt;=$V$1),"OUI",""),"")</f>
        <v/>
      </c>
      <c r="AA1373" s="68" t="str">
        <f>+IF(OR(Z1373&lt;&gt;"OUI",X1373="OUI",R1373&lt;&gt;"-"),"OUI","")</f>
        <v>OUI</v>
      </c>
      <c r="AB1373" s="69">
        <f>+IF(AA1373&lt;&gt;"OUI","-",IF(R1373="-",IF(W1373&lt;=3,"-",MAX(N1373,K1373*(1-$T$1))),IF(W1373&lt;=3,R1373,IF(T1373&gt;$V$6,MAX(N1373,K1373*$T$6),IF(T1373&gt;$V$5,MAX(R1373,N1373,K1373*(1-$T$2),K1373*(1-$T$5)),IF(T1373&gt;$V$4,MAX(R1373,N1373,K1373*(1-$T$2),K1373*(1-$T$4)),IF(T1373&gt;$V$3,MAX(R1373,N1373,K1373*(1-$T$2),K1373*(1-$T$3)),IF(T1373&gt;$V$1,MAX(N1373,K1373*(1-$T$2)),MAX(N1373,R1373)))))))))</f>
        <v>3.23109</v>
      </c>
      <c r="AC1373" s="70">
        <f>+IF(AB1373="-","-",IF(ABS(K1373-AB1373)&lt;0.1,1,-1*(AB1373-K1373)/K1373))</f>
        <v>0.1</v>
      </c>
      <c r="AD1373" s="66">
        <f>+IF(AB1373&lt;&gt;"-",IF(AB1373&lt;K1373,(K1373-AB1373)*C1373,AB1373*C1373),"")</f>
        <v>1.4360400000000002</v>
      </c>
      <c r="AE1373" s="68" t="str">
        <f>+IF(AB1373&lt;&gt;"-",IF(R1373&lt;&gt;"-",IF(Z1373&lt;&gt;"OUI","OLD","FAUX"),IF(Z1373&lt;&gt;"OUI","NEW","FAUX")),"")</f>
        <v>NEW</v>
      </c>
      <c r="AF1373" s="68"/>
      <c r="AG1373" s="68"/>
      <c r="AH1373" s="53" t="str">
        <f t="shared" si="21"/>
        <v/>
      </c>
    </row>
    <row r="1374" spans="1:34" ht="17">
      <c r="A1374" s="53" t="s">
        <v>59</v>
      </c>
      <c r="B1374" s="53" t="s">
        <v>60</v>
      </c>
      <c r="C1374" s="54">
        <v>413</v>
      </c>
      <c r="D1374" s="55" t="s">
        <v>47</v>
      </c>
      <c r="E1374" s="55" t="s">
        <v>61</v>
      </c>
      <c r="F1374" s="56" t="s">
        <v>49</v>
      </c>
      <c r="G1374" s="56" t="s">
        <v>49</v>
      </c>
      <c r="H1374" s="56"/>
      <c r="I1374" s="56"/>
      <c r="J1374" s="56" t="s">
        <v>49</v>
      </c>
      <c r="K1374" s="57">
        <v>3.5676000000000001</v>
      </c>
      <c r="L1374" s="58">
        <v>43784</v>
      </c>
      <c r="M1374" s="58">
        <v>45709</v>
      </c>
      <c r="N1374" s="59"/>
      <c r="O1374" s="56">
        <v>7</v>
      </c>
      <c r="P1374" s="56"/>
      <c r="Q1374" s="56">
        <v>424</v>
      </c>
      <c r="R1374" s="60">
        <v>3.5676000000000001</v>
      </c>
      <c r="S1374" s="61">
        <f>O1374+P1374</f>
        <v>7</v>
      </c>
      <c r="T1374" s="62">
        <f>+IF(L1374&lt;&gt;"",IF(DAYS360(L1374,$A$2)&lt;0,0,IF(AND(MONTH(L1374)=MONTH($A$2),YEAR(L1374)&lt;YEAR($A$2)),(DAYS360(L1374,$A$2)/30)-1,DAYS360(L1374,$A$2)/30)),0)</f>
        <v>64.36666666666666</v>
      </c>
      <c r="U1374" s="62">
        <f>+IF(M1374&lt;&gt;"",IF(DAYS360(M1374,$A$2)&lt;0,0,IF(AND(MONTH(M1374)=MONTH($A$2),YEAR(M1374)&lt;YEAR($A$2)),(DAYS360(M1374,$A$2)/30)-1,DAYS360(M1374,$A$2)/30)),0)</f>
        <v>1.1666666666666667</v>
      </c>
      <c r="V1374" s="63">
        <f>S1374/((C1374+Q1374)/2)</f>
        <v>1.6726403823178016E-2</v>
      </c>
      <c r="W1374" s="64">
        <f>+IF(V1374&gt;0,1/V1374,999)</f>
        <v>59.785714285714285</v>
      </c>
      <c r="X1374" s="65" t="str">
        <f>+IF(N1374&lt;&gt;"",IF(INT(N1374)&lt;&gt;INT(K1374),"OUI",""),"")</f>
        <v/>
      </c>
      <c r="Y1374" s="66">
        <f>+IF(F1374="OUI",0,C1374*K1374)</f>
        <v>1473.4188000000001</v>
      </c>
      <c r="Z1374" s="67" t="str">
        <f>+IF(R1374="-",IF(OR(F1374="OUI",AND(G1374="OUI",T1374&lt;=$V$1),H1374="OUI",I1374="OUI",J1374="OUI",T1374&lt;=$V$1),"OUI",""),"")</f>
        <v/>
      </c>
      <c r="AA1374" s="68" t="str">
        <f>+IF(OR(Z1374&lt;&gt;"OUI",X1374="OUI",R1374&lt;&gt;"-"),"OUI","")</f>
        <v>OUI</v>
      </c>
      <c r="AB1374" s="69">
        <f>+IF(AA1374&lt;&gt;"OUI","-",IF(R1374="-",IF(W1374&lt;=3,"-",MAX(N1374,K1374*(1-$T$1))),IF(W1374&lt;=3,R1374,IF(T1374&gt;$V$6,MAX(N1374,K1374*$T$6),IF(T1374&gt;$V$5,MAX(R1374,N1374,K1374*(1-$T$2),K1374*(1-$T$5)),IF(T1374&gt;$V$4,MAX(R1374,N1374,K1374*(1-$T$2),K1374*(1-$T$4)),IF(T1374&gt;$V$3,MAX(R1374,N1374,K1374*(1-$T$2),K1374*(1-$T$3)),IF(T1374&gt;$V$1,MAX(N1374,K1374*(1-$T$2)),MAX(N1374,R1374)))))))))</f>
        <v>3.5676000000000001</v>
      </c>
      <c r="AC1374" s="70">
        <f>+IF(AB1374="-","-",IF(ABS(K1374-AB1374)&lt;0.1,1,-1*(AB1374-K1374)/K1374))</f>
        <v>1</v>
      </c>
      <c r="AD1374" s="66">
        <f>+IF(AB1374&lt;&gt;"-",IF(AB1374&lt;K1374,(K1374-AB1374)*C1374,AB1374*C1374),"")</f>
        <v>1473.4188000000001</v>
      </c>
      <c r="AE1374" s="68" t="str">
        <f>+IF(AB1374&lt;&gt;"-",IF(R1374&lt;&gt;"-",IF(Z1374&lt;&gt;"OUI","OLD","FAUX"),IF(Z1374&lt;&gt;"OUI","NEW","FAUX")),"")</f>
        <v>OLD</v>
      </c>
      <c r="AF1374" s="68"/>
      <c r="AG1374" s="68"/>
      <c r="AH1374" s="53" t="str">
        <f t="shared" si="21"/>
        <v/>
      </c>
    </row>
    <row r="1375" spans="1:34" ht="17">
      <c r="A1375" s="53" t="s">
        <v>1761</v>
      </c>
      <c r="B1375" s="53" t="s">
        <v>1762</v>
      </c>
      <c r="C1375" s="54">
        <v>20</v>
      </c>
      <c r="D1375" s="55" t="s">
        <v>80</v>
      </c>
      <c r="E1375" s="55" t="s">
        <v>928</v>
      </c>
      <c r="F1375" s="56" t="s">
        <v>49</v>
      </c>
      <c r="G1375" s="56" t="s">
        <v>49</v>
      </c>
      <c r="H1375" s="56"/>
      <c r="I1375" s="56"/>
      <c r="J1375" s="56" t="s">
        <v>49</v>
      </c>
      <c r="K1375" s="57">
        <v>3.5661999999999998</v>
      </c>
      <c r="L1375" s="58">
        <v>44228</v>
      </c>
      <c r="M1375" s="58">
        <v>45278</v>
      </c>
      <c r="N1375" s="59"/>
      <c r="O1375" s="56"/>
      <c r="P1375" s="56"/>
      <c r="Q1375" s="56">
        <v>20</v>
      </c>
      <c r="R1375" s="60">
        <v>3.2095799999999999</v>
      </c>
      <c r="S1375" s="61">
        <f>O1375+P1375</f>
        <v>0</v>
      </c>
      <c r="T1375" s="62">
        <f>+IF(L1375&lt;&gt;"",IF(DAYS360(L1375,$A$2)&lt;0,0,IF(AND(MONTH(L1375)=MONTH($A$2),YEAR(L1375)&lt;YEAR($A$2)),(DAYS360(L1375,$A$2)/30)-1,DAYS360(L1375,$A$2)/30)),0)</f>
        <v>49.833333333333336</v>
      </c>
      <c r="U1375" s="62">
        <f>+IF(M1375&lt;&gt;"",IF(DAYS360(M1375,$A$2)&lt;0,0,IF(AND(MONTH(M1375)=MONTH($A$2),YEAR(M1375)&lt;YEAR($A$2)),(DAYS360(M1375,$A$2)/30)-1,DAYS360(M1375,$A$2)/30)),0)</f>
        <v>15.266666666666667</v>
      </c>
      <c r="V1375" s="63">
        <f>S1375/((C1375+Q1375)/2)</f>
        <v>0</v>
      </c>
      <c r="W1375" s="64">
        <f>+IF(V1375&gt;0,1/V1375,999)</f>
        <v>999</v>
      </c>
      <c r="X1375" s="65" t="str">
        <f>+IF(N1375&lt;&gt;"",IF(INT(N1375)&lt;&gt;INT(K1375),"OUI",""),"")</f>
        <v/>
      </c>
      <c r="Y1375" s="66">
        <f>+IF(F1375="OUI",0,C1375*K1375)</f>
        <v>71.323999999999998</v>
      </c>
      <c r="Z1375" s="67" t="str">
        <f>+IF(R1375="-",IF(OR(F1375="OUI",AND(G1375="OUI",T1375&lt;=$V$1),H1375="OUI",I1375="OUI",J1375="OUI",T1375&lt;=$V$1),"OUI",""),"")</f>
        <v/>
      </c>
      <c r="AA1375" s="68" t="str">
        <f>+IF(OR(Z1375&lt;&gt;"OUI",X1375="OUI",R1375&lt;&gt;"-"),"OUI","")</f>
        <v>OUI</v>
      </c>
      <c r="AB1375" s="69">
        <f>+IF(AA1375&lt;&gt;"OUI","-",IF(R1375="-",IF(W1375&lt;=3,"-",MAX(N1375,K1375*(1-$T$1))),IF(W1375&lt;=3,R1375,IF(T1375&gt;$V$6,MAX(N1375,K1375*$T$6),IF(T1375&gt;$V$5,MAX(R1375,N1375,K1375*(1-$T$2),K1375*(1-$T$5)),IF(T1375&gt;$V$4,MAX(R1375,N1375,K1375*(1-$T$2),K1375*(1-$T$4)),IF(T1375&gt;$V$3,MAX(R1375,N1375,K1375*(1-$T$2),K1375*(1-$T$3)),IF(T1375&gt;$V$1,MAX(N1375,K1375*(1-$T$2)),MAX(N1375,R1375)))))))))</f>
        <v>3.2095799999999999</v>
      </c>
      <c r="AC1375" s="70">
        <f>+IF(AB1375="-","-",IF(ABS(K1375-AB1375)&lt;0.1,1,-1*(AB1375-K1375)/K1375))</f>
        <v>9.9999999999999992E-2</v>
      </c>
      <c r="AD1375" s="66">
        <f>+IF(AB1375&lt;&gt;"-",IF(AB1375&lt;K1375,(K1375-AB1375)*C1375,AB1375*C1375),"")</f>
        <v>7.1323999999999987</v>
      </c>
      <c r="AE1375" s="68" t="str">
        <f>+IF(AB1375&lt;&gt;"-",IF(R1375&lt;&gt;"-",IF(Z1375&lt;&gt;"OUI","OLD","FAUX"),IF(Z1375&lt;&gt;"OUI","NEW","FAUX")),"")</f>
        <v>OLD</v>
      </c>
      <c r="AF1375" s="68"/>
      <c r="AG1375" s="68"/>
      <c r="AH1375" s="53" t="str">
        <f t="shared" si="21"/>
        <v/>
      </c>
    </row>
    <row r="1376" spans="1:34" ht="17">
      <c r="A1376" s="53" t="s">
        <v>3062</v>
      </c>
      <c r="B1376" s="53" t="s">
        <v>3063</v>
      </c>
      <c r="C1376" s="54">
        <v>10</v>
      </c>
      <c r="D1376" s="55" t="s">
        <v>170</v>
      </c>
      <c r="E1376" s="55" t="s">
        <v>97</v>
      </c>
      <c r="F1376" s="56" t="s">
        <v>49</v>
      </c>
      <c r="G1376" s="56" t="s">
        <v>49</v>
      </c>
      <c r="H1376" s="56"/>
      <c r="I1376" s="56"/>
      <c r="J1376" s="56" t="s">
        <v>98</v>
      </c>
      <c r="K1376" s="57">
        <v>3.54</v>
      </c>
      <c r="L1376" s="58">
        <v>44973</v>
      </c>
      <c r="M1376" s="58">
        <v>45544</v>
      </c>
      <c r="N1376" s="59"/>
      <c r="O1376" s="56"/>
      <c r="P1376" s="56"/>
      <c r="Q1376" s="56">
        <v>10</v>
      </c>
      <c r="R1376" s="60" t="s">
        <v>1139</v>
      </c>
      <c r="S1376" s="61">
        <f>O1376+P1376</f>
        <v>0</v>
      </c>
      <c r="T1376" s="62">
        <f>+IF(L1376&lt;&gt;"",IF(DAYS360(L1376,$A$2)&lt;0,0,IF(AND(MONTH(L1376)=MONTH($A$2),YEAR(L1376)&lt;YEAR($A$2)),(DAYS360(L1376,$A$2)/30)-1,DAYS360(L1376,$A$2)/30)),0)</f>
        <v>25.333333333333332</v>
      </c>
      <c r="U1376" s="62">
        <f>+IF(M1376&lt;&gt;"",IF(DAYS360(M1376,$A$2)&lt;0,0,IF(AND(MONTH(M1376)=MONTH($A$2),YEAR(M1376)&lt;YEAR($A$2)),(DAYS360(M1376,$A$2)/30)-1,DAYS360(M1376,$A$2)/30)),0)</f>
        <v>6.5666666666666664</v>
      </c>
      <c r="V1376" s="63">
        <f>S1376/((C1376+Q1376)/2)</f>
        <v>0</v>
      </c>
      <c r="W1376" s="64">
        <f>+IF(V1376&gt;0,1/V1376,999)</f>
        <v>999</v>
      </c>
      <c r="X1376" s="65" t="str">
        <f>+IF(N1376&lt;&gt;"",IF(INT(N1376)&lt;&gt;INT(K1376),"OUI",""),"")</f>
        <v/>
      </c>
      <c r="Y1376" s="66">
        <f>+IF(F1376="OUI",0,C1376*K1376)</f>
        <v>35.4</v>
      </c>
      <c r="Z1376" s="67" t="str">
        <f>+IF(R1376="-",IF(OR(F1376="OUI",AND(G1376="OUI",T1376&lt;=$V$1),H1376="OUI",I1376="OUI",J1376="OUI",T1376&lt;=$V$1),"OUI",""),"")</f>
        <v>OUI</v>
      </c>
      <c r="AA1376" s="68" t="str">
        <f>+IF(OR(Z1376&lt;&gt;"OUI",X1376="OUI",R1376&lt;&gt;"-"),"OUI","")</f>
        <v/>
      </c>
      <c r="AB1376" s="69" t="str">
        <f>+IF(AA1376&lt;&gt;"OUI","-",IF(R1376="-",IF(W1376&lt;=3,"-",MAX(N1376,K1376*(1-$T$1))),IF(W1376&lt;=3,R1376,IF(T1376&gt;$V$6,MAX(N1376,K1376*$T$6),IF(T1376&gt;$V$5,MAX(R1376,N1376,K1376*(1-$T$2),K1376*(1-$T$5)),IF(T1376&gt;$V$4,MAX(R1376,N1376,K1376*(1-$T$2),K1376*(1-$T$4)),IF(T1376&gt;$V$3,MAX(R1376,N1376,K1376*(1-$T$2),K1376*(1-$T$3)),IF(T1376&gt;$V$1,MAX(N1376,K1376*(1-$T$2)),MAX(N1376,R1376)))))))))</f>
        <v>-</v>
      </c>
      <c r="AC1376" s="70" t="str">
        <f>+IF(AB1376="-","-",IF(ABS(K1376-AB1376)&lt;0.1,1,-1*(AB1376-K1376)/K1376))</f>
        <v>-</v>
      </c>
      <c r="AD1376" s="66" t="str">
        <f>+IF(AB1376&lt;&gt;"-",IF(AB1376&lt;K1376,(K1376-AB1376)*C1376,AB1376*C1376),"")</f>
        <v/>
      </c>
      <c r="AE1376" s="68" t="str">
        <f>+IF(AB1376&lt;&gt;"-",IF(R1376&lt;&gt;"-",IF(Z1376&lt;&gt;"OUI","OLD","FAUX"),IF(Z1376&lt;&gt;"OUI","NEW","FAUX")),"")</f>
        <v/>
      </c>
      <c r="AF1376" s="68"/>
      <c r="AG1376" s="68"/>
      <c r="AH1376" s="53" t="str">
        <f t="shared" si="21"/>
        <v/>
      </c>
    </row>
    <row r="1377" spans="1:34" ht="17">
      <c r="A1377" s="53" t="s">
        <v>3064</v>
      </c>
      <c r="B1377" s="53" t="s">
        <v>3065</v>
      </c>
      <c r="C1377" s="54">
        <v>16</v>
      </c>
      <c r="D1377" s="55" t="s">
        <v>170</v>
      </c>
      <c r="E1377" s="55" t="s">
        <v>97</v>
      </c>
      <c r="F1377" s="56" t="s">
        <v>49</v>
      </c>
      <c r="G1377" s="56" t="s">
        <v>49</v>
      </c>
      <c r="H1377" s="56"/>
      <c r="I1377" s="56"/>
      <c r="J1377" s="56" t="s">
        <v>98</v>
      </c>
      <c r="K1377" s="57">
        <v>3.54</v>
      </c>
      <c r="L1377" s="58">
        <v>44973</v>
      </c>
      <c r="M1377" s="58">
        <v>45208</v>
      </c>
      <c r="N1377" s="59"/>
      <c r="O1377" s="56"/>
      <c r="P1377" s="56"/>
      <c r="Q1377" s="56">
        <v>16</v>
      </c>
      <c r="R1377" s="60" t="s">
        <v>1139</v>
      </c>
      <c r="S1377" s="61">
        <f>O1377+P1377</f>
        <v>0</v>
      </c>
      <c r="T1377" s="62">
        <f>+IF(L1377&lt;&gt;"",IF(DAYS360(L1377,$A$2)&lt;0,0,IF(AND(MONTH(L1377)=MONTH($A$2),YEAR(L1377)&lt;YEAR($A$2)),(DAYS360(L1377,$A$2)/30)-1,DAYS360(L1377,$A$2)/30)),0)</f>
        <v>25.333333333333332</v>
      </c>
      <c r="U1377" s="62">
        <f>+IF(M1377&lt;&gt;"",IF(DAYS360(M1377,$A$2)&lt;0,0,IF(AND(MONTH(M1377)=MONTH($A$2),YEAR(M1377)&lt;YEAR($A$2)),(DAYS360(M1377,$A$2)/30)-1,DAYS360(M1377,$A$2)/30)),0)</f>
        <v>17.566666666666666</v>
      </c>
      <c r="V1377" s="63">
        <f>S1377/((C1377+Q1377)/2)</f>
        <v>0</v>
      </c>
      <c r="W1377" s="64">
        <f>+IF(V1377&gt;0,1/V1377,999)</f>
        <v>999</v>
      </c>
      <c r="X1377" s="65" t="str">
        <f>+IF(N1377&lt;&gt;"",IF(INT(N1377)&lt;&gt;INT(K1377),"OUI",""),"")</f>
        <v/>
      </c>
      <c r="Y1377" s="66">
        <f>+IF(F1377="OUI",0,C1377*K1377)</f>
        <v>56.64</v>
      </c>
      <c r="Z1377" s="67" t="str">
        <f>+IF(R1377="-",IF(OR(F1377="OUI",AND(G1377="OUI",T1377&lt;=$V$1),H1377="OUI",I1377="OUI",J1377="OUI",T1377&lt;=$V$1),"OUI",""),"")</f>
        <v>OUI</v>
      </c>
      <c r="AA1377" s="68" t="str">
        <f>+IF(OR(Z1377&lt;&gt;"OUI",X1377="OUI",R1377&lt;&gt;"-"),"OUI","")</f>
        <v/>
      </c>
      <c r="AB1377" s="69" t="str">
        <f>+IF(AA1377&lt;&gt;"OUI","-",IF(R1377="-",IF(W1377&lt;=3,"-",MAX(N1377,K1377*(1-$T$1))),IF(W1377&lt;=3,R1377,IF(T1377&gt;$V$6,MAX(N1377,K1377*$T$6),IF(T1377&gt;$V$5,MAX(R1377,N1377,K1377*(1-$T$2),K1377*(1-$T$5)),IF(T1377&gt;$V$4,MAX(R1377,N1377,K1377*(1-$T$2),K1377*(1-$T$4)),IF(T1377&gt;$V$3,MAX(R1377,N1377,K1377*(1-$T$2),K1377*(1-$T$3)),IF(T1377&gt;$V$1,MAX(N1377,K1377*(1-$T$2)),MAX(N1377,R1377)))))))))</f>
        <v>-</v>
      </c>
      <c r="AC1377" s="70" t="str">
        <f>+IF(AB1377="-","-",IF(ABS(K1377-AB1377)&lt;0.1,1,-1*(AB1377-K1377)/K1377))</f>
        <v>-</v>
      </c>
      <c r="AD1377" s="66" t="str">
        <f>+IF(AB1377&lt;&gt;"-",IF(AB1377&lt;K1377,(K1377-AB1377)*C1377,AB1377*C1377),"")</f>
        <v/>
      </c>
      <c r="AE1377" s="68" t="str">
        <f>+IF(AB1377&lt;&gt;"-",IF(R1377&lt;&gt;"-",IF(Z1377&lt;&gt;"OUI","OLD","FAUX"),IF(Z1377&lt;&gt;"OUI","NEW","FAUX")),"")</f>
        <v/>
      </c>
      <c r="AF1377" s="68"/>
      <c r="AG1377" s="68"/>
      <c r="AH1377" s="53" t="str">
        <f t="shared" si="21"/>
        <v/>
      </c>
    </row>
    <row r="1378" spans="1:34" ht="17">
      <c r="A1378" s="53" t="s">
        <v>2215</v>
      </c>
      <c r="B1378" s="53" t="s">
        <v>2216</v>
      </c>
      <c r="C1378" s="54">
        <v>10</v>
      </c>
      <c r="D1378" s="55" t="s">
        <v>170</v>
      </c>
      <c r="E1378" s="55" t="s">
        <v>1084</v>
      </c>
      <c r="F1378" s="56" t="s">
        <v>49</v>
      </c>
      <c r="G1378" s="56" t="s">
        <v>49</v>
      </c>
      <c r="H1378" s="56"/>
      <c r="I1378" s="56"/>
      <c r="J1378" s="56" t="s">
        <v>49</v>
      </c>
      <c r="K1378" s="57">
        <v>3.54</v>
      </c>
      <c r="L1378" s="58">
        <v>45271</v>
      </c>
      <c r="M1378" s="58">
        <v>45666</v>
      </c>
      <c r="N1378" s="59"/>
      <c r="O1378" s="56">
        <v>1</v>
      </c>
      <c r="P1378" s="56"/>
      <c r="Q1378" s="56">
        <v>12</v>
      </c>
      <c r="R1378" s="60" t="s">
        <v>1139</v>
      </c>
      <c r="S1378" s="61">
        <f>O1378+P1378</f>
        <v>1</v>
      </c>
      <c r="T1378" s="62">
        <f>+IF(L1378&lt;&gt;"",IF(DAYS360(L1378,$A$2)&lt;0,0,IF(AND(MONTH(L1378)=MONTH($A$2),YEAR(L1378)&lt;YEAR($A$2)),(DAYS360(L1378,$A$2)/30)-1,DAYS360(L1378,$A$2)/30)),0)</f>
        <v>15.5</v>
      </c>
      <c r="U1378" s="62">
        <f>+IF(M1378&lt;&gt;"",IF(DAYS360(M1378,$A$2)&lt;0,0,IF(AND(MONTH(M1378)=MONTH($A$2),YEAR(M1378)&lt;YEAR($A$2)),(DAYS360(M1378,$A$2)/30)-1,DAYS360(M1378,$A$2)/30)),0)</f>
        <v>2.5666666666666669</v>
      </c>
      <c r="V1378" s="63">
        <f>S1378/((C1378+Q1378)/2)</f>
        <v>9.0909090909090912E-2</v>
      </c>
      <c r="W1378" s="64">
        <f>+IF(V1378&gt;0,1/V1378,999)</f>
        <v>11</v>
      </c>
      <c r="X1378" s="65" t="str">
        <f>+IF(N1378&lt;&gt;"",IF(INT(N1378)&lt;&gt;INT(K1378),"OUI",""),"")</f>
        <v/>
      </c>
      <c r="Y1378" s="66">
        <f>+IF(F1378="OUI",0,C1378*K1378)</f>
        <v>35.4</v>
      </c>
      <c r="Z1378" s="67" t="str">
        <f>+IF(R1378="-",IF(OR(F1378="OUI",AND(G1378="OUI",T1378&lt;=$V$1),H1378="OUI",I1378="OUI",J1378="OUI",T1378&lt;=$V$1),"OUI",""),"")</f>
        <v/>
      </c>
      <c r="AA1378" s="68" t="str">
        <f>+IF(OR(Z1378&lt;&gt;"OUI",X1378="OUI",R1378&lt;&gt;"-"),"OUI","")</f>
        <v>OUI</v>
      </c>
      <c r="AB1378" s="69">
        <f>+IF(AA1378&lt;&gt;"OUI","-",IF(R1378="-",IF(W1378&lt;=3,"-",MAX(N1378,K1378*(1-$T$1))),IF(W1378&lt;=3,R1378,IF(T1378&gt;$V$6,MAX(N1378,K1378*$T$6),IF(T1378&gt;$V$5,MAX(R1378,N1378,K1378*(1-$T$2),K1378*(1-$T$5)),IF(T1378&gt;$V$4,MAX(R1378,N1378,K1378*(1-$T$2),K1378*(1-$T$4)),IF(T1378&gt;$V$3,MAX(R1378,N1378,K1378*(1-$T$2),K1378*(1-$T$3)),IF(T1378&gt;$V$1,MAX(N1378,K1378*(1-$T$2)),MAX(N1378,R1378)))))))))</f>
        <v>3.1859999999999999</v>
      </c>
      <c r="AC1378" s="70">
        <f>+IF(AB1378="-","-",IF(ABS(K1378-AB1378)&lt;0.1,1,-1*(AB1378-K1378)/K1378))</f>
        <v>0.10000000000000002</v>
      </c>
      <c r="AD1378" s="66">
        <f>+IF(AB1378&lt;&gt;"-",IF(AB1378&lt;K1378,(K1378-AB1378)*C1378,AB1378*C1378),"")</f>
        <v>3.5400000000000009</v>
      </c>
      <c r="AE1378" s="68" t="str">
        <f>+IF(AB1378&lt;&gt;"-",IF(R1378&lt;&gt;"-",IF(Z1378&lt;&gt;"OUI","OLD","FAUX"),IF(Z1378&lt;&gt;"OUI","NEW","FAUX")),"")</f>
        <v>NEW</v>
      </c>
      <c r="AF1378" s="68"/>
      <c r="AG1378" s="68"/>
      <c r="AH1378" s="53" t="str">
        <f t="shared" si="21"/>
        <v/>
      </c>
    </row>
    <row r="1379" spans="1:34" ht="17">
      <c r="A1379" s="53" t="s">
        <v>351</v>
      </c>
      <c r="B1379" s="53" t="s">
        <v>352</v>
      </c>
      <c r="C1379" s="54">
        <v>2</v>
      </c>
      <c r="D1379" s="55" t="s">
        <v>80</v>
      </c>
      <c r="E1379" s="55" t="s">
        <v>97</v>
      </c>
      <c r="F1379" s="56" t="s">
        <v>49</v>
      </c>
      <c r="G1379" s="56" t="s">
        <v>49</v>
      </c>
      <c r="H1379" s="56"/>
      <c r="I1379" s="56"/>
      <c r="J1379" s="56" t="s">
        <v>98</v>
      </c>
      <c r="K1379" s="57">
        <v>3.5163000000000002</v>
      </c>
      <c r="L1379" s="58">
        <v>43356</v>
      </c>
      <c r="M1379" s="58">
        <v>44308</v>
      </c>
      <c r="N1379" s="59"/>
      <c r="O1379" s="56"/>
      <c r="P1379" s="56"/>
      <c r="Q1379" s="56">
        <v>2</v>
      </c>
      <c r="R1379" s="60">
        <v>3.5163000000000002</v>
      </c>
      <c r="S1379" s="61">
        <f>O1379+P1379</f>
        <v>0</v>
      </c>
      <c r="T1379" s="62">
        <f>+IF(L1379&lt;&gt;"",IF(DAYS360(L1379,$A$2)&lt;0,0,IF(AND(MONTH(L1379)=MONTH($A$2),YEAR(L1379)&lt;YEAR($A$2)),(DAYS360(L1379,$A$2)/30)-1,DAYS360(L1379,$A$2)/30)),0)</f>
        <v>78.433333333333337</v>
      </c>
      <c r="U1379" s="62">
        <f>+IF(M1379&lt;&gt;"",IF(DAYS360(M1379,$A$2)&lt;0,0,IF(AND(MONTH(M1379)=MONTH($A$2),YEAR(M1379)&lt;YEAR($A$2)),(DAYS360(M1379,$A$2)/30)-1,DAYS360(M1379,$A$2)/30)),0)</f>
        <v>47.133333333333333</v>
      </c>
      <c r="V1379" s="63">
        <f>S1379/((C1379+Q1379)/2)</f>
        <v>0</v>
      </c>
      <c r="W1379" s="64">
        <f>+IF(V1379&gt;0,1/V1379,999)</f>
        <v>999</v>
      </c>
      <c r="X1379" s="65" t="str">
        <f>+IF(N1379&lt;&gt;"",IF(INT(N1379)&lt;&gt;INT(K1379),"OUI",""),"")</f>
        <v/>
      </c>
      <c r="Y1379" s="66">
        <f>+IF(F1379="OUI",0,C1379*K1379)</f>
        <v>7.0326000000000004</v>
      </c>
      <c r="Z1379" s="67" t="str">
        <f>+IF(R1379="-",IF(OR(F1379="OUI",AND(G1379="OUI",T1379&lt;=$V$1),H1379="OUI",I1379="OUI",J1379="OUI",T1379&lt;=$V$1),"OUI",""),"")</f>
        <v/>
      </c>
      <c r="AA1379" s="68" t="str">
        <f>+IF(OR(Z1379&lt;&gt;"OUI",X1379="OUI",R1379&lt;&gt;"-"),"OUI","")</f>
        <v>OUI</v>
      </c>
      <c r="AB1379" s="69">
        <f>+IF(AA1379&lt;&gt;"OUI","-",IF(R1379="-",IF(W1379&lt;=3,"-",MAX(N1379,K1379*(1-$T$1))),IF(W1379&lt;=3,R1379,IF(T1379&gt;$V$6,MAX(N1379,K1379*$T$6),IF(T1379&gt;$V$5,MAX(R1379,N1379,K1379*(1-$T$2),K1379*(1-$T$5)),IF(T1379&gt;$V$4,MAX(R1379,N1379,K1379*(1-$T$2),K1379*(1-$T$4)),IF(T1379&gt;$V$3,MAX(R1379,N1379,K1379*(1-$T$2),K1379*(1-$T$3)),IF(T1379&gt;$V$1,MAX(N1379,K1379*(1-$T$2)),MAX(N1379,R1379)))))))))</f>
        <v>3.5163000000000002</v>
      </c>
      <c r="AC1379" s="70">
        <f>+IF(AB1379="-","-",IF(ABS(K1379-AB1379)&lt;0.1,1,-1*(AB1379-K1379)/K1379))</f>
        <v>1</v>
      </c>
      <c r="AD1379" s="66">
        <f>+IF(AB1379&lt;&gt;"-",IF(AB1379&lt;K1379,(K1379-AB1379)*C1379,AB1379*C1379),"")</f>
        <v>7.0326000000000004</v>
      </c>
      <c r="AE1379" s="68" t="str">
        <f>+IF(AB1379&lt;&gt;"-",IF(R1379&lt;&gt;"-",IF(Z1379&lt;&gt;"OUI","OLD","FAUX"),IF(Z1379&lt;&gt;"OUI","NEW","FAUX")),"")</f>
        <v>OLD</v>
      </c>
      <c r="AF1379" s="68"/>
      <c r="AG1379" s="68"/>
      <c r="AH1379" s="53" t="str">
        <f t="shared" si="21"/>
        <v/>
      </c>
    </row>
    <row r="1380" spans="1:34" ht="17">
      <c r="A1380" s="53" t="s">
        <v>3082</v>
      </c>
      <c r="B1380" s="53" t="s">
        <v>3083</v>
      </c>
      <c r="C1380" s="54">
        <v>2</v>
      </c>
      <c r="D1380" s="55" t="s">
        <v>1329</v>
      </c>
      <c r="E1380" s="55"/>
      <c r="F1380" s="56" t="s">
        <v>49</v>
      </c>
      <c r="G1380" s="56" t="s">
        <v>49</v>
      </c>
      <c r="H1380" s="56"/>
      <c r="I1380" s="56"/>
      <c r="J1380" s="56"/>
      <c r="K1380" s="57">
        <v>3.5</v>
      </c>
      <c r="L1380" s="58">
        <v>44886</v>
      </c>
      <c r="M1380" s="58">
        <v>45705</v>
      </c>
      <c r="N1380" s="59"/>
      <c r="O1380" s="56">
        <v>3</v>
      </c>
      <c r="P1380" s="56"/>
      <c r="Q1380" s="56">
        <v>4</v>
      </c>
      <c r="R1380" s="60" t="s">
        <v>1139</v>
      </c>
      <c r="S1380" s="61">
        <f>O1380+P1380</f>
        <v>3</v>
      </c>
      <c r="T1380" s="62">
        <f>+IF(L1380&lt;&gt;"",IF(DAYS360(L1380,$A$2)&lt;0,0,IF(AND(MONTH(L1380)=MONTH($A$2),YEAR(L1380)&lt;YEAR($A$2)),(DAYS360(L1380,$A$2)/30)-1,DAYS360(L1380,$A$2)/30)),0)</f>
        <v>28.166666666666668</v>
      </c>
      <c r="U1380" s="62">
        <f>+IF(M1380&lt;&gt;"",IF(DAYS360(M1380,$A$2)&lt;0,0,IF(AND(MONTH(M1380)=MONTH($A$2),YEAR(M1380)&lt;YEAR($A$2)),(DAYS360(M1380,$A$2)/30)-1,DAYS360(M1380,$A$2)/30)),0)</f>
        <v>1.3</v>
      </c>
      <c r="V1380" s="63">
        <f>S1380/((C1380+Q1380)/2)</f>
        <v>1</v>
      </c>
      <c r="W1380" s="64">
        <f>+IF(V1380&gt;0,1/V1380,999)</f>
        <v>1</v>
      </c>
      <c r="X1380" s="65" t="str">
        <f>+IF(N1380&lt;&gt;"",IF(INT(N1380)&lt;&gt;INT(K1380),"OUI",""),"")</f>
        <v/>
      </c>
      <c r="Y1380" s="66">
        <f>+IF(F1380="OUI",0,C1380*K1380)</f>
        <v>7</v>
      </c>
      <c r="Z1380" s="67" t="str">
        <f>+IF(R1380="-",IF(OR(F1380="OUI",AND(G1380="OUI",T1380&lt;=$V$1),H1380="OUI",I1380="OUI",J1380="OUI",T1380&lt;=$V$1),"OUI",""),"")</f>
        <v/>
      </c>
      <c r="AA1380" s="68" t="str">
        <f>+IF(OR(Z1380&lt;&gt;"OUI",X1380="OUI",R1380&lt;&gt;"-"),"OUI","")</f>
        <v>OUI</v>
      </c>
      <c r="AB1380" s="69" t="str">
        <f>+IF(AA1380&lt;&gt;"OUI","-",IF(R1380="-",IF(W1380&lt;=3,"-",MAX(N1380,K1380*(1-$T$1))),IF(W1380&lt;=3,R1380,IF(T1380&gt;$V$6,MAX(N1380,K1380*$T$6),IF(T1380&gt;$V$5,MAX(R1380,N1380,K1380*(1-$T$2),K1380*(1-$T$5)),IF(T1380&gt;$V$4,MAX(R1380,N1380,K1380*(1-$T$2),K1380*(1-$T$4)),IF(T1380&gt;$V$3,MAX(R1380,N1380,K1380*(1-$T$2),K1380*(1-$T$3)),IF(T1380&gt;$V$1,MAX(N1380,K1380*(1-$T$2)),MAX(N1380,R1380)))))))))</f>
        <v>-</v>
      </c>
      <c r="AC1380" s="70" t="str">
        <f>+IF(AB1380="-","-",IF(ABS(K1380-AB1380)&lt;0.1,1,-1*(AB1380-K1380)/K1380))</f>
        <v>-</v>
      </c>
      <c r="AD1380" s="66" t="str">
        <f>+IF(AB1380&lt;&gt;"-",IF(AB1380&lt;K1380,(K1380-AB1380)*C1380,AB1380*C1380),"")</f>
        <v/>
      </c>
      <c r="AE1380" s="68" t="str">
        <f>+IF(AB1380&lt;&gt;"-",IF(R1380&lt;&gt;"-",IF(Z1380&lt;&gt;"OUI","OLD","FAUX"),IF(Z1380&lt;&gt;"OUI","NEW","FAUX")),"")</f>
        <v/>
      </c>
      <c r="AF1380" s="68"/>
      <c r="AG1380" s="68"/>
      <c r="AH1380" s="53" t="str">
        <f t="shared" si="21"/>
        <v/>
      </c>
    </row>
    <row r="1381" spans="1:34" ht="17">
      <c r="A1381" s="53" t="s">
        <v>1775</v>
      </c>
      <c r="B1381" s="53" t="s">
        <v>1776</v>
      </c>
      <c r="C1381" s="54">
        <v>18</v>
      </c>
      <c r="D1381" s="55" t="s">
        <v>1329</v>
      </c>
      <c r="E1381" s="55"/>
      <c r="F1381" s="56" t="s">
        <v>49</v>
      </c>
      <c r="G1381" s="56" t="s">
        <v>49</v>
      </c>
      <c r="H1381" s="56"/>
      <c r="I1381" s="56"/>
      <c r="J1381" s="56"/>
      <c r="K1381" s="57">
        <v>3.5</v>
      </c>
      <c r="L1381" s="58">
        <v>45190</v>
      </c>
      <c r="M1381" s="58">
        <v>45677</v>
      </c>
      <c r="N1381" s="59"/>
      <c r="O1381" s="56">
        <v>2</v>
      </c>
      <c r="P1381" s="56"/>
      <c r="Q1381" s="56">
        <v>20</v>
      </c>
      <c r="R1381" s="60">
        <v>3.15</v>
      </c>
      <c r="S1381" s="61">
        <f>O1381+P1381</f>
        <v>2</v>
      </c>
      <c r="T1381" s="62">
        <f>+IF(L1381&lt;&gt;"",IF(DAYS360(L1381,$A$2)&lt;0,0,IF(AND(MONTH(L1381)=MONTH($A$2),YEAR(L1381)&lt;YEAR($A$2)),(DAYS360(L1381,$A$2)/30)-1,DAYS360(L1381,$A$2)/30)),0)</f>
        <v>18.166666666666668</v>
      </c>
      <c r="U1381" s="62">
        <f>+IF(M1381&lt;&gt;"",IF(DAYS360(M1381,$A$2)&lt;0,0,IF(AND(MONTH(M1381)=MONTH($A$2),YEAR(M1381)&lt;YEAR($A$2)),(DAYS360(M1381,$A$2)/30)-1,DAYS360(M1381,$A$2)/30)),0)</f>
        <v>2.2000000000000002</v>
      </c>
      <c r="V1381" s="63">
        <f>S1381/((C1381+Q1381)/2)</f>
        <v>0.10526315789473684</v>
      </c>
      <c r="W1381" s="64">
        <f>+IF(V1381&gt;0,1/V1381,999)</f>
        <v>9.5</v>
      </c>
      <c r="X1381" s="65" t="str">
        <f>+IF(N1381&lt;&gt;"",IF(INT(N1381)&lt;&gt;INT(K1381),"OUI",""),"")</f>
        <v/>
      </c>
      <c r="Y1381" s="66">
        <f>+IF(F1381="OUI",0,C1381*K1381)</f>
        <v>63</v>
      </c>
      <c r="Z1381" s="67" t="str">
        <f>+IF(R1381="-",IF(OR(F1381="OUI",AND(G1381="OUI",T1381&lt;=$V$1),H1381="OUI",I1381="OUI",J1381="OUI",T1381&lt;=$V$1),"OUI",""),"")</f>
        <v/>
      </c>
      <c r="AA1381" s="68" t="str">
        <f>+IF(OR(Z1381&lt;&gt;"OUI",X1381="OUI",R1381&lt;&gt;"-"),"OUI","")</f>
        <v>OUI</v>
      </c>
      <c r="AB1381" s="69">
        <f>+IF(AA1381&lt;&gt;"OUI","-",IF(R1381="-",IF(W1381&lt;=3,"-",MAX(N1381,K1381*(1-$T$1))),IF(W1381&lt;=3,R1381,IF(T1381&gt;$V$6,MAX(N1381,K1381*$T$6),IF(T1381&gt;$V$5,MAX(R1381,N1381,K1381*(1-$T$2),K1381*(1-$T$5)),IF(T1381&gt;$V$4,MAX(R1381,N1381,K1381*(1-$T$2),K1381*(1-$T$4)),IF(T1381&gt;$V$3,MAX(R1381,N1381,K1381*(1-$T$2),K1381*(1-$T$3)),IF(T1381&gt;$V$1,MAX(N1381,K1381*(1-$T$2)),MAX(N1381,R1381)))))))))</f>
        <v>3.15</v>
      </c>
      <c r="AC1381" s="70">
        <f>+IF(AB1381="-","-",IF(ABS(K1381-AB1381)&lt;0.1,1,-1*(AB1381-K1381)/K1381))</f>
        <v>0.10000000000000002</v>
      </c>
      <c r="AD1381" s="66">
        <f>+IF(AB1381&lt;&gt;"-",IF(AB1381&lt;K1381,(K1381-AB1381)*C1381,AB1381*C1381),"")</f>
        <v>6.3000000000000016</v>
      </c>
      <c r="AE1381" s="68" t="str">
        <f>+IF(AB1381&lt;&gt;"-",IF(R1381&lt;&gt;"-",IF(Z1381&lt;&gt;"OUI","OLD","FAUX"),IF(Z1381&lt;&gt;"OUI","NEW","FAUX")),"")</f>
        <v>OLD</v>
      </c>
      <c r="AF1381" s="68"/>
      <c r="AG1381" s="68"/>
      <c r="AH1381" s="53" t="str">
        <f t="shared" si="21"/>
        <v/>
      </c>
    </row>
    <row r="1382" spans="1:34" ht="17">
      <c r="A1382" s="53" t="s">
        <v>926</v>
      </c>
      <c r="B1382" s="53" t="s">
        <v>927</v>
      </c>
      <c r="C1382" s="54">
        <v>22</v>
      </c>
      <c r="D1382" s="55" t="s">
        <v>80</v>
      </c>
      <c r="E1382" s="55" t="s">
        <v>928</v>
      </c>
      <c r="F1382" s="56" t="s">
        <v>49</v>
      </c>
      <c r="G1382" s="56" t="s">
        <v>49</v>
      </c>
      <c r="H1382" s="56"/>
      <c r="I1382" s="56"/>
      <c r="J1382" s="56" t="s">
        <v>49</v>
      </c>
      <c r="K1382" s="57">
        <v>3.4426999999999999</v>
      </c>
      <c r="L1382" s="58">
        <v>44657</v>
      </c>
      <c r="M1382" s="58">
        <v>45657</v>
      </c>
      <c r="N1382" s="59"/>
      <c r="O1382" s="56"/>
      <c r="P1382" s="56"/>
      <c r="Q1382" s="56">
        <v>22</v>
      </c>
      <c r="R1382" s="60">
        <v>3.09843</v>
      </c>
      <c r="S1382" s="61">
        <f>O1382+P1382</f>
        <v>0</v>
      </c>
      <c r="T1382" s="62">
        <f>+IF(L1382&lt;&gt;"",IF(DAYS360(L1382,$A$2)&lt;0,0,IF(AND(MONTH(L1382)=MONTH($A$2),YEAR(L1382)&lt;YEAR($A$2)),(DAYS360(L1382,$A$2)/30)-1,DAYS360(L1382,$A$2)/30)),0)</f>
        <v>35.666666666666664</v>
      </c>
      <c r="U1382" s="62">
        <f>+IF(M1382&lt;&gt;"",IF(DAYS360(M1382,$A$2)&lt;0,0,IF(AND(MONTH(M1382)=MONTH($A$2),YEAR(M1382)&lt;YEAR($A$2)),(DAYS360(M1382,$A$2)/30)-1,DAYS360(M1382,$A$2)/30)),0)</f>
        <v>2.8666666666666667</v>
      </c>
      <c r="V1382" s="63">
        <f>S1382/((C1382+Q1382)/2)</f>
        <v>0</v>
      </c>
      <c r="W1382" s="64">
        <f>+IF(V1382&gt;0,1/V1382,999)</f>
        <v>999</v>
      </c>
      <c r="X1382" s="65" t="str">
        <f>+IF(N1382&lt;&gt;"",IF(INT(N1382)&lt;&gt;INT(K1382),"OUI",""),"")</f>
        <v/>
      </c>
      <c r="Y1382" s="66">
        <f>+IF(F1382="OUI",0,C1382*K1382)</f>
        <v>75.739400000000003</v>
      </c>
      <c r="Z1382" s="67" t="str">
        <f>+IF(R1382="-",IF(OR(F1382="OUI",AND(G1382="OUI",T1382&lt;=$V$1),H1382="OUI",I1382="OUI",J1382="OUI",T1382&lt;=$V$1),"OUI",""),"")</f>
        <v/>
      </c>
      <c r="AA1382" s="68" t="str">
        <f>+IF(OR(Z1382&lt;&gt;"OUI",X1382="OUI",R1382&lt;&gt;"-"),"OUI","")</f>
        <v>OUI</v>
      </c>
      <c r="AB1382" s="69">
        <f>+IF(AA1382&lt;&gt;"OUI","-",IF(R1382="-",IF(W1382&lt;=3,"-",MAX(N1382,K1382*(1-$T$1))),IF(W1382&lt;=3,R1382,IF(T1382&gt;$V$6,MAX(N1382,K1382*$T$6),IF(T1382&gt;$V$5,MAX(R1382,N1382,K1382*(1-$T$2),K1382*(1-$T$5)),IF(T1382&gt;$V$4,MAX(R1382,N1382,K1382*(1-$T$2),K1382*(1-$T$4)),IF(T1382&gt;$V$3,MAX(R1382,N1382,K1382*(1-$T$2),K1382*(1-$T$3)),IF(T1382&gt;$V$1,MAX(N1382,K1382*(1-$T$2)),MAX(N1382,R1382)))))))))</f>
        <v>3.09843</v>
      </c>
      <c r="AC1382" s="70">
        <f>+IF(AB1382="-","-",IF(ABS(K1382-AB1382)&lt;0.1,1,-1*(AB1382-K1382)/K1382))</f>
        <v>9.9999999999999964E-2</v>
      </c>
      <c r="AD1382" s="66">
        <f>+IF(AB1382&lt;&gt;"-",IF(AB1382&lt;K1382,(K1382-AB1382)*C1382,AB1382*C1382),"")</f>
        <v>7.5739399999999968</v>
      </c>
      <c r="AE1382" s="68" t="str">
        <f>+IF(AB1382&lt;&gt;"-",IF(R1382&lt;&gt;"-",IF(Z1382&lt;&gt;"OUI","OLD","FAUX"),IF(Z1382&lt;&gt;"OUI","NEW","FAUX")),"")</f>
        <v>OLD</v>
      </c>
      <c r="AF1382" s="68"/>
      <c r="AG1382" s="68"/>
      <c r="AH1382" s="53" t="str">
        <f t="shared" si="21"/>
        <v/>
      </c>
    </row>
    <row r="1383" spans="1:34" ht="17">
      <c r="A1383" s="53" t="s">
        <v>2223</v>
      </c>
      <c r="B1383" s="53" t="s">
        <v>2224</v>
      </c>
      <c r="C1383" s="54">
        <v>9</v>
      </c>
      <c r="D1383" s="55" t="s">
        <v>133</v>
      </c>
      <c r="E1383" s="55" t="s">
        <v>437</v>
      </c>
      <c r="F1383" s="56" t="s">
        <v>49</v>
      </c>
      <c r="G1383" s="56" t="s">
        <v>49</v>
      </c>
      <c r="H1383" s="56"/>
      <c r="I1383" s="56"/>
      <c r="J1383" s="56" t="s">
        <v>49</v>
      </c>
      <c r="K1383" s="57">
        <v>3.38</v>
      </c>
      <c r="L1383" s="58">
        <v>44872</v>
      </c>
      <c r="M1383" s="58">
        <v>45687</v>
      </c>
      <c r="N1383" s="59"/>
      <c r="O1383" s="56">
        <v>1</v>
      </c>
      <c r="P1383" s="56"/>
      <c r="Q1383" s="56">
        <v>10</v>
      </c>
      <c r="R1383" s="60" t="s">
        <v>1139</v>
      </c>
      <c r="S1383" s="61">
        <f>O1383+P1383</f>
        <v>1</v>
      </c>
      <c r="T1383" s="62">
        <f>+IF(L1383&lt;&gt;"",IF(DAYS360(L1383,$A$2)&lt;0,0,IF(AND(MONTH(L1383)=MONTH($A$2),YEAR(L1383)&lt;YEAR($A$2)),(DAYS360(L1383,$A$2)/30)-1,DAYS360(L1383,$A$2)/30)),0)</f>
        <v>28.633333333333333</v>
      </c>
      <c r="U1383" s="62">
        <f>+IF(M1383&lt;&gt;"",IF(DAYS360(M1383,$A$2)&lt;0,0,IF(AND(MONTH(M1383)=MONTH($A$2),YEAR(M1383)&lt;YEAR($A$2)),(DAYS360(M1383,$A$2)/30)-1,DAYS360(M1383,$A$2)/30)),0)</f>
        <v>1.8666666666666667</v>
      </c>
      <c r="V1383" s="63">
        <f>S1383/((C1383+Q1383)/2)</f>
        <v>0.10526315789473684</v>
      </c>
      <c r="W1383" s="64">
        <f>+IF(V1383&gt;0,1/V1383,999)</f>
        <v>9.5</v>
      </c>
      <c r="X1383" s="65" t="str">
        <f>+IF(N1383&lt;&gt;"",IF(INT(N1383)&lt;&gt;INT(K1383),"OUI",""),"")</f>
        <v/>
      </c>
      <c r="Y1383" s="66">
        <f>+IF(F1383="OUI",0,C1383*K1383)</f>
        <v>30.419999999999998</v>
      </c>
      <c r="Z1383" s="67" t="str">
        <f>+IF(R1383="-",IF(OR(F1383="OUI",AND(G1383="OUI",T1383&lt;=$V$1),H1383="OUI",I1383="OUI",J1383="OUI",T1383&lt;=$V$1),"OUI",""),"")</f>
        <v/>
      </c>
      <c r="AA1383" s="68" t="str">
        <f>+IF(OR(Z1383&lt;&gt;"OUI",X1383="OUI",R1383&lt;&gt;"-"),"OUI","")</f>
        <v>OUI</v>
      </c>
      <c r="AB1383" s="69">
        <f>+IF(AA1383&lt;&gt;"OUI","-",IF(R1383="-",IF(W1383&lt;=3,"-",MAX(N1383,K1383*(1-$T$1))),IF(W1383&lt;=3,R1383,IF(T1383&gt;$V$6,MAX(N1383,K1383*$T$6),IF(T1383&gt;$V$5,MAX(R1383,N1383,K1383*(1-$T$2),K1383*(1-$T$5)),IF(T1383&gt;$V$4,MAX(R1383,N1383,K1383*(1-$T$2),K1383*(1-$T$4)),IF(T1383&gt;$V$3,MAX(R1383,N1383,K1383*(1-$T$2),K1383*(1-$T$3)),IF(T1383&gt;$V$1,MAX(N1383,K1383*(1-$T$2)),MAX(N1383,R1383)))))))))</f>
        <v>3.0419999999999998</v>
      </c>
      <c r="AC1383" s="70">
        <f>+IF(AB1383="-","-",IF(ABS(K1383-AB1383)&lt;0.1,1,-1*(AB1383-K1383)/K1383))</f>
        <v>0.10000000000000002</v>
      </c>
      <c r="AD1383" s="66">
        <f>+IF(AB1383&lt;&gt;"-",IF(AB1383&lt;K1383,(K1383-AB1383)*C1383,AB1383*C1383),"")</f>
        <v>3.0420000000000007</v>
      </c>
      <c r="AE1383" s="68" t="str">
        <f>+IF(AB1383&lt;&gt;"-",IF(R1383&lt;&gt;"-",IF(Z1383&lt;&gt;"OUI","OLD","FAUX"),IF(Z1383&lt;&gt;"OUI","NEW","FAUX")),"")</f>
        <v>NEW</v>
      </c>
      <c r="AF1383" s="68"/>
      <c r="AG1383" s="68"/>
      <c r="AH1383" s="53" t="str">
        <f t="shared" si="21"/>
        <v/>
      </c>
    </row>
    <row r="1384" spans="1:34" ht="17">
      <c r="A1384" s="53" t="s">
        <v>1327</v>
      </c>
      <c r="B1384" s="53" t="s">
        <v>1328</v>
      </c>
      <c r="C1384" s="54">
        <v>12</v>
      </c>
      <c r="D1384" s="55" t="s">
        <v>1329</v>
      </c>
      <c r="E1384" s="55"/>
      <c r="F1384" s="56" t="s">
        <v>49</v>
      </c>
      <c r="G1384" s="56" t="s">
        <v>49</v>
      </c>
      <c r="H1384" s="56"/>
      <c r="I1384" s="56"/>
      <c r="J1384" s="56"/>
      <c r="K1384" s="57">
        <v>3.36</v>
      </c>
      <c r="L1384" s="58">
        <v>44886</v>
      </c>
      <c r="M1384" s="58">
        <v>45679</v>
      </c>
      <c r="N1384" s="59"/>
      <c r="O1384" s="56">
        <v>3</v>
      </c>
      <c r="P1384" s="56"/>
      <c r="Q1384" s="56">
        <v>15</v>
      </c>
      <c r="R1384" s="60" t="s">
        <v>1139</v>
      </c>
      <c r="S1384" s="61">
        <f>O1384+P1384</f>
        <v>3</v>
      </c>
      <c r="T1384" s="62">
        <f>+IF(L1384&lt;&gt;"",IF(DAYS360(L1384,$A$2)&lt;0,0,IF(AND(MONTH(L1384)=MONTH($A$2),YEAR(L1384)&lt;YEAR($A$2)),(DAYS360(L1384,$A$2)/30)-1,DAYS360(L1384,$A$2)/30)),0)</f>
        <v>28.166666666666668</v>
      </c>
      <c r="U1384" s="62">
        <f>+IF(M1384&lt;&gt;"",IF(DAYS360(M1384,$A$2)&lt;0,0,IF(AND(MONTH(M1384)=MONTH($A$2),YEAR(M1384)&lt;YEAR($A$2)),(DAYS360(M1384,$A$2)/30)-1,DAYS360(M1384,$A$2)/30)),0)</f>
        <v>2.1333333333333333</v>
      </c>
      <c r="V1384" s="63">
        <f>S1384/((C1384+Q1384)/2)</f>
        <v>0.22222222222222221</v>
      </c>
      <c r="W1384" s="64">
        <f>+IF(V1384&gt;0,1/V1384,999)</f>
        <v>4.5</v>
      </c>
      <c r="X1384" s="65" t="str">
        <f>+IF(N1384&lt;&gt;"",IF(INT(N1384)&lt;&gt;INT(K1384),"OUI",""),"")</f>
        <v/>
      </c>
      <c r="Y1384" s="66">
        <f>+IF(F1384="OUI",0,C1384*K1384)</f>
        <v>40.32</v>
      </c>
      <c r="Z1384" s="67" t="str">
        <f>+IF(R1384="-",IF(OR(F1384="OUI",AND(G1384="OUI",T1384&lt;=$V$1),H1384="OUI",I1384="OUI",J1384="OUI",T1384&lt;=$V$1),"OUI",""),"")</f>
        <v/>
      </c>
      <c r="AA1384" s="68" t="str">
        <f>+IF(OR(Z1384&lt;&gt;"OUI",X1384="OUI",R1384&lt;&gt;"-"),"OUI","")</f>
        <v>OUI</v>
      </c>
      <c r="AB1384" s="69">
        <f>+IF(AA1384&lt;&gt;"OUI","-",IF(R1384="-",IF(W1384&lt;=3,"-",MAX(N1384,K1384*(1-$T$1))),IF(W1384&lt;=3,R1384,IF(T1384&gt;$V$6,MAX(N1384,K1384*$T$6),IF(T1384&gt;$V$5,MAX(R1384,N1384,K1384*(1-$T$2),K1384*(1-$T$5)),IF(T1384&gt;$V$4,MAX(R1384,N1384,K1384*(1-$T$2),K1384*(1-$T$4)),IF(T1384&gt;$V$3,MAX(R1384,N1384,K1384*(1-$T$2),K1384*(1-$T$3)),IF(T1384&gt;$V$1,MAX(N1384,K1384*(1-$T$2)),MAX(N1384,R1384)))))))))</f>
        <v>3.024</v>
      </c>
      <c r="AC1384" s="70">
        <f>+IF(AB1384="-","-",IF(ABS(K1384-AB1384)&lt;0.1,1,-1*(AB1384-K1384)/K1384))</f>
        <v>9.9999999999999964E-2</v>
      </c>
      <c r="AD1384" s="66">
        <f>+IF(AB1384&lt;&gt;"-",IF(AB1384&lt;K1384,(K1384-AB1384)*C1384,AB1384*C1384),"")</f>
        <v>4.0319999999999983</v>
      </c>
      <c r="AE1384" s="68" t="str">
        <f>+IF(AB1384&lt;&gt;"-",IF(R1384&lt;&gt;"-",IF(Z1384&lt;&gt;"OUI","OLD","FAUX"),IF(Z1384&lt;&gt;"OUI","NEW","FAUX")),"")</f>
        <v>NEW</v>
      </c>
      <c r="AF1384" s="68"/>
      <c r="AG1384" s="68"/>
      <c r="AH1384" s="53" t="str">
        <f t="shared" si="21"/>
        <v/>
      </c>
    </row>
    <row r="1385" spans="1:34" ht="17">
      <c r="A1385" s="53" t="s">
        <v>2990</v>
      </c>
      <c r="B1385" s="53" t="s">
        <v>2991</v>
      </c>
      <c r="C1385" s="54">
        <v>7</v>
      </c>
      <c r="D1385" s="55" t="s">
        <v>80</v>
      </c>
      <c r="E1385" s="55" t="s">
        <v>973</v>
      </c>
      <c r="F1385" s="56" t="s">
        <v>49</v>
      </c>
      <c r="G1385" s="56" t="s">
        <v>49</v>
      </c>
      <c r="H1385" s="56"/>
      <c r="I1385" s="56"/>
      <c r="J1385" s="56" t="s">
        <v>49</v>
      </c>
      <c r="K1385" s="57">
        <v>3.35</v>
      </c>
      <c r="L1385" s="58">
        <v>45427</v>
      </c>
      <c r="M1385" s="58">
        <v>45729</v>
      </c>
      <c r="N1385" s="59"/>
      <c r="O1385" s="56">
        <v>8</v>
      </c>
      <c r="P1385" s="56"/>
      <c r="Q1385" s="56">
        <v>15</v>
      </c>
      <c r="R1385" s="60" t="s">
        <v>1139</v>
      </c>
      <c r="S1385" s="61">
        <f>O1385+P1385</f>
        <v>8</v>
      </c>
      <c r="T1385" s="62">
        <f>+IF(L1385&lt;&gt;"",IF(DAYS360(L1385,$A$2)&lt;0,0,IF(AND(MONTH(L1385)=MONTH($A$2),YEAR(L1385)&lt;YEAR($A$2)),(DAYS360(L1385,$A$2)/30)-1,DAYS360(L1385,$A$2)/30)),0)</f>
        <v>10.366666666666667</v>
      </c>
      <c r="U1385" s="62">
        <f>+IF(M1385&lt;&gt;"",IF(DAYS360(M1385,$A$2)&lt;0,0,IF(AND(MONTH(M1385)=MONTH($A$2),YEAR(M1385)&lt;YEAR($A$2)),(DAYS360(M1385,$A$2)/30)-1,DAYS360(M1385,$A$2)/30)),0)</f>
        <v>0.43333333333333335</v>
      </c>
      <c r="V1385" s="63">
        <f>S1385/((C1385+Q1385)/2)</f>
        <v>0.72727272727272729</v>
      </c>
      <c r="W1385" s="64">
        <f>+IF(V1385&gt;0,1/V1385,999)</f>
        <v>1.375</v>
      </c>
      <c r="X1385" s="65" t="str">
        <f>+IF(N1385&lt;&gt;"",IF(INT(N1385)&lt;&gt;INT(K1385),"OUI",""),"")</f>
        <v/>
      </c>
      <c r="Y1385" s="66">
        <f>+IF(F1385="OUI",0,C1385*K1385)</f>
        <v>23.45</v>
      </c>
      <c r="Z1385" s="67" t="str">
        <f>+IF(R1385="-",IF(OR(F1385="OUI",AND(G1385="OUI",T1385&lt;=$V$1),H1385="OUI",I1385="OUI",J1385="OUI",T1385&lt;=$V$1),"OUI",""),"")</f>
        <v>OUI</v>
      </c>
      <c r="AA1385" s="68" t="str">
        <f>+IF(OR(Z1385&lt;&gt;"OUI",X1385="OUI",R1385&lt;&gt;"-"),"OUI","")</f>
        <v/>
      </c>
      <c r="AB1385" s="69" t="str">
        <f>+IF(AA1385&lt;&gt;"OUI","-",IF(R1385="-",IF(W1385&lt;=3,"-",MAX(N1385,K1385*(1-$T$1))),IF(W1385&lt;=3,R1385,IF(T1385&gt;$V$6,MAX(N1385,K1385*$T$6),IF(T1385&gt;$V$5,MAX(R1385,N1385,K1385*(1-$T$2),K1385*(1-$T$5)),IF(T1385&gt;$V$4,MAX(R1385,N1385,K1385*(1-$T$2),K1385*(1-$T$4)),IF(T1385&gt;$V$3,MAX(R1385,N1385,K1385*(1-$T$2),K1385*(1-$T$3)),IF(T1385&gt;$V$1,MAX(N1385,K1385*(1-$T$2)),MAX(N1385,R1385)))))))))</f>
        <v>-</v>
      </c>
      <c r="AC1385" s="70" t="str">
        <f>+IF(AB1385="-","-",IF(ABS(K1385-AB1385)&lt;0.1,1,-1*(AB1385-K1385)/K1385))</f>
        <v>-</v>
      </c>
      <c r="AD1385" s="66" t="str">
        <f>+IF(AB1385&lt;&gt;"-",IF(AB1385&lt;K1385,(K1385-AB1385)*C1385,AB1385*C1385),"")</f>
        <v/>
      </c>
      <c r="AE1385" s="68" t="str">
        <f>+IF(AB1385&lt;&gt;"-",IF(R1385&lt;&gt;"-",IF(Z1385&lt;&gt;"OUI","OLD","FAUX"),IF(Z1385&lt;&gt;"OUI","NEW","FAUX")),"")</f>
        <v/>
      </c>
      <c r="AF1385" s="68"/>
      <c r="AG1385" s="68"/>
      <c r="AH1385" s="53" t="str">
        <f t="shared" si="21"/>
        <v/>
      </c>
    </row>
    <row r="1386" spans="1:34" ht="17">
      <c r="A1386" s="53" t="s">
        <v>949</v>
      </c>
      <c r="B1386" s="53" t="s">
        <v>950</v>
      </c>
      <c r="C1386" s="54">
        <v>20</v>
      </c>
      <c r="D1386" s="55" t="s">
        <v>47</v>
      </c>
      <c r="E1386" s="55"/>
      <c r="F1386" s="56" t="s">
        <v>49</v>
      </c>
      <c r="G1386" s="56" t="s">
        <v>49</v>
      </c>
      <c r="H1386" s="56"/>
      <c r="I1386" s="56"/>
      <c r="J1386" s="56"/>
      <c r="K1386" s="57">
        <v>3.3266</v>
      </c>
      <c r="L1386" s="58">
        <v>44830</v>
      </c>
      <c r="M1386" s="58">
        <v>45295</v>
      </c>
      <c r="N1386" s="59"/>
      <c r="O1386" s="56"/>
      <c r="P1386" s="56"/>
      <c r="Q1386" s="56">
        <v>20</v>
      </c>
      <c r="R1386" s="60">
        <v>2.9939400000000003</v>
      </c>
      <c r="S1386" s="61">
        <f>O1386+P1386</f>
        <v>0</v>
      </c>
      <c r="T1386" s="62">
        <f>+IF(L1386&lt;&gt;"",IF(DAYS360(L1386,$A$2)&lt;0,0,IF(AND(MONTH(L1386)=MONTH($A$2),YEAR(L1386)&lt;YEAR($A$2)),(DAYS360(L1386,$A$2)/30)-1,DAYS360(L1386,$A$2)/30)),0)</f>
        <v>30</v>
      </c>
      <c r="U1386" s="62">
        <f>+IF(M1386&lt;&gt;"",IF(DAYS360(M1386,$A$2)&lt;0,0,IF(AND(MONTH(M1386)=MONTH($A$2),YEAR(M1386)&lt;YEAR($A$2)),(DAYS360(M1386,$A$2)/30)-1,DAYS360(M1386,$A$2)/30)),0)</f>
        <v>14.733333333333333</v>
      </c>
      <c r="V1386" s="63">
        <f>S1386/((C1386+Q1386)/2)</f>
        <v>0</v>
      </c>
      <c r="W1386" s="64">
        <f>+IF(V1386&gt;0,1/V1386,999)</f>
        <v>999</v>
      </c>
      <c r="X1386" s="65" t="str">
        <f>+IF(N1386&lt;&gt;"",IF(INT(N1386)&lt;&gt;INT(K1386),"OUI",""),"")</f>
        <v/>
      </c>
      <c r="Y1386" s="66">
        <f>+IF(F1386="OUI",0,C1386*K1386)</f>
        <v>66.531999999999996</v>
      </c>
      <c r="Z1386" s="67" t="str">
        <f>+IF(R1386="-",IF(OR(F1386="OUI",AND(G1386="OUI",T1386&lt;=$V$1),H1386="OUI",I1386="OUI",J1386="OUI",T1386&lt;=$V$1),"OUI",""),"")</f>
        <v/>
      </c>
      <c r="AA1386" s="68" t="str">
        <f>+IF(OR(Z1386&lt;&gt;"OUI",X1386="OUI",R1386&lt;&gt;"-"),"OUI","")</f>
        <v>OUI</v>
      </c>
      <c r="AB1386" s="69">
        <f>+IF(AA1386&lt;&gt;"OUI","-",IF(R1386="-",IF(W1386&lt;=3,"-",MAX(N1386,K1386*(1-$T$1))),IF(W1386&lt;=3,R1386,IF(T1386&gt;$V$6,MAX(N1386,K1386*$T$6),IF(T1386&gt;$V$5,MAX(R1386,N1386,K1386*(1-$T$2),K1386*(1-$T$5)),IF(T1386&gt;$V$4,MAX(R1386,N1386,K1386*(1-$T$2),K1386*(1-$T$4)),IF(T1386&gt;$V$3,MAX(R1386,N1386,K1386*(1-$T$2),K1386*(1-$T$3)),IF(T1386&gt;$V$1,MAX(N1386,K1386*(1-$T$2)),MAX(N1386,R1386)))))))))</f>
        <v>2.9939400000000003</v>
      </c>
      <c r="AC1386" s="70">
        <f>+IF(AB1386="-","-",IF(ABS(K1386-AB1386)&lt;0.1,1,-1*(AB1386-K1386)/K1386))</f>
        <v>9.9999999999999922E-2</v>
      </c>
      <c r="AD1386" s="66">
        <f>+IF(AB1386&lt;&gt;"-",IF(AB1386&lt;K1386,(K1386-AB1386)*C1386,AB1386*C1386),"")</f>
        <v>6.6531999999999947</v>
      </c>
      <c r="AE1386" s="68" t="str">
        <f>+IF(AB1386&lt;&gt;"-",IF(R1386&lt;&gt;"-",IF(Z1386&lt;&gt;"OUI","OLD","FAUX"),IF(Z1386&lt;&gt;"OUI","NEW","FAUX")),"")</f>
        <v>OLD</v>
      </c>
      <c r="AF1386" s="68"/>
      <c r="AG1386" s="68"/>
      <c r="AH1386" s="53" t="str">
        <f t="shared" si="21"/>
        <v/>
      </c>
    </row>
    <row r="1387" spans="1:34" ht="17">
      <c r="A1387" s="53" t="s">
        <v>963</v>
      </c>
      <c r="B1387" s="53" t="s">
        <v>964</v>
      </c>
      <c r="C1387" s="54">
        <v>17</v>
      </c>
      <c r="D1387" s="55" t="s">
        <v>47</v>
      </c>
      <c r="E1387" s="55"/>
      <c r="F1387" s="56" t="s">
        <v>49</v>
      </c>
      <c r="G1387" s="56" t="s">
        <v>49</v>
      </c>
      <c r="H1387" s="56"/>
      <c r="I1387" s="56"/>
      <c r="J1387" s="56"/>
      <c r="K1387" s="57">
        <v>3.3266</v>
      </c>
      <c r="L1387" s="58">
        <v>44830</v>
      </c>
      <c r="M1387" s="58">
        <v>45558</v>
      </c>
      <c r="N1387" s="59"/>
      <c r="O1387" s="56"/>
      <c r="P1387" s="56"/>
      <c r="Q1387" s="56">
        <v>17</v>
      </c>
      <c r="R1387" s="60">
        <v>2.9939400000000003</v>
      </c>
      <c r="S1387" s="61">
        <f>O1387+P1387</f>
        <v>0</v>
      </c>
      <c r="T1387" s="62">
        <f>+IF(L1387&lt;&gt;"",IF(DAYS360(L1387,$A$2)&lt;0,0,IF(AND(MONTH(L1387)=MONTH($A$2),YEAR(L1387)&lt;YEAR($A$2)),(DAYS360(L1387,$A$2)/30)-1,DAYS360(L1387,$A$2)/30)),0)</f>
        <v>30</v>
      </c>
      <c r="U1387" s="62">
        <f>+IF(M1387&lt;&gt;"",IF(DAYS360(M1387,$A$2)&lt;0,0,IF(AND(MONTH(M1387)=MONTH($A$2),YEAR(M1387)&lt;YEAR($A$2)),(DAYS360(M1387,$A$2)/30)-1,DAYS360(M1387,$A$2)/30)),0)</f>
        <v>6.1</v>
      </c>
      <c r="V1387" s="63">
        <f>S1387/((C1387+Q1387)/2)</f>
        <v>0</v>
      </c>
      <c r="W1387" s="64">
        <f>+IF(V1387&gt;0,1/V1387,999)</f>
        <v>999</v>
      </c>
      <c r="X1387" s="65" t="str">
        <f>+IF(N1387&lt;&gt;"",IF(INT(N1387)&lt;&gt;INT(K1387),"OUI",""),"")</f>
        <v/>
      </c>
      <c r="Y1387" s="66">
        <f>+IF(F1387="OUI",0,C1387*K1387)</f>
        <v>56.552199999999999</v>
      </c>
      <c r="Z1387" s="67" t="str">
        <f>+IF(R1387="-",IF(OR(F1387="OUI",AND(G1387="OUI",T1387&lt;=$V$1),H1387="OUI",I1387="OUI",J1387="OUI",T1387&lt;=$V$1),"OUI",""),"")</f>
        <v/>
      </c>
      <c r="AA1387" s="68" t="str">
        <f>+IF(OR(Z1387&lt;&gt;"OUI",X1387="OUI",R1387&lt;&gt;"-"),"OUI","")</f>
        <v>OUI</v>
      </c>
      <c r="AB1387" s="69">
        <f>+IF(AA1387&lt;&gt;"OUI","-",IF(R1387="-",IF(W1387&lt;=3,"-",MAX(N1387,K1387*(1-$T$1))),IF(W1387&lt;=3,R1387,IF(T1387&gt;$V$6,MAX(N1387,K1387*$T$6),IF(T1387&gt;$V$5,MAX(R1387,N1387,K1387*(1-$T$2),K1387*(1-$T$5)),IF(T1387&gt;$V$4,MAX(R1387,N1387,K1387*(1-$T$2),K1387*(1-$T$4)),IF(T1387&gt;$V$3,MAX(R1387,N1387,K1387*(1-$T$2),K1387*(1-$T$3)),IF(T1387&gt;$V$1,MAX(N1387,K1387*(1-$T$2)),MAX(N1387,R1387)))))))))</f>
        <v>2.9939400000000003</v>
      </c>
      <c r="AC1387" s="70">
        <f>+IF(AB1387="-","-",IF(ABS(K1387-AB1387)&lt;0.1,1,-1*(AB1387-K1387)/K1387))</f>
        <v>9.9999999999999922E-2</v>
      </c>
      <c r="AD1387" s="66">
        <f>+IF(AB1387&lt;&gt;"-",IF(AB1387&lt;K1387,(K1387-AB1387)*C1387,AB1387*C1387),"")</f>
        <v>5.6552199999999955</v>
      </c>
      <c r="AE1387" s="68" t="str">
        <f>+IF(AB1387&lt;&gt;"-",IF(R1387&lt;&gt;"-",IF(Z1387&lt;&gt;"OUI","OLD","FAUX"),IF(Z1387&lt;&gt;"OUI","NEW","FAUX")),"")</f>
        <v>OLD</v>
      </c>
      <c r="AF1387" s="68"/>
      <c r="AG1387" s="68"/>
      <c r="AH1387" s="53" t="str">
        <f t="shared" si="21"/>
        <v/>
      </c>
    </row>
    <row r="1388" spans="1:34" ht="17">
      <c r="A1388" s="53" t="s">
        <v>981</v>
      </c>
      <c r="B1388" s="53" t="s">
        <v>982</v>
      </c>
      <c r="C1388" s="54">
        <v>16</v>
      </c>
      <c r="D1388" s="55" t="s">
        <v>47</v>
      </c>
      <c r="E1388" s="55"/>
      <c r="F1388" s="56" t="s">
        <v>49</v>
      </c>
      <c r="G1388" s="56" t="s">
        <v>49</v>
      </c>
      <c r="H1388" s="56"/>
      <c r="I1388" s="56"/>
      <c r="J1388" s="56"/>
      <c r="K1388" s="57">
        <v>3.3266</v>
      </c>
      <c r="L1388" s="58">
        <v>44830</v>
      </c>
      <c r="M1388" s="58">
        <v>45672</v>
      </c>
      <c r="N1388" s="59"/>
      <c r="O1388" s="56">
        <v>1</v>
      </c>
      <c r="P1388" s="56"/>
      <c r="Q1388" s="56">
        <v>17</v>
      </c>
      <c r="R1388" s="60">
        <v>2.9939400000000003</v>
      </c>
      <c r="S1388" s="61">
        <f>O1388+P1388</f>
        <v>1</v>
      </c>
      <c r="T1388" s="62">
        <f>+IF(L1388&lt;&gt;"",IF(DAYS360(L1388,$A$2)&lt;0,0,IF(AND(MONTH(L1388)=MONTH($A$2),YEAR(L1388)&lt;YEAR($A$2)),(DAYS360(L1388,$A$2)/30)-1,DAYS360(L1388,$A$2)/30)),0)</f>
        <v>30</v>
      </c>
      <c r="U1388" s="62">
        <f>+IF(M1388&lt;&gt;"",IF(DAYS360(M1388,$A$2)&lt;0,0,IF(AND(MONTH(M1388)=MONTH($A$2),YEAR(M1388)&lt;YEAR($A$2)),(DAYS360(M1388,$A$2)/30)-1,DAYS360(M1388,$A$2)/30)),0)</f>
        <v>2.3666666666666667</v>
      </c>
      <c r="V1388" s="63">
        <f>S1388/((C1388+Q1388)/2)</f>
        <v>6.0606060606060608E-2</v>
      </c>
      <c r="W1388" s="64">
        <f>+IF(V1388&gt;0,1/V1388,999)</f>
        <v>16.5</v>
      </c>
      <c r="X1388" s="65" t="str">
        <f>+IF(N1388&lt;&gt;"",IF(INT(N1388)&lt;&gt;INT(K1388),"OUI",""),"")</f>
        <v/>
      </c>
      <c r="Y1388" s="66">
        <f>+IF(F1388="OUI",0,C1388*K1388)</f>
        <v>53.2256</v>
      </c>
      <c r="Z1388" s="67" t="str">
        <f>+IF(R1388="-",IF(OR(F1388="OUI",AND(G1388="OUI",T1388&lt;=$V$1),H1388="OUI",I1388="OUI",J1388="OUI",T1388&lt;=$V$1),"OUI",""),"")</f>
        <v/>
      </c>
      <c r="AA1388" s="68" t="str">
        <f>+IF(OR(Z1388&lt;&gt;"OUI",X1388="OUI",R1388&lt;&gt;"-"),"OUI","")</f>
        <v>OUI</v>
      </c>
      <c r="AB1388" s="69">
        <f>+IF(AA1388&lt;&gt;"OUI","-",IF(R1388="-",IF(W1388&lt;=3,"-",MAX(N1388,K1388*(1-$T$1))),IF(W1388&lt;=3,R1388,IF(T1388&gt;$V$6,MAX(N1388,K1388*$T$6),IF(T1388&gt;$V$5,MAX(R1388,N1388,K1388*(1-$T$2),K1388*(1-$T$5)),IF(T1388&gt;$V$4,MAX(R1388,N1388,K1388*(1-$T$2),K1388*(1-$T$4)),IF(T1388&gt;$V$3,MAX(R1388,N1388,K1388*(1-$T$2),K1388*(1-$T$3)),IF(T1388&gt;$V$1,MAX(N1388,K1388*(1-$T$2)),MAX(N1388,R1388)))))))))</f>
        <v>2.9939400000000003</v>
      </c>
      <c r="AC1388" s="70">
        <f>+IF(AB1388="-","-",IF(ABS(K1388-AB1388)&lt;0.1,1,-1*(AB1388-K1388)/K1388))</f>
        <v>9.9999999999999922E-2</v>
      </c>
      <c r="AD1388" s="66">
        <f>+IF(AB1388&lt;&gt;"-",IF(AB1388&lt;K1388,(K1388-AB1388)*C1388,AB1388*C1388),"")</f>
        <v>5.3225599999999957</v>
      </c>
      <c r="AE1388" s="68" t="str">
        <f>+IF(AB1388&lt;&gt;"-",IF(R1388&lt;&gt;"-",IF(Z1388&lt;&gt;"OUI","OLD","FAUX"),IF(Z1388&lt;&gt;"OUI","NEW","FAUX")),"")</f>
        <v>OLD</v>
      </c>
      <c r="AF1388" s="68"/>
      <c r="AG1388" s="68"/>
      <c r="AH1388" s="53" t="str">
        <f t="shared" si="21"/>
        <v/>
      </c>
    </row>
    <row r="1389" spans="1:34" ht="17">
      <c r="A1389" s="53" t="s">
        <v>1097</v>
      </c>
      <c r="B1389" s="53" t="s">
        <v>1098</v>
      </c>
      <c r="C1389" s="54">
        <v>5</v>
      </c>
      <c r="D1389" s="55" t="s">
        <v>47</v>
      </c>
      <c r="E1389" s="55"/>
      <c r="F1389" s="56" t="s">
        <v>49</v>
      </c>
      <c r="G1389" s="56" t="s">
        <v>49</v>
      </c>
      <c r="H1389" s="56"/>
      <c r="I1389" s="56"/>
      <c r="J1389" s="56"/>
      <c r="K1389" s="57">
        <v>3.3266</v>
      </c>
      <c r="L1389" s="58">
        <v>44830</v>
      </c>
      <c r="M1389" s="58">
        <v>45418</v>
      </c>
      <c r="N1389" s="59"/>
      <c r="O1389" s="56"/>
      <c r="P1389" s="56"/>
      <c r="Q1389" s="56">
        <v>5</v>
      </c>
      <c r="R1389" s="60">
        <v>2.9939400000000003</v>
      </c>
      <c r="S1389" s="61">
        <f>O1389+P1389</f>
        <v>0</v>
      </c>
      <c r="T1389" s="62">
        <f>+IF(L1389&lt;&gt;"",IF(DAYS360(L1389,$A$2)&lt;0,0,IF(AND(MONTH(L1389)=MONTH($A$2),YEAR(L1389)&lt;YEAR($A$2)),(DAYS360(L1389,$A$2)/30)-1,DAYS360(L1389,$A$2)/30)),0)</f>
        <v>30</v>
      </c>
      <c r="U1389" s="62">
        <f>+IF(M1389&lt;&gt;"",IF(DAYS360(M1389,$A$2)&lt;0,0,IF(AND(MONTH(M1389)=MONTH($A$2),YEAR(M1389)&lt;YEAR($A$2)),(DAYS360(M1389,$A$2)/30)-1,DAYS360(M1389,$A$2)/30)),0)</f>
        <v>10.666666666666666</v>
      </c>
      <c r="V1389" s="63">
        <f>S1389/((C1389+Q1389)/2)</f>
        <v>0</v>
      </c>
      <c r="W1389" s="64">
        <f>+IF(V1389&gt;0,1/V1389,999)</f>
        <v>999</v>
      </c>
      <c r="X1389" s="65" t="str">
        <f>+IF(N1389&lt;&gt;"",IF(INT(N1389)&lt;&gt;INT(K1389),"OUI",""),"")</f>
        <v/>
      </c>
      <c r="Y1389" s="66">
        <f>+IF(F1389="OUI",0,C1389*K1389)</f>
        <v>16.632999999999999</v>
      </c>
      <c r="Z1389" s="67" t="str">
        <f>+IF(R1389="-",IF(OR(F1389="OUI",AND(G1389="OUI",T1389&lt;=$V$1),H1389="OUI",I1389="OUI",J1389="OUI",T1389&lt;=$V$1),"OUI",""),"")</f>
        <v/>
      </c>
      <c r="AA1389" s="68" t="str">
        <f>+IF(OR(Z1389&lt;&gt;"OUI",X1389="OUI",R1389&lt;&gt;"-"),"OUI","")</f>
        <v>OUI</v>
      </c>
      <c r="AB1389" s="69">
        <f>+IF(AA1389&lt;&gt;"OUI","-",IF(R1389="-",IF(W1389&lt;=3,"-",MAX(N1389,K1389*(1-$T$1))),IF(W1389&lt;=3,R1389,IF(T1389&gt;$V$6,MAX(N1389,K1389*$T$6),IF(T1389&gt;$V$5,MAX(R1389,N1389,K1389*(1-$T$2),K1389*(1-$T$5)),IF(T1389&gt;$V$4,MAX(R1389,N1389,K1389*(1-$T$2),K1389*(1-$T$4)),IF(T1389&gt;$V$3,MAX(R1389,N1389,K1389*(1-$T$2),K1389*(1-$T$3)),IF(T1389&gt;$V$1,MAX(N1389,K1389*(1-$T$2)),MAX(N1389,R1389)))))))))</f>
        <v>2.9939400000000003</v>
      </c>
      <c r="AC1389" s="70">
        <f>+IF(AB1389="-","-",IF(ABS(K1389-AB1389)&lt;0.1,1,-1*(AB1389-K1389)/K1389))</f>
        <v>9.9999999999999922E-2</v>
      </c>
      <c r="AD1389" s="66">
        <f>+IF(AB1389&lt;&gt;"-",IF(AB1389&lt;K1389,(K1389-AB1389)*C1389,AB1389*C1389),"")</f>
        <v>1.6632999999999987</v>
      </c>
      <c r="AE1389" s="68" t="str">
        <f>+IF(AB1389&lt;&gt;"-",IF(R1389&lt;&gt;"-",IF(Z1389&lt;&gt;"OUI","OLD","FAUX"),IF(Z1389&lt;&gt;"OUI","NEW","FAUX")),"")</f>
        <v>OLD</v>
      </c>
      <c r="AF1389" s="68"/>
      <c r="AG1389" s="68"/>
      <c r="AH1389" s="53" t="str">
        <f t="shared" si="21"/>
        <v/>
      </c>
    </row>
    <row r="1390" spans="1:34" ht="17">
      <c r="A1390" s="53" t="s">
        <v>3584</v>
      </c>
      <c r="B1390" s="53" t="s">
        <v>3585</v>
      </c>
      <c r="C1390" s="54">
        <v>1</v>
      </c>
      <c r="D1390" s="55"/>
      <c r="E1390" s="55" t="s">
        <v>437</v>
      </c>
      <c r="F1390" s="56"/>
      <c r="G1390" s="56"/>
      <c r="H1390" s="56"/>
      <c r="I1390" s="56"/>
      <c r="J1390" s="56" t="s">
        <v>49</v>
      </c>
      <c r="K1390" s="57">
        <v>3.3</v>
      </c>
      <c r="L1390" s="58">
        <v>45691</v>
      </c>
      <c r="M1390" s="58">
        <v>45686</v>
      </c>
      <c r="N1390" s="59"/>
      <c r="O1390" s="56">
        <v>1</v>
      </c>
      <c r="P1390" s="56"/>
      <c r="Q1390" s="56"/>
      <c r="R1390" s="60" t="s">
        <v>1139</v>
      </c>
      <c r="S1390" s="61">
        <f>O1390+P1390</f>
        <v>1</v>
      </c>
      <c r="T1390" s="62">
        <f>+IF(L1390&lt;&gt;"",IF(DAYS360(L1390,$A$2)&lt;0,0,IF(AND(MONTH(L1390)=MONTH($A$2),YEAR(L1390)&lt;YEAR($A$2)),(DAYS360(L1390,$A$2)/30)-1,DAYS360(L1390,$A$2)/30)),0)</f>
        <v>1.7666666666666666</v>
      </c>
      <c r="U1390" s="62">
        <f>+IF(M1390&lt;&gt;"",IF(DAYS360(M1390,$A$2)&lt;0,0,IF(AND(MONTH(M1390)=MONTH($A$2),YEAR(M1390)&lt;YEAR($A$2)),(DAYS360(M1390,$A$2)/30)-1,DAYS360(M1390,$A$2)/30)),0)</f>
        <v>1.9</v>
      </c>
      <c r="V1390" s="63">
        <f>S1390/((C1390+Q1390)/2)</f>
        <v>2</v>
      </c>
      <c r="W1390" s="64">
        <f>+IF(V1390&gt;0,1/V1390,999)</f>
        <v>0.5</v>
      </c>
      <c r="X1390" s="65" t="str">
        <f>+IF(N1390&lt;&gt;"",IF(INT(N1390)&lt;&gt;INT(K1390),"OUI",""),"")</f>
        <v/>
      </c>
      <c r="Y1390" s="66">
        <f>+IF(F1390="OUI",0,C1390*K1390)</f>
        <v>3.3</v>
      </c>
      <c r="Z1390" s="67" t="str">
        <f>+IF(R1390="-",IF(OR(F1390="OUI",AND(G1390="OUI",T1390&lt;=$V$1),H1390="OUI",I1390="OUI",J1390="OUI",T1390&lt;=$V$1),"OUI",""),"")</f>
        <v>OUI</v>
      </c>
      <c r="AA1390" s="68" t="str">
        <f>+IF(OR(Z1390&lt;&gt;"OUI",X1390="OUI",R1390&lt;&gt;"-"),"OUI","")</f>
        <v/>
      </c>
      <c r="AB1390" s="69" t="str">
        <f>+IF(AA1390&lt;&gt;"OUI","-",IF(R1390="-",IF(W1390&lt;=3,"-",MAX(N1390,K1390*(1-$T$1))),IF(W1390&lt;=3,R1390,IF(T1390&gt;$V$6,MAX(N1390,K1390*$T$6),IF(T1390&gt;$V$5,MAX(R1390,N1390,K1390*(1-$T$2),K1390*(1-$T$5)),IF(T1390&gt;$V$4,MAX(R1390,N1390,K1390*(1-$T$2),K1390*(1-$T$4)),IF(T1390&gt;$V$3,MAX(R1390,N1390,K1390*(1-$T$2),K1390*(1-$T$3)),IF(T1390&gt;$V$1,MAX(N1390,K1390*(1-$T$2)),MAX(N1390,R1390)))))))))</f>
        <v>-</v>
      </c>
      <c r="AC1390" s="70" t="str">
        <f>+IF(AB1390="-","-",IF(ABS(K1390-AB1390)&lt;0.1,1,-1*(AB1390-K1390)/K1390))</f>
        <v>-</v>
      </c>
      <c r="AD1390" s="66" t="str">
        <f>+IF(AB1390&lt;&gt;"-",IF(AB1390&lt;K1390,(K1390-AB1390)*C1390,AB1390*C1390),"")</f>
        <v/>
      </c>
      <c r="AE1390" s="68" t="str">
        <f>+IF(AB1390&lt;&gt;"-",IF(R1390&lt;&gt;"-",IF(Z1390&lt;&gt;"OUI","OLD","FAUX"),IF(Z1390&lt;&gt;"OUI","NEW","FAUX")),"")</f>
        <v/>
      </c>
      <c r="AF1390" s="68"/>
      <c r="AG1390" s="68"/>
      <c r="AH1390" s="53" t="str">
        <f t="shared" si="21"/>
        <v/>
      </c>
    </row>
    <row r="1391" spans="1:34" ht="17">
      <c r="A1391" s="53" t="s">
        <v>1747</v>
      </c>
      <c r="B1391" s="53" t="s">
        <v>1748</v>
      </c>
      <c r="C1391" s="54">
        <v>24</v>
      </c>
      <c r="D1391" s="55" t="s">
        <v>47</v>
      </c>
      <c r="E1391" s="55" t="s">
        <v>137</v>
      </c>
      <c r="F1391" s="56" t="s">
        <v>49</v>
      </c>
      <c r="G1391" s="56" t="s">
        <v>49</v>
      </c>
      <c r="H1391" s="56"/>
      <c r="I1391" s="56"/>
      <c r="J1391" s="56" t="s">
        <v>49</v>
      </c>
      <c r="K1391" s="57">
        <v>3.2925</v>
      </c>
      <c r="L1391" s="58">
        <v>43985</v>
      </c>
      <c r="M1391" s="58">
        <v>45733</v>
      </c>
      <c r="N1391" s="59"/>
      <c r="O1391" s="56">
        <v>2</v>
      </c>
      <c r="P1391" s="56"/>
      <c r="Q1391" s="56">
        <v>26</v>
      </c>
      <c r="R1391" s="60">
        <v>2.9632499999999999</v>
      </c>
      <c r="S1391" s="61">
        <f>O1391+P1391</f>
        <v>2</v>
      </c>
      <c r="T1391" s="62">
        <f>+IF(L1391&lt;&gt;"",IF(DAYS360(L1391,$A$2)&lt;0,0,IF(AND(MONTH(L1391)=MONTH($A$2),YEAR(L1391)&lt;YEAR($A$2)),(DAYS360(L1391,$A$2)/30)-1,DAYS360(L1391,$A$2)/30)),0)</f>
        <v>57.766666666666666</v>
      </c>
      <c r="U1391" s="62">
        <f>+IF(M1391&lt;&gt;"",IF(DAYS360(M1391,$A$2)&lt;0,0,IF(AND(MONTH(M1391)=MONTH($A$2),YEAR(M1391)&lt;YEAR($A$2)),(DAYS360(M1391,$A$2)/30)-1,DAYS360(M1391,$A$2)/30)),0)</f>
        <v>0.3</v>
      </c>
      <c r="V1391" s="63">
        <f>S1391/((C1391+Q1391)/2)</f>
        <v>0.08</v>
      </c>
      <c r="W1391" s="64">
        <f>+IF(V1391&gt;0,1/V1391,999)</f>
        <v>12.5</v>
      </c>
      <c r="X1391" s="65" t="str">
        <f>+IF(N1391&lt;&gt;"",IF(INT(N1391)&lt;&gt;INT(K1391),"OUI",""),"")</f>
        <v/>
      </c>
      <c r="Y1391" s="66">
        <f>+IF(F1391="OUI",0,C1391*K1391)</f>
        <v>79.02</v>
      </c>
      <c r="Z1391" s="67" t="str">
        <f>+IF(R1391="-",IF(OR(F1391="OUI",AND(G1391="OUI",T1391&lt;=$V$1),H1391="OUI",I1391="OUI",J1391="OUI",T1391&lt;=$V$1),"OUI",""),"")</f>
        <v/>
      </c>
      <c r="AA1391" s="68" t="str">
        <f>+IF(OR(Z1391&lt;&gt;"OUI",X1391="OUI",R1391&lt;&gt;"-"),"OUI","")</f>
        <v>OUI</v>
      </c>
      <c r="AB1391" s="69">
        <f>+IF(AA1391&lt;&gt;"OUI","-",IF(R1391="-",IF(W1391&lt;=3,"-",MAX(N1391,K1391*(1-$T$1))),IF(W1391&lt;=3,R1391,IF(T1391&gt;$V$6,MAX(N1391,K1391*$T$6),IF(T1391&gt;$V$5,MAX(R1391,N1391,K1391*(1-$T$2),K1391*(1-$T$5)),IF(T1391&gt;$V$4,MAX(R1391,N1391,K1391*(1-$T$2),K1391*(1-$T$4)),IF(T1391&gt;$V$3,MAX(R1391,N1391,K1391*(1-$T$2),K1391*(1-$T$3)),IF(T1391&gt;$V$1,MAX(N1391,K1391*(1-$T$2)),MAX(N1391,R1391)))))))))</f>
        <v>2.9632499999999999</v>
      </c>
      <c r="AC1391" s="70">
        <f>+IF(AB1391="-","-",IF(ABS(K1391-AB1391)&lt;0.1,1,-1*(AB1391-K1391)/K1391))</f>
        <v>0.10000000000000002</v>
      </c>
      <c r="AD1391" s="66">
        <f>+IF(AB1391&lt;&gt;"-",IF(AB1391&lt;K1391,(K1391-AB1391)*C1391,AB1391*C1391),"")</f>
        <v>7.902000000000001</v>
      </c>
      <c r="AE1391" s="68" t="str">
        <f>+IF(AB1391&lt;&gt;"-",IF(R1391&lt;&gt;"-",IF(Z1391&lt;&gt;"OUI","OLD","FAUX"),IF(Z1391&lt;&gt;"OUI","NEW","FAUX")),"")</f>
        <v>OLD</v>
      </c>
      <c r="AF1391" s="68"/>
      <c r="AG1391" s="68"/>
      <c r="AH1391" s="53" t="str">
        <f t="shared" si="21"/>
        <v/>
      </c>
    </row>
    <row r="1392" spans="1:34" ht="17">
      <c r="A1392" s="53" t="s">
        <v>1980</v>
      </c>
      <c r="B1392" s="53" t="s">
        <v>1981</v>
      </c>
      <c r="C1392" s="54">
        <v>4</v>
      </c>
      <c r="D1392" s="55" t="s">
        <v>47</v>
      </c>
      <c r="E1392" s="55" t="s">
        <v>137</v>
      </c>
      <c r="F1392" s="56" t="s">
        <v>49</v>
      </c>
      <c r="G1392" s="56" t="s">
        <v>49</v>
      </c>
      <c r="H1392" s="56"/>
      <c r="I1392" s="56"/>
      <c r="J1392" s="56" t="s">
        <v>49</v>
      </c>
      <c r="K1392" s="57">
        <v>3.2925</v>
      </c>
      <c r="L1392" s="58">
        <v>43985</v>
      </c>
      <c r="M1392" s="58">
        <v>45614</v>
      </c>
      <c r="N1392" s="59"/>
      <c r="O1392" s="56"/>
      <c r="P1392" s="56"/>
      <c r="Q1392" s="56">
        <v>4</v>
      </c>
      <c r="R1392" s="60">
        <v>1.64625</v>
      </c>
      <c r="S1392" s="61">
        <f>O1392+P1392</f>
        <v>0</v>
      </c>
      <c r="T1392" s="62">
        <f>+IF(L1392&lt;&gt;"",IF(DAYS360(L1392,$A$2)&lt;0,0,IF(AND(MONTH(L1392)=MONTH($A$2),YEAR(L1392)&lt;YEAR($A$2)),(DAYS360(L1392,$A$2)/30)-1,DAYS360(L1392,$A$2)/30)),0)</f>
        <v>57.766666666666666</v>
      </c>
      <c r="U1392" s="62">
        <f>+IF(M1392&lt;&gt;"",IF(DAYS360(M1392,$A$2)&lt;0,0,IF(AND(MONTH(M1392)=MONTH($A$2),YEAR(M1392)&lt;YEAR($A$2)),(DAYS360(M1392,$A$2)/30)-1,DAYS360(M1392,$A$2)/30)),0)</f>
        <v>4.2666666666666666</v>
      </c>
      <c r="V1392" s="63">
        <f>S1392/((C1392+Q1392)/2)</f>
        <v>0</v>
      </c>
      <c r="W1392" s="64">
        <f>+IF(V1392&gt;0,1/V1392,999)</f>
        <v>999</v>
      </c>
      <c r="X1392" s="65" t="str">
        <f>+IF(N1392&lt;&gt;"",IF(INT(N1392)&lt;&gt;INT(K1392),"OUI",""),"")</f>
        <v/>
      </c>
      <c r="Y1392" s="66">
        <f>+IF(F1392="OUI",0,C1392*K1392)</f>
        <v>13.17</v>
      </c>
      <c r="Z1392" s="67" t="str">
        <f>+IF(R1392="-",IF(OR(F1392="OUI",AND(G1392="OUI",T1392&lt;=$V$1),H1392="OUI",I1392="OUI",J1392="OUI",T1392&lt;=$V$1),"OUI",""),"")</f>
        <v/>
      </c>
      <c r="AA1392" s="68" t="str">
        <f>+IF(OR(Z1392&lt;&gt;"OUI",X1392="OUI",R1392&lt;&gt;"-"),"OUI","")</f>
        <v>OUI</v>
      </c>
      <c r="AB1392" s="69">
        <f>+IF(AA1392&lt;&gt;"OUI","-",IF(R1392="-",IF(W1392&lt;=3,"-",MAX(N1392,K1392*(1-$T$1))),IF(W1392&lt;=3,R1392,IF(T1392&gt;$V$6,MAX(N1392,K1392*$T$6),IF(T1392&gt;$V$5,MAX(R1392,N1392,K1392*(1-$T$2),K1392*(1-$T$5)),IF(T1392&gt;$V$4,MAX(R1392,N1392,K1392*(1-$T$2),K1392*(1-$T$4)),IF(T1392&gt;$V$3,MAX(R1392,N1392,K1392*(1-$T$2),K1392*(1-$T$3)),IF(T1392&gt;$V$1,MAX(N1392,K1392*(1-$T$2)),MAX(N1392,R1392)))))))))</f>
        <v>2.9632499999999999</v>
      </c>
      <c r="AC1392" s="70">
        <f>+IF(AB1392="-","-",IF(ABS(K1392-AB1392)&lt;0.1,1,-1*(AB1392-K1392)/K1392))</f>
        <v>0.10000000000000002</v>
      </c>
      <c r="AD1392" s="66">
        <f>+IF(AB1392&lt;&gt;"-",IF(AB1392&lt;K1392,(K1392-AB1392)*C1392,AB1392*C1392),"")</f>
        <v>1.3170000000000002</v>
      </c>
      <c r="AE1392" s="68" t="str">
        <f>+IF(AB1392&lt;&gt;"-",IF(R1392&lt;&gt;"-",IF(Z1392&lt;&gt;"OUI","OLD","FAUX"),IF(Z1392&lt;&gt;"OUI","NEW","FAUX")),"")</f>
        <v>OLD</v>
      </c>
      <c r="AF1392" s="68"/>
      <c r="AG1392" s="68"/>
      <c r="AH1392" s="53" t="str">
        <f t="shared" si="21"/>
        <v/>
      </c>
    </row>
    <row r="1393" spans="1:34" ht="17">
      <c r="A1393" s="53" t="s">
        <v>381</v>
      </c>
      <c r="B1393" s="53" t="s">
        <v>382</v>
      </c>
      <c r="C1393" s="54">
        <v>1</v>
      </c>
      <c r="D1393" s="55" t="s">
        <v>80</v>
      </c>
      <c r="E1393" s="55" t="s">
        <v>97</v>
      </c>
      <c r="F1393" s="56" t="s">
        <v>49</v>
      </c>
      <c r="G1393" s="56" t="s">
        <v>49</v>
      </c>
      <c r="H1393" s="56"/>
      <c r="I1393" s="56"/>
      <c r="J1393" s="56" t="s">
        <v>98</v>
      </c>
      <c r="K1393" s="57">
        <v>3.2589999999999999</v>
      </c>
      <c r="L1393" s="58">
        <v>43375</v>
      </c>
      <c r="M1393" s="58"/>
      <c r="N1393" s="59"/>
      <c r="O1393" s="56"/>
      <c r="P1393" s="56"/>
      <c r="Q1393" s="56">
        <v>1</v>
      </c>
      <c r="R1393" s="60">
        <v>3.2589999999999999</v>
      </c>
      <c r="S1393" s="61">
        <f>O1393+P1393</f>
        <v>0</v>
      </c>
      <c r="T1393" s="62">
        <f>+IF(L1393&lt;&gt;"",IF(DAYS360(L1393,$A$2)&lt;0,0,IF(AND(MONTH(L1393)=MONTH($A$2),YEAR(L1393)&lt;YEAR($A$2)),(DAYS360(L1393,$A$2)/30)-1,DAYS360(L1393,$A$2)/30)),0)</f>
        <v>77.8</v>
      </c>
      <c r="U1393" s="62">
        <f>+IF(M1393&lt;&gt;"",IF(DAYS360(M1393,$A$2)&lt;0,0,IF(AND(MONTH(M1393)=MONTH($A$2),YEAR(M1393)&lt;YEAR($A$2)),(DAYS360(M1393,$A$2)/30)-1,DAYS360(M1393,$A$2)/30)),0)</f>
        <v>0</v>
      </c>
      <c r="V1393" s="63">
        <f>S1393/((C1393+Q1393)/2)</f>
        <v>0</v>
      </c>
      <c r="W1393" s="64">
        <f>+IF(V1393&gt;0,1/V1393,999)</f>
        <v>999</v>
      </c>
      <c r="X1393" s="65" t="str">
        <f>+IF(N1393&lt;&gt;"",IF(INT(N1393)&lt;&gt;INT(K1393),"OUI",""),"")</f>
        <v/>
      </c>
      <c r="Y1393" s="66">
        <f>+IF(F1393="OUI",0,C1393*K1393)</f>
        <v>3.2589999999999999</v>
      </c>
      <c r="Z1393" s="67" t="str">
        <f>+IF(R1393="-",IF(OR(F1393="OUI",AND(G1393="OUI",T1393&lt;=$V$1),H1393="OUI",I1393="OUI",J1393="OUI",T1393&lt;=$V$1),"OUI",""),"")</f>
        <v/>
      </c>
      <c r="AA1393" s="68" t="str">
        <f>+IF(OR(Z1393&lt;&gt;"OUI",X1393="OUI",R1393&lt;&gt;"-"),"OUI","")</f>
        <v>OUI</v>
      </c>
      <c r="AB1393" s="69">
        <f>+IF(AA1393&lt;&gt;"OUI","-",IF(R1393="-",IF(W1393&lt;=3,"-",MAX(N1393,K1393*(1-$T$1))),IF(W1393&lt;=3,R1393,IF(T1393&gt;$V$6,MAX(N1393,K1393*$T$6),IF(T1393&gt;$V$5,MAX(R1393,N1393,K1393*(1-$T$2),K1393*(1-$T$5)),IF(T1393&gt;$V$4,MAX(R1393,N1393,K1393*(1-$T$2),K1393*(1-$T$4)),IF(T1393&gt;$V$3,MAX(R1393,N1393,K1393*(1-$T$2),K1393*(1-$T$3)),IF(T1393&gt;$V$1,MAX(N1393,K1393*(1-$T$2)),MAX(N1393,R1393)))))))))</f>
        <v>3.2589999999999999</v>
      </c>
      <c r="AC1393" s="70">
        <f>+IF(AB1393="-","-",IF(ABS(K1393-AB1393)&lt;0.1,1,-1*(AB1393-K1393)/K1393))</f>
        <v>1</v>
      </c>
      <c r="AD1393" s="66">
        <f>+IF(AB1393&lt;&gt;"-",IF(AB1393&lt;K1393,(K1393-AB1393)*C1393,AB1393*C1393),"")</f>
        <v>3.2589999999999999</v>
      </c>
      <c r="AE1393" s="68" t="str">
        <f>+IF(AB1393&lt;&gt;"-",IF(R1393&lt;&gt;"-",IF(Z1393&lt;&gt;"OUI","OLD","FAUX"),IF(Z1393&lt;&gt;"OUI","NEW","FAUX")),"")</f>
        <v>OLD</v>
      </c>
      <c r="AF1393" s="68"/>
      <c r="AG1393" s="68"/>
      <c r="AH1393" s="53" t="str">
        <f t="shared" si="21"/>
        <v/>
      </c>
    </row>
    <row r="1394" spans="1:34" ht="17">
      <c r="A1394" s="53" t="s">
        <v>2988</v>
      </c>
      <c r="B1394" s="53" t="s">
        <v>2989</v>
      </c>
      <c r="C1394" s="54">
        <v>7</v>
      </c>
      <c r="D1394" s="55" t="s">
        <v>80</v>
      </c>
      <c r="E1394" s="55" t="s">
        <v>973</v>
      </c>
      <c r="F1394" s="56" t="s">
        <v>49</v>
      </c>
      <c r="G1394" s="56" t="s">
        <v>49</v>
      </c>
      <c r="H1394" s="56"/>
      <c r="I1394" s="56"/>
      <c r="J1394" s="56" t="s">
        <v>49</v>
      </c>
      <c r="K1394" s="57">
        <v>3.2530999999999999</v>
      </c>
      <c r="L1394" s="58">
        <v>45028</v>
      </c>
      <c r="M1394" s="58">
        <v>45720</v>
      </c>
      <c r="N1394" s="59"/>
      <c r="O1394" s="56">
        <v>4</v>
      </c>
      <c r="P1394" s="56"/>
      <c r="Q1394" s="56">
        <v>11</v>
      </c>
      <c r="R1394" s="60" t="s">
        <v>1139</v>
      </c>
      <c r="S1394" s="61">
        <f>O1394+P1394</f>
        <v>4</v>
      </c>
      <c r="T1394" s="62">
        <f>+IF(L1394&lt;&gt;"",IF(DAYS360(L1394,$A$2)&lt;0,0,IF(AND(MONTH(L1394)=MONTH($A$2),YEAR(L1394)&lt;YEAR($A$2)),(DAYS360(L1394,$A$2)/30)-1,DAYS360(L1394,$A$2)/30)),0)</f>
        <v>23.466666666666665</v>
      </c>
      <c r="U1394" s="62">
        <f>+IF(M1394&lt;&gt;"",IF(DAYS360(M1394,$A$2)&lt;0,0,IF(AND(MONTH(M1394)=MONTH($A$2),YEAR(M1394)&lt;YEAR($A$2)),(DAYS360(M1394,$A$2)/30)-1,DAYS360(M1394,$A$2)/30)),0)</f>
        <v>0.73333333333333328</v>
      </c>
      <c r="V1394" s="63">
        <f>S1394/((C1394+Q1394)/2)</f>
        <v>0.44444444444444442</v>
      </c>
      <c r="W1394" s="64">
        <f>+IF(V1394&gt;0,1/V1394,999)</f>
        <v>2.25</v>
      </c>
      <c r="X1394" s="65" t="str">
        <f>+IF(N1394&lt;&gt;"",IF(INT(N1394)&lt;&gt;INT(K1394),"OUI",""),"")</f>
        <v/>
      </c>
      <c r="Y1394" s="66">
        <f>+IF(F1394="OUI",0,C1394*K1394)</f>
        <v>22.771699999999999</v>
      </c>
      <c r="Z1394" s="67" t="str">
        <f>+IF(R1394="-",IF(OR(F1394="OUI",AND(G1394="OUI",T1394&lt;=$V$1),H1394="OUI",I1394="OUI",J1394="OUI",T1394&lt;=$V$1),"OUI",""),"")</f>
        <v/>
      </c>
      <c r="AA1394" s="68" t="str">
        <f>+IF(OR(Z1394&lt;&gt;"OUI",X1394="OUI",R1394&lt;&gt;"-"),"OUI","")</f>
        <v>OUI</v>
      </c>
      <c r="AB1394" s="69" t="str">
        <f>+IF(AA1394&lt;&gt;"OUI","-",IF(R1394="-",IF(W1394&lt;=3,"-",MAX(N1394,K1394*(1-$T$1))),IF(W1394&lt;=3,R1394,IF(T1394&gt;$V$6,MAX(N1394,K1394*$T$6),IF(T1394&gt;$V$5,MAX(R1394,N1394,K1394*(1-$T$2),K1394*(1-$T$5)),IF(T1394&gt;$V$4,MAX(R1394,N1394,K1394*(1-$T$2),K1394*(1-$T$4)),IF(T1394&gt;$V$3,MAX(R1394,N1394,K1394*(1-$T$2),K1394*(1-$T$3)),IF(T1394&gt;$V$1,MAX(N1394,K1394*(1-$T$2)),MAX(N1394,R1394)))))))))</f>
        <v>-</v>
      </c>
      <c r="AC1394" s="70" t="str">
        <f>+IF(AB1394="-","-",IF(ABS(K1394-AB1394)&lt;0.1,1,-1*(AB1394-K1394)/K1394))</f>
        <v>-</v>
      </c>
      <c r="AD1394" s="66" t="str">
        <f>+IF(AB1394&lt;&gt;"-",IF(AB1394&lt;K1394,(K1394-AB1394)*C1394,AB1394*C1394),"")</f>
        <v/>
      </c>
      <c r="AE1394" s="68" t="str">
        <f>+IF(AB1394&lt;&gt;"-",IF(R1394&lt;&gt;"-",IF(Z1394&lt;&gt;"OUI","OLD","FAUX"),IF(Z1394&lt;&gt;"OUI","NEW","FAUX")),"")</f>
        <v/>
      </c>
      <c r="AF1394" s="68"/>
      <c r="AG1394" s="68"/>
      <c r="AH1394" s="53" t="str">
        <f t="shared" si="21"/>
        <v/>
      </c>
    </row>
    <row r="1395" spans="1:34" ht="17">
      <c r="A1395" s="53" t="s">
        <v>430</v>
      </c>
      <c r="B1395" s="53" t="s">
        <v>431</v>
      </c>
      <c r="C1395" s="54">
        <v>8</v>
      </c>
      <c r="D1395" s="55" t="s">
        <v>80</v>
      </c>
      <c r="E1395" s="55" t="s">
        <v>432</v>
      </c>
      <c r="F1395" s="56" t="s">
        <v>49</v>
      </c>
      <c r="G1395" s="56" t="s">
        <v>49</v>
      </c>
      <c r="H1395" s="56"/>
      <c r="I1395" s="56"/>
      <c r="J1395" s="56" t="s">
        <v>49</v>
      </c>
      <c r="K1395" s="57">
        <v>3.23</v>
      </c>
      <c r="L1395" s="58">
        <v>44526</v>
      </c>
      <c r="M1395" s="58">
        <v>45567</v>
      </c>
      <c r="N1395" s="59"/>
      <c r="O1395" s="56"/>
      <c r="P1395" s="56"/>
      <c r="Q1395" s="56">
        <v>8</v>
      </c>
      <c r="R1395" s="60">
        <v>3.2274305555555554</v>
      </c>
      <c r="S1395" s="61">
        <f>O1395+P1395</f>
        <v>0</v>
      </c>
      <c r="T1395" s="62">
        <f>+IF(L1395&lt;&gt;"",IF(DAYS360(L1395,$A$2)&lt;0,0,IF(AND(MONTH(L1395)=MONTH($A$2),YEAR(L1395)&lt;YEAR($A$2)),(DAYS360(L1395,$A$2)/30)-1,DAYS360(L1395,$A$2)/30)),0)</f>
        <v>40</v>
      </c>
      <c r="U1395" s="62">
        <f>+IF(M1395&lt;&gt;"",IF(DAYS360(M1395,$A$2)&lt;0,0,IF(AND(MONTH(M1395)=MONTH($A$2),YEAR(M1395)&lt;YEAR($A$2)),(DAYS360(M1395,$A$2)/30)-1,DAYS360(M1395,$A$2)/30)),0)</f>
        <v>5.8</v>
      </c>
      <c r="V1395" s="63">
        <f>S1395/((C1395+Q1395)/2)</f>
        <v>0</v>
      </c>
      <c r="W1395" s="64">
        <f>+IF(V1395&gt;0,1/V1395,999)</f>
        <v>999</v>
      </c>
      <c r="X1395" s="65" t="str">
        <f>+IF(N1395&lt;&gt;"",IF(INT(N1395)&lt;&gt;INT(K1395),"OUI",""),"")</f>
        <v/>
      </c>
      <c r="Y1395" s="66">
        <f>+IF(F1395="OUI",0,C1395*K1395)</f>
        <v>25.84</v>
      </c>
      <c r="Z1395" s="67" t="str">
        <f>+IF(R1395="-",IF(OR(F1395="OUI",AND(G1395="OUI",T1395&lt;=$V$1),H1395="OUI",I1395="OUI",J1395="OUI",T1395&lt;=$V$1),"OUI",""),"")</f>
        <v/>
      </c>
      <c r="AA1395" s="68" t="str">
        <f>+IF(OR(Z1395&lt;&gt;"OUI",X1395="OUI",R1395&lt;&gt;"-"),"OUI","")</f>
        <v>OUI</v>
      </c>
      <c r="AB1395" s="69">
        <f>+IF(AA1395&lt;&gt;"OUI","-",IF(R1395="-",IF(W1395&lt;=3,"-",MAX(N1395,K1395*(1-$T$1))),IF(W1395&lt;=3,R1395,IF(T1395&gt;$V$6,MAX(N1395,K1395*$T$6),IF(T1395&gt;$V$5,MAX(R1395,N1395,K1395*(1-$T$2),K1395*(1-$T$5)),IF(T1395&gt;$V$4,MAX(R1395,N1395,K1395*(1-$T$2),K1395*(1-$T$4)),IF(T1395&gt;$V$3,MAX(R1395,N1395,K1395*(1-$T$2),K1395*(1-$T$3)),IF(T1395&gt;$V$1,MAX(N1395,K1395*(1-$T$2)),MAX(N1395,R1395)))))))))</f>
        <v>3.2274305555555554</v>
      </c>
      <c r="AC1395" s="70">
        <f>+IF(AB1395="-","-",IF(ABS(K1395-AB1395)&lt;0.1,1,-1*(AB1395-K1395)/K1395))</f>
        <v>1</v>
      </c>
      <c r="AD1395" s="66">
        <f>+IF(AB1395&lt;&gt;"-",IF(AB1395&lt;K1395,(K1395-AB1395)*C1395,AB1395*C1395),"")</f>
        <v>2.0555555555556992E-2</v>
      </c>
      <c r="AE1395" s="68" t="str">
        <f>+IF(AB1395&lt;&gt;"-",IF(R1395&lt;&gt;"-",IF(Z1395&lt;&gt;"OUI","OLD","FAUX"),IF(Z1395&lt;&gt;"OUI","NEW","FAUX")),"")</f>
        <v>OLD</v>
      </c>
      <c r="AF1395" s="68"/>
      <c r="AG1395" s="68"/>
      <c r="AH1395" s="53" t="str">
        <f t="shared" si="21"/>
        <v/>
      </c>
    </row>
    <row r="1396" spans="1:34" ht="17">
      <c r="A1396" s="53" t="s">
        <v>2800</v>
      </c>
      <c r="B1396" s="53" t="s">
        <v>2801</v>
      </c>
      <c r="C1396" s="54">
        <v>668</v>
      </c>
      <c r="D1396" s="55" t="s">
        <v>47</v>
      </c>
      <c r="E1396" s="55" t="s">
        <v>61</v>
      </c>
      <c r="F1396" s="56" t="s">
        <v>49</v>
      </c>
      <c r="G1396" s="56" t="s">
        <v>49</v>
      </c>
      <c r="H1396" s="56"/>
      <c r="I1396" s="56"/>
      <c r="J1396" s="56" t="s">
        <v>49</v>
      </c>
      <c r="K1396" s="57">
        <v>3.2057000000000002</v>
      </c>
      <c r="L1396" s="58">
        <v>45373</v>
      </c>
      <c r="M1396" s="58">
        <v>45733</v>
      </c>
      <c r="N1396" s="59"/>
      <c r="O1396" s="56">
        <v>34</v>
      </c>
      <c r="P1396" s="56"/>
      <c r="Q1396" s="56">
        <v>709</v>
      </c>
      <c r="R1396" s="60" t="s">
        <v>1139</v>
      </c>
      <c r="S1396" s="61">
        <f>O1396+P1396</f>
        <v>34</v>
      </c>
      <c r="T1396" s="62">
        <f>+IF(L1396&lt;&gt;"",IF(DAYS360(L1396,$A$2)&lt;0,0,IF(AND(MONTH(L1396)=MONTH($A$2),YEAR(L1396)&lt;YEAR($A$2)),(DAYS360(L1396,$A$2)/30)-1,DAYS360(L1396,$A$2)/30)),0)</f>
        <v>11.133333333333333</v>
      </c>
      <c r="U1396" s="62">
        <f>+IF(M1396&lt;&gt;"",IF(DAYS360(M1396,$A$2)&lt;0,0,IF(AND(MONTH(M1396)=MONTH($A$2),YEAR(M1396)&lt;YEAR($A$2)),(DAYS360(M1396,$A$2)/30)-1,DAYS360(M1396,$A$2)/30)),0)</f>
        <v>0.3</v>
      </c>
      <c r="V1396" s="63">
        <f>S1396/((C1396+Q1396)/2)</f>
        <v>4.9382716049382713E-2</v>
      </c>
      <c r="W1396" s="64">
        <f>+IF(V1396&gt;0,1/V1396,999)</f>
        <v>20.25</v>
      </c>
      <c r="X1396" s="65" t="str">
        <f>+IF(N1396&lt;&gt;"",IF(INT(N1396)&lt;&gt;INT(K1396),"OUI",""),"")</f>
        <v/>
      </c>
      <c r="Y1396" s="66">
        <f>+IF(F1396="OUI",0,C1396*K1396)</f>
        <v>2141.4076</v>
      </c>
      <c r="Z1396" s="67" t="str">
        <f>+IF(R1396="-",IF(OR(F1396="OUI",AND(G1396="OUI",T1396&lt;=$V$1),H1396="OUI",I1396="OUI",J1396="OUI",T1396&lt;=$V$1),"OUI",""),"")</f>
        <v>OUI</v>
      </c>
      <c r="AA1396" s="68" t="str">
        <f>+IF(OR(Z1396&lt;&gt;"OUI",X1396="OUI",R1396&lt;&gt;"-"),"OUI","")</f>
        <v/>
      </c>
      <c r="AB1396" s="69" t="str">
        <f>+IF(AA1396&lt;&gt;"OUI","-",IF(R1396="-",IF(W1396&lt;=3,"-",MAX(N1396,K1396*(1-$T$1))),IF(W1396&lt;=3,R1396,IF(T1396&gt;$V$6,MAX(N1396,K1396*$T$6),IF(T1396&gt;$V$5,MAX(R1396,N1396,K1396*(1-$T$2),K1396*(1-$T$5)),IF(T1396&gt;$V$4,MAX(R1396,N1396,K1396*(1-$T$2),K1396*(1-$T$4)),IF(T1396&gt;$V$3,MAX(R1396,N1396,K1396*(1-$T$2),K1396*(1-$T$3)),IF(T1396&gt;$V$1,MAX(N1396,K1396*(1-$T$2)),MAX(N1396,R1396)))))))))</f>
        <v>-</v>
      </c>
      <c r="AC1396" s="70" t="str">
        <f>+IF(AB1396="-","-",IF(ABS(K1396-AB1396)&lt;0.1,1,-1*(AB1396-K1396)/K1396))</f>
        <v>-</v>
      </c>
      <c r="AD1396" s="66" t="str">
        <f>+IF(AB1396&lt;&gt;"-",IF(AB1396&lt;K1396,(K1396-AB1396)*C1396,AB1396*C1396),"")</f>
        <v/>
      </c>
      <c r="AE1396" s="68" t="str">
        <f>+IF(AB1396&lt;&gt;"-",IF(R1396&lt;&gt;"-",IF(Z1396&lt;&gt;"OUI","OLD","FAUX"),IF(Z1396&lt;&gt;"OUI","NEW","FAUX")),"")</f>
        <v/>
      </c>
      <c r="AF1396" s="68"/>
      <c r="AG1396" s="68"/>
      <c r="AH1396" s="53" t="str">
        <f t="shared" si="21"/>
        <v/>
      </c>
    </row>
    <row r="1397" spans="1:34" ht="17">
      <c r="A1397" s="53" t="s">
        <v>3335</v>
      </c>
      <c r="B1397" s="53" t="s">
        <v>3336</v>
      </c>
      <c r="C1397" s="54">
        <v>3</v>
      </c>
      <c r="D1397" s="55" t="s">
        <v>80</v>
      </c>
      <c r="E1397" s="55" t="s">
        <v>97</v>
      </c>
      <c r="F1397" s="56" t="s">
        <v>49</v>
      </c>
      <c r="G1397" s="56" t="s">
        <v>49</v>
      </c>
      <c r="H1397" s="56"/>
      <c r="I1397" s="56"/>
      <c r="J1397" s="56" t="s">
        <v>98</v>
      </c>
      <c r="K1397" s="57">
        <v>3.1831999999999998</v>
      </c>
      <c r="L1397" s="58">
        <v>44852</v>
      </c>
      <c r="M1397" s="58">
        <v>45440</v>
      </c>
      <c r="N1397" s="59"/>
      <c r="O1397" s="56"/>
      <c r="P1397" s="56"/>
      <c r="Q1397" s="56">
        <v>3</v>
      </c>
      <c r="R1397" s="60" t="s">
        <v>1139</v>
      </c>
      <c r="S1397" s="61">
        <f>O1397+P1397</f>
        <v>0</v>
      </c>
      <c r="T1397" s="62">
        <f>+IF(L1397&lt;&gt;"",IF(DAYS360(L1397,$A$2)&lt;0,0,IF(AND(MONTH(L1397)=MONTH($A$2),YEAR(L1397)&lt;YEAR($A$2)),(DAYS360(L1397,$A$2)/30)-1,DAYS360(L1397,$A$2)/30)),0)</f>
        <v>29.266666666666666</v>
      </c>
      <c r="U1397" s="62">
        <f>+IF(M1397&lt;&gt;"",IF(DAYS360(M1397,$A$2)&lt;0,0,IF(AND(MONTH(M1397)=MONTH($A$2),YEAR(M1397)&lt;YEAR($A$2)),(DAYS360(M1397,$A$2)/30)-1,DAYS360(M1397,$A$2)/30)),0)</f>
        <v>9.9333333333333336</v>
      </c>
      <c r="V1397" s="63">
        <f>S1397/((C1397+Q1397)/2)</f>
        <v>0</v>
      </c>
      <c r="W1397" s="64">
        <f>+IF(V1397&gt;0,1/V1397,999)</f>
        <v>999</v>
      </c>
      <c r="X1397" s="65" t="str">
        <f>+IF(N1397&lt;&gt;"",IF(INT(N1397)&lt;&gt;INT(K1397),"OUI",""),"")</f>
        <v/>
      </c>
      <c r="Y1397" s="66">
        <f>+IF(F1397="OUI",0,C1397*K1397)</f>
        <v>9.5495999999999999</v>
      </c>
      <c r="Z1397" s="67" t="str">
        <f>+IF(R1397="-",IF(OR(F1397="OUI",AND(G1397="OUI",T1397&lt;=$V$1),H1397="OUI",I1397="OUI",J1397="OUI",T1397&lt;=$V$1),"OUI",""),"")</f>
        <v>OUI</v>
      </c>
      <c r="AA1397" s="68" t="str">
        <f>+IF(OR(Z1397&lt;&gt;"OUI",X1397="OUI",R1397&lt;&gt;"-"),"OUI","")</f>
        <v/>
      </c>
      <c r="AB1397" s="69" t="str">
        <f>+IF(AA1397&lt;&gt;"OUI","-",IF(R1397="-",IF(W1397&lt;=3,"-",MAX(N1397,K1397*(1-$T$1))),IF(W1397&lt;=3,R1397,IF(T1397&gt;$V$6,MAX(N1397,K1397*$T$6),IF(T1397&gt;$V$5,MAX(R1397,N1397,K1397*(1-$T$2),K1397*(1-$T$5)),IF(T1397&gt;$V$4,MAX(R1397,N1397,K1397*(1-$T$2),K1397*(1-$T$4)),IF(T1397&gt;$V$3,MAX(R1397,N1397,K1397*(1-$T$2),K1397*(1-$T$3)),IF(T1397&gt;$V$1,MAX(N1397,K1397*(1-$T$2)),MAX(N1397,R1397)))))))))</f>
        <v>-</v>
      </c>
      <c r="AC1397" s="70" t="str">
        <f>+IF(AB1397="-","-",IF(ABS(K1397-AB1397)&lt;0.1,1,-1*(AB1397-K1397)/K1397))</f>
        <v>-</v>
      </c>
      <c r="AD1397" s="66" t="str">
        <f>+IF(AB1397&lt;&gt;"-",IF(AB1397&lt;K1397,(K1397-AB1397)*C1397,AB1397*C1397),"")</f>
        <v/>
      </c>
      <c r="AE1397" s="68" t="str">
        <f>+IF(AB1397&lt;&gt;"-",IF(R1397&lt;&gt;"-",IF(Z1397&lt;&gt;"OUI","OLD","FAUX"),IF(Z1397&lt;&gt;"OUI","NEW","FAUX")),"")</f>
        <v/>
      </c>
      <c r="AF1397" s="68"/>
      <c r="AG1397" s="68"/>
      <c r="AH1397" s="53" t="str">
        <f t="shared" si="21"/>
        <v/>
      </c>
    </row>
    <row r="1398" spans="1:34" ht="17">
      <c r="A1398" s="53" t="s">
        <v>2588</v>
      </c>
      <c r="B1398" s="53" t="s">
        <v>2589</v>
      </c>
      <c r="C1398" s="54">
        <v>3</v>
      </c>
      <c r="D1398" s="55" t="s">
        <v>170</v>
      </c>
      <c r="E1398" s="55" t="s">
        <v>1084</v>
      </c>
      <c r="F1398" s="56" t="s">
        <v>49</v>
      </c>
      <c r="G1398" s="56" t="s">
        <v>49</v>
      </c>
      <c r="H1398" s="56"/>
      <c r="I1398" s="56"/>
      <c r="J1398" s="56" t="s">
        <v>49</v>
      </c>
      <c r="K1398" s="57">
        <v>3.18</v>
      </c>
      <c r="L1398" s="58">
        <v>45233</v>
      </c>
      <c r="M1398" s="58">
        <v>45716</v>
      </c>
      <c r="N1398" s="59"/>
      <c r="O1398" s="56">
        <v>2</v>
      </c>
      <c r="P1398" s="56"/>
      <c r="Q1398" s="56">
        <v>6</v>
      </c>
      <c r="R1398" s="60" t="s">
        <v>1139</v>
      </c>
      <c r="S1398" s="61">
        <f>O1398+P1398</f>
        <v>2</v>
      </c>
      <c r="T1398" s="62">
        <f>+IF(L1398&lt;&gt;"",IF(DAYS360(L1398,$A$2)&lt;0,0,IF(AND(MONTH(L1398)=MONTH($A$2),YEAR(L1398)&lt;YEAR($A$2)),(DAYS360(L1398,$A$2)/30)-1,DAYS360(L1398,$A$2)/30)),0)</f>
        <v>16.766666666666666</v>
      </c>
      <c r="U1398" s="62">
        <f>+IF(M1398&lt;&gt;"",IF(DAYS360(M1398,$A$2)&lt;0,0,IF(AND(MONTH(M1398)=MONTH($A$2),YEAR(M1398)&lt;YEAR($A$2)),(DAYS360(M1398,$A$2)/30)-1,DAYS360(M1398,$A$2)/30)),0)</f>
        <v>0.8666666666666667</v>
      </c>
      <c r="V1398" s="63">
        <f>S1398/((C1398+Q1398)/2)</f>
        <v>0.44444444444444442</v>
      </c>
      <c r="W1398" s="64">
        <f>+IF(V1398&gt;0,1/V1398,999)</f>
        <v>2.25</v>
      </c>
      <c r="X1398" s="65" t="str">
        <f>+IF(N1398&lt;&gt;"",IF(INT(N1398)&lt;&gt;INT(K1398),"OUI",""),"")</f>
        <v/>
      </c>
      <c r="Y1398" s="66">
        <f>+IF(F1398="OUI",0,C1398*K1398)</f>
        <v>9.5400000000000009</v>
      </c>
      <c r="Z1398" s="67" t="str">
        <f>+IF(R1398="-",IF(OR(F1398="OUI",AND(G1398="OUI",T1398&lt;=$V$1),H1398="OUI",I1398="OUI",J1398="OUI",T1398&lt;=$V$1),"OUI",""),"")</f>
        <v/>
      </c>
      <c r="AA1398" s="68" t="str">
        <f>+IF(OR(Z1398&lt;&gt;"OUI",X1398="OUI",R1398&lt;&gt;"-"),"OUI","")</f>
        <v>OUI</v>
      </c>
      <c r="AB1398" s="69" t="str">
        <f>+IF(AA1398&lt;&gt;"OUI","-",IF(R1398="-",IF(W1398&lt;=3,"-",MAX(N1398,K1398*(1-$T$1))),IF(W1398&lt;=3,R1398,IF(T1398&gt;$V$6,MAX(N1398,K1398*$T$6),IF(T1398&gt;$V$5,MAX(R1398,N1398,K1398*(1-$T$2),K1398*(1-$T$5)),IF(T1398&gt;$V$4,MAX(R1398,N1398,K1398*(1-$T$2),K1398*(1-$T$4)),IF(T1398&gt;$V$3,MAX(R1398,N1398,K1398*(1-$T$2),K1398*(1-$T$3)),IF(T1398&gt;$V$1,MAX(N1398,K1398*(1-$T$2)),MAX(N1398,R1398)))))))))</f>
        <v>-</v>
      </c>
      <c r="AC1398" s="70" t="str">
        <f>+IF(AB1398="-","-",IF(ABS(K1398-AB1398)&lt;0.1,1,-1*(AB1398-K1398)/K1398))</f>
        <v>-</v>
      </c>
      <c r="AD1398" s="66" t="str">
        <f>+IF(AB1398&lt;&gt;"-",IF(AB1398&lt;K1398,(K1398-AB1398)*C1398,AB1398*C1398),"")</f>
        <v/>
      </c>
      <c r="AE1398" s="68" t="str">
        <f>+IF(AB1398&lt;&gt;"-",IF(R1398&lt;&gt;"-",IF(Z1398&lt;&gt;"OUI","OLD","FAUX"),IF(Z1398&lt;&gt;"OUI","NEW","FAUX")),"")</f>
        <v/>
      </c>
      <c r="AF1398" s="68"/>
      <c r="AG1398" s="68"/>
      <c r="AH1398" s="53" t="str">
        <f t="shared" si="21"/>
        <v/>
      </c>
    </row>
    <row r="1399" spans="1:34" ht="17">
      <c r="A1399" s="53" t="s">
        <v>2586</v>
      </c>
      <c r="B1399" s="53" t="s">
        <v>2587</v>
      </c>
      <c r="C1399" s="54">
        <v>18</v>
      </c>
      <c r="D1399" s="55" t="s">
        <v>170</v>
      </c>
      <c r="E1399" s="55" t="s">
        <v>156</v>
      </c>
      <c r="F1399" s="56" t="s">
        <v>49</v>
      </c>
      <c r="G1399" s="56" t="s">
        <v>49</v>
      </c>
      <c r="H1399" s="56"/>
      <c r="I1399" s="56"/>
      <c r="J1399" s="56" t="s">
        <v>49</v>
      </c>
      <c r="K1399" s="57">
        <v>3.18</v>
      </c>
      <c r="L1399" s="58">
        <v>45397</v>
      </c>
      <c r="M1399" s="58">
        <v>45719</v>
      </c>
      <c r="N1399" s="59"/>
      <c r="O1399" s="56">
        <v>1</v>
      </c>
      <c r="P1399" s="56"/>
      <c r="Q1399" s="56">
        <v>19</v>
      </c>
      <c r="R1399" s="60" t="s">
        <v>1139</v>
      </c>
      <c r="S1399" s="61">
        <f>O1399+P1399</f>
        <v>1</v>
      </c>
      <c r="T1399" s="62">
        <f>+IF(L1399&lt;&gt;"",IF(DAYS360(L1399,$A$2)&lt;0,0,IF(AND(MONTH(L1399)=MONTH($A$2),YEAR(L1399)&lt;YEAR($A$2)),(DAYS360(L1399,$A$2)/30)-1,DAYS360(L1399,$A$2)/30)),0)</f>
        <v>11.366666666666667</v>
      </c>
      <c r="U1399" s="62">
        <f>+IF(M1399&lt;&gt;"",IF(DAYS360(M1399,$A$2)&lt;0,0,IF(AND(MONTH(M1399)=MONTH($A$2),YEAR(M1399)&lt;YEAR($A$2)),(DAYS360(M1399,$A$2)/30)-1,DAYS360(M1399,$A$2)/30)),0)</f>
        <v>0.76666666666666672</v>
      </c>
      <c r="V1399" s="63">
        <f>S1399/((C1399+Q1399)/2)</f>
        <v>5.4054054054054057E-2</v>
      </c>
      <c r="W1399" s="64">
        <f>+IF(V1399&gt;0,1/V1399,999)</f>
        <v>18.5</v>
      </c>
      <c r="X1399" s="65" t="str">
        <f>+IF(N1399&lt;&gt;"",IF(INT(N1399)&lt;&gt;INT(K1399),"OUI",""),"")</f>
        <v/>
      </c>
      <c r="Y1399" s="66">
        <f>+IF(F1399="OUI",0,C1399*K1399)</f>
        <v>57.24</v>
      </c>
      <c r="Z1399" s="67" t="str">
        <f>+IF(R1399="-",IF(OR(F1399="OUI",AND(G1399="OUI",T1399&lt;=$V$1),H1399="OUI",I1399="OUI",J1399="OUI",T1399&lt;=$V$1),"OUI",""),"")</f>
        <v>OUI</v>
      </c>
      <c r="AA1399" s="68" t="str">
        <f>+IF(OR(Z1399&lt;&gt;"OUI",X1399="OUI",R1399&lt;&gt;"-"),"OUI","")</f>
        <v/>
      </c>
      <c r="AB1399" s="69" t="str">
        <f>+IF(AA1399&lt;&gt;"OUI","-",IF(R1399="-",IF(W1399&lt;=3,"-",MAX(N1399,K1399*(1-$T$1))),IF(W1399&lt;=3,R1399,IF(T1399&gt;$V$6,MAX(N1399,K1399*$T$6),IF(T1399&gt;$V$5,MAX(R1399,N1399,K1399*(1-$T$2),K1399*(1-$T$5)),IF(T1399&gt;$V$4,MAX(R1399,N1399,K1399*(1-$T$2),K1399*(1-$T$4)),IF(T1399&gt;$V$3,MAX(R1399,N1399,K1399*(1-$T$2),K1399*(1-$T$3)),IF(T1399&gt;$V$1,MAX(N1399,K1399*(1-$T$2)),MAX(N1399,R1399)))))))))</f>
        <v>-</v>
      </c>
      <c r="AC1399" s="70" t="str">
        <f>+IF(AB1399="-","-",IF(ABS(K1399-AB1399)&lt;0.1,1,-1*(AB1399-K1399)/K1399))</f>
        <v>-</v>
      </c>
      <c r="AD1399" s="66" t="str">
        <f>+IF(AB1399&lt;&gt;"-",IF(AB1399&lt;K1399,(K1399-AB1399)*C1399,AB1399*C1399),"")</f>
        <v/>
      </c>
      <c r="AE1399" s="68" t="str">
        <f>+IF(AB1399&lt;&gt;"-",IF(R1399&lt;&gt;"-",IF(Z1399&lt;&gt;"OUI","OLD","FAUX"),IF(Z1399&lt;&gt;"OUI","NEW","FAUX")),"")</f>
        <v/>
      </c>
      <c r="AF1399" s="68"/>
      <c r="AG1399" s="68"/>
      <c r="AH1399" s="53" t="str">
        <f t="shared" si="21"/>
        <v/>
      </c>
    </row>
    <row r="1400" spans="1:34" ht="17">
      <c r="A1400" s="53" t="s">
        <v>1047</v>
      </c>
      <c r="B1400" s="53" t="s">
        <v>1048</v>
      </c>
      <c r="C1400" s="54">
        <v>10</v>
      </c>
      <c r="D1400" s="55" t="s">
        <v>133</v>
      </c>
      <c r="E1400" s="55" t="s">
        <v>1049</v>
      </c>
      <c r="F1400" s="56" t="s">
        <v>49</v>
      </c>
      <c r="G1400" s="56" t="s">
        <v>49</v>
      </c>
      <c r="H1400" s="56"/>
      <c r="I1400" s="56"/>
      <c r="J1400" s="56" t="s">
        <v>49</v>
      </c>
      <c r="K1400" s="57">
        <v>3.13</v>
      </c>
      <c r="L1400" s="58">
        <v>44812</v>
      </c>
      <c r="M1400" s="58">
        <v>45464</v>
      </c>
      <c r="N1400" s="59"/>
      <c r="O1400" s="56"/>
      <c r="P1400" s="56"/>
      <c r="Q1400" s="56">
        <v>10</v>
      </c>
      <c r="R1400" s="60">
        <v>2.8170000000000002</v>
      </c>
      <c r="S1400" s="61">
        <f>O1400+P1400</f>
        <v>0</v>
      </c>
      <c r="T1400" s="62">
        <f>+IF(L1400&lt;&gt;"",IF(DAYS360(L1400,$A$2)&lt;0,0,IF(AND(MONTH(L1400)=MONTH($A$2),YEAR(L1400)&lt;YEAR($A$2)),(DAYS360(L1400,$A$2)/30)-1,DAYS360(L1400,$A$2)/30)),0)</f>
        <v>30.6</v>
      </c>
      <c r="U1400" s="62">
        <f>+IF(M1400&lt;&gt;"",IF(DAYS360(M1400,$A$2)&lt;0,0,IF(AND(MONTH(M1400)=MONTH($A$2),YEAR(M1400)&lt;YEAR($A$2)),(DAYS360(M1400,$A$2)/30)-1,DAYS360(M1400,$A$2)/30)),0)</f>
        <v>9.1666666666666661</v>
      </c>
      <c r="V1400" s="63">
        <f>S1400/((C1400+Q1400)/2)</f>
        <v>0</v>
      </c>
      <c r="W1400" s="64">
        <f>+IF(V1400&gt;0,1/V1400,999)</f>
        <v>999</v>
      </c>
      <c r="X1400" s="65" t="str">
        <f>+IF(N1400&lt;&gt;"",IF(INT(N1400)&lt;&gt;INT(K1400),"OUI",""),"")</f>
        <v/>
      </c>
      <c r="Y1400" s="66">
        <f>+IF(F1400="OUI",0,C1400*K1400)</f>
        <v>31.299999999999997</v>
      </c>
      <c r="Z1400" s="67" t="str">
        <f>+IF(R1400="-",IF(OR(F1400="OUI",AND(G1400="OUI",T1400&lt;=$V$1),H1400="OUI",I1400="OUI",J1400="OUI",T1400&lt;=$V$1),"OUI",""),"")</f>
        <v/>
      </c>
      <c r="AA1400" s="68" t="str">
        <f>+IF(OR(Z1400&lt;&gt;"OUI",X1400="OUI",R1400&lt;&gt;"-"),"OUI","")</f>
        <v>OUI</v>
      </c>
      <c r="AB1400" s="69">
        <f>+IF(AA1400&lt;&gt;"OUI","-",IF(R1400="-",IF(W1400&lt;=3,"-",MAX(N1400,K1400*(1-$T$1))),IF(W1400&lt;=3,R1400,IF(T1400&gt;$V$6,MAX(N1400,K1400*$T$6),IF(T1400&gt;$V$5,MAX(R1400,N1400,K1400*(1-$T$2),K1400*(1-$T$5)),IF(T1400&gt;$V$4,MAX(R1400,N1400,K1400*(1-$T$2),K1400*(1-$T$4)),IF(T1400&gt;$V$3,MAX(R1400,N1400,K1400*(1-$T$2),K1400*(1-$T$3)),IF(T1400&gt;$V$1,MAX(N1400,K1400*(1-$T$2)),MAX(N1400,R1400)))))))))</f>
        <v>2.8170000000000002</v>
      </c>
      <c r="AC1400" s="70">
        <f>+IF(AB1400="-","-",IF(ABS(K1400-AB1400)&lt;0.1,1,-1*(AB1400-K1400)/K1400))</f>
        <v>9.9999999999999908E-2</v>
      </c>
      <c r="AD1400" s="66">
        <f>+IF(AB1400&lt;&gt;"-",IF(AB1400&lt;K1400,(K1400-AB1400)*C1400,AB1400*C1400),"")</f>
        <v>3.1299999999999972</v>
      </c>
      <c r="AE1400" s="68" t="str">
        <f>+IF(AB1400&lt;&gt;"-",IF(R1400&lt;&gt;"-",IF(Z1400&lt;&gt;"OUI","OLD","FAUX"),IF(Z1400&lt;&gt;"OUI","NEW","FAUX")),"")</f>
        <v>OLD</v>
      </c>
      <c r="AF1400" s="68"/>
      <c r="AG1400" s="68"/>
      <c r="AH1400" s="53" t="str">
        <f t="shared" si="21"/>
        <v/>
      </c>
    </row>
    <row r="1401" spans="1:34" ht="17">
      <c r="A1401" s="53" t="s">
        <v>3505</v>
      </c>
      <c r="B1401" s="53" t="s">
        <v>3506</v>
      </c>
      <c r="C1401" s="54">
        <v>4</v>
      </c>
      <c r="D1401" s="55" t="s">
        <v>80</v>
      </c>
      <c r="E1401" s="55"/>
      <c r="F1401" s="56" t="s">
        <v>49</v>
      </c>
      <c r="G1401" s="56" t="s">
        <v>49</v>
      </c>
      <c r="H1401" s="56"/>
      <c r="I1401" s="56"/>
      <c r="J1401" s="56"/>
      <c r="K1401" s="57">
        <v>3.1172</v>
      </c>
      <c r="L1401" s="58">
        <v>45463</v>
      </c>
      <c r="M1401" s="58">
        <v>45719</v>
      </c>
      <c r="N1401" s="59"/>
      <c r="O1401" s="56">
        <v>2</v>
      </c>
      <c r="P1401" s="56"/>
      <c r="Q1401" s="56">
        <v>6</v>
      </c>
      <c r="R1401" s="60" t="s">
        <v>1139</v>
      </c>
      <c r="S1401" s="61">
        <f>O1401+P1401</f>
        <v>2</v>
      </c>
      <c r="T1401" s="62">
        <f>+IF(L1401&lt;&gt;"",IF(DAYS360(L1401,$A$2)&lt;0,0,IF(AND(MONTH(L1401)=MONTH($A$2),YEAR(L1401)&lt;YEAR($A$2)),(DAYS360(L1401,$A$2)/30)-1,DAYS360(L1401,$A$2)/30)),0)</f>
        <v>9.1999999999999993</v>
      </c>
      <c r="U1401" s="62">
        <f>+IF(M1401&lt;&gt;"",IF(DAYS360(M1401,$A$2)&lt;0,0,IF(AND(MONTH(M1401)=MONTH($A$2),YEAR(M1401)&lt;YEAR($A$2)),(DAYS360(M1401,$A$2)/30)-1,DAYS360(M1401,$A$2)/30)),0)</f>
        <v>0.76666666666666672</v>
      </c>
      <c r="V1401" s="63">
        <f>S1401/((C1401+Q1401)/2)</f>
        <v>0.4</v>
      </c>
      <c r="W1401" s="64">
        <f>+IF(V1401&gt;0,1/V1401,999)</f>
        <v>2.5</v>
      </c>
      <c r="X1401" s="65" t="str">
        <f>+IF(N1401&lt;&gt;"",IF(INT(N1401)&lt;&gt;INT(K1401),"OUI",""),"")</f>
        <v/>
      </c>
      <c r="Y1401" s="66">
        <f>+IF(F1401="OUI",0,C1401*K1401)</f>
        <v>12.4688</v>
      </c>
      <c r="Z1401" s="67" t="str">
        <f>+IF(R1401="-",IF(OR(F1401="OUI",AND(G1401="OUI",T1401&lt;=$V$1),H1401="OUI",I1401="OUI",J1401="OUI",T1401&lt;=$V$1),"OUI",""),"")</f>
        <v>OUI</v>
      </c>
      <c r="AA1401" s="68" t="str">
        <f>+IF(OR(Z1401&lt;&gt;"OUI",X1401="OUI",R1401&lt;&gt;"-"),"OUI","")</f>
        <v/>
      </c>
      <c r="AB1401" s="69" t="str">
        <f>+IF(AA1401&lt;&gt;"OUI","-",IF(R1401="-",IF(W1401&lt;=3,"-",MAX(N1401,K1401*(1-$T$1))),IF(W1401&lt;=3,R1401,IF(T1401&gt;$V$6,MAX(N1401,K1401*$T$6),IF(T1401&gt;$V$5,MAX(R1401,N1401,K1401*(1-$T$2),K1401*(1-$T$5)),IF(T1401&gt;$V$4,MAX(R1401,N1401,K1401*(1-$T$2),K1401*(1-$T$4)),IF(T1401&gt;$V$3,MAX(R1401,N1401,K1401*(1-$T$2),K1401*(1-$T$3)),IF(T1401&gt;$V$1,MAX(N1401,K1401*(1-$T$2)),MAX(N1401,R1401)))))))))</f>
        <v>-</v>
      </c>
      <c r="AC1401" s="70" t="str">
        <f>+IF(AB1401="-","-",IF(ABS(K1401-AB1401)&lt;0.1,1,-1*(AB1401-K1401)/K1401))</f>
        <v>-</v>
      </c>
      <c r="AD1401" s="66" t="str">
        <f>+IF(AB1401&lt;&gt;"-",IF(AB1401&lt;K1401,(K1401-AB1401)*C1401,AB1401*C1401),"")</f>
        <v/>
      </c>
      <c r="AE1401" s="68" t="str">
        <f>+IF(AB1401&lt;&gt;"-",IF(R1401&lt;&gt;"-",IF(Z1401&lt;&gt;"OUI","OLD","FAUX"),IF(Z1401&lt;&gt;"OUI","NEW","FAUX")),"")</f>
        <v/>
      </c>
      <c r="AF1401" s="68"/>
      <c r="AG1401" s="68"/>
      <c r="AH1401" s="53" t="str">
        <f t="shared" si="21"/>
        <v/>
      </c>
    </row>
    <row r="1402" spans="1:34" ht="17">
      <c r="A1402" s="53" t="s">
        <v>1674</v>
      </c>
      <c r="B1402" s="53" t="s">
        <v>1675</v>
      </c>
      <c r="C1402" s="54">
        <v>38</v>
      </c>
      <c r="D1402" s="55" t="s">
        <v>1676</v>
      </c>
      <c r="E1402" s="55" t="s">
        <v>111</v>
      </c>
      <c r="F1402" s="56" t="s">
        <v>49</v>
      </c>
      <c r="G1402" s="56" t="s">
        <v>49</v>
      </c>
      <c r="H1402" s="56"/>
      <c r="I1402" s="56"/>
      <c r="J1402" s="56" t="s">
        <v>49</v>
      </c>
      <c r="K1402" s="57">
        <v>3.0505</v>
      </c>
      <c r="L1402" s="58">
        <v>43901</v>
      </c>
      <c r="M1402" s="58">
        <v>45699</v>
      </c>
      <c r="N1402" s="59"/>
      <c r="O1402" s="56">
        <v>2</v>
      </c>
      <c r="P1402" s="56"/>
      <c r="Q1402" s="56">
        <v>40</v>
      </c>
      <c r="R1402" s="60">
        <v>2.7454499999999999</v>
      </c>
      <c r="S1402" s="61">
        <f>O1402+P1402</f>
        <v>2</v>
      </c>
      <c r="T1402" s="62">
        <f>+IF(L1402&lt;&gt;"",IF(DAYS360(L1402,$A$2)&lt;0,0,IF(AND(MONTH(L1402)=MONTH($A$2),YEAR(L1402)&lt;YEAR($A$2)),(DAYS360(L1402,$A$2)/30)-1,DAYS360(L1402,$A$2)/30)),0)</f>
        <v>59.5</v>
      </c>
      <c r="U1402" s="62">
        <f>+IF(M1402&lt;&gt;"",IF(DAYS360(M1402,$A$2)&lt;0,0,IF(AND(MONTH(M1402)=MONTH($A$2),YEAR(M1402)&lt;YEAR($A$2)),(DAYS360(M1402,$A$2)/30)-1,DAYS360(M1402,$A$2)/30)),0)</f>
        <v>1.5</v>
      </c>
      <c r="V1402" s="63">
        <f>S1402/((C1402+Q1402)/2)</f>
        <v>5.128205128205128E-2</v>
      </c>
      <c r="W1402" s="64">
        <f>+IF(V1402&gt;0,1/V1402,999)</f>
        <v>19.5</v>
      </c>
      <c r="X1402" s="65" t="str">
        <f>+IF(N1402&lt;&gt;"",IF(INT(N1402)&lt;&gt;INT(K1402),"OUI",""),"")</f>
        <v/>
      </c>
      <c r="Y1402" s="66">
        <f>+IF(F1402="OUI",0,C1402*K1402)</f>
        <v>115.919</v>
      </c>
      <c r="Z1402" s="67" t="str">
        <f>+IF(R1402="-",IF(OR(F1402="OUI",AND(G1402="OUI",T1402&lt;=$V$1),H1402="OUI",I1402="OUI",J1402="OUI",T1402&lt;=$V$1),"OUI",""),"")</f>
        <v/>
      </c>
      <c r="AA1402" s="68" t="str">
        <f>+IF(OR(Z1402&lt;&gt;"OUI",X1402="OUI",R1402&lt;&gt;"-"),"OUI","")</f>
        <v>OUI</v>
      </c>
      <c r="AB1402" s="69">
        <f>+IF(AA1402&lt;&gt;"OUI","-",IF(R1402="-",IF(W1402&lt;=3,"-",MAX(N1402,K1402*(1-$T$1))),IF(W1402&lt;=3,R1402,IF(T1402&gt;$V$6,MAX(N1402,K1402*$T$6),IF(T1402&gt;$V$5,MAX(R1402,N1402,K1402*(1-$T$2),K1402*(1-$T$5)),IF(T1402&gt;$V$4,MAX(R1402,N1402,K1402*(1-$T$2),K1402*(1-$T$4)),IF(T1402&gt;$V$3,MAX(R1402,N1402,K1402*(1-$T$2),K1402*(1-$T$3)),IF(T1402&gt;$V$1,MAX(N1402,K1402*(1-$T$2)),MAX(N1402,R1402)))))))))</f>
        <v>2.7454499999999999</v>
      </c>
      <c r="AC1402" s="70">
        <f>+IF(AB1402="-","-",IF(ABS(K1402-AB1402)&lt;0.1,1,-1*(AB1402-K1402)/K1402))</f>
        <v>0.10000000000000002</v>
      </c>
      <c r="AD1402" s="66">
        <f>+IF(AB1402&lt;&gt;"-",IF(AB1402&lt;K1402,(K1402-AB1402)*C1402,AB1402*C1402),"")</f>
        <v>11.591900000000003</v>
      </c>
      <c r="AE1402" s="68" t="str">
        <f>+IF(AB1402&lt;&gt;"-",IF(R1402&lt;&gt;"-",IF(Z1402&lt;&gt;"OUI","OLD","FAUX"),IF(Z1402&lt;&gt;"OUI","NEW","FAUX")),"")</f>
        <v>OLD</v>
      </c>
      <c r="AF1402" s="68"/>
      <c r="AG1402" s="68"/>
      <c r="AH1402" s="53" t="str">
        <f t="shared" si="21"/>
        <v/>
      </c>
    </row>
    <row r="1403" spans="1:34" ht="17">
      <c r="A1403" s="53" t="s">
        <v>630</v>
      </c>
      <c r="B1403" s="53" t="s">
        <v>631</v>
      </c>
      <c r="C1403" s="54">
        <v>53</v>
      </c>
      <c r="D1403" s="55" t="s">
        <v>47</v>
      </c>
      <c r="E1403" s="55"/>
      <c r="F1403" s="56" t="s">
        <v>49</v>
      </c>
      <c r="G1403" s="56" t="s">
        <v>49</v>
      </c>
      <c r="H1403" s="56"/>
      <c r="I1403" s="56"/>
      <c r="J1403" s="56"/>
      <c r="K1403" s="57">
        <v>3.0472000000000001</v>
      </c>
      <c r="L1403" s="58">
        <v>44461</v>
      </c>
      <c r="M1403" s="58">
        <v>45063</v>
      </c>
      <c r="N1403" s="59"/>
      <c r="O1403" s="56"/>
      <c r="P1403" s="56"/>
      <c r="Q1403" s="56">
        <v>53</v>
      </c>
      <c r="R1403" s="60">
        <v>2.7551766666666668</v>
      </c>
      <c r="S1403" s="61">
        <f>O1403+P1403</f>
        <v>0</v>
      </c>
      <c r="T1403" s="62">
        <f>+IF(L1403&lt;&gt;"",IF(DAYS360(L1403,$A$2)&lt;0,0,IF(AND(MONTH(L1403)=MONTH($A$2),YEAR(L1403)&lt;YEAR($A$2)),(DAYS360(L1403,$A$2)/30)-1,DAYS360(L1403,$A$2)/30)),0)</f>
        <v>42.133333333333333</v>
      </c>
      <c r="U1403" s="62">
        <f>+IF(M1403&lt;&gt;"",IF(DAYS360(M1403,$A$2)&lt;0,0,IF(AND(MONTH(M1403)=MONTH($A$2),YEAR(M1403)&lt;YEAR($A$2)),(DAYS360(M1403,$A$2)/30)-1,DAYS360(M1403,$A$2)/30)),0)</f>
        <v>22.3</v>
      </c>
      <c r="V1403" s="63">
        <f>S1403/((C1403+Q1403)/2)</f>
        <v>0</v>
      </c>
      <c r="W1403" s="64">
        <f>+IF(V1403&gt;0,1/V1403,999)</f>
        <v>999</v>
      </c>
      <c r="X1403" s="65" t="str">
        <f>+IF(N1403&lt;&gt;"",IF(INT(N1403)&lt;&gt;INT(K1403),"OUI",""),"")</f>
        <v/>
      </c>
      <c r="Y1403" s="66">
        <f>+IF(F1403="OUI",0,C1403*K1403)</f>
        <v>161.5016</v>
      </c>
      <c r="Z1403" s="67" t="str">
        <f>+IF(R1403="-",IF(OR(F1403="OUI",AND(G1403="OUI",T1403&lt;=$V$1),H1403="OUI",I1403="OUI",J1403="OUI",T1403&lt;=$V$1),"OUI",""),"")</f>
        <v/>
      </c>
      <c r="AA1403" s="68" t="str">
        <f>+IF(OR(Z1403&lt;&gt;"OUI",X1403="OUI",R1403&lt;&gt;"-"),"OUI","")</f>
        <v>OUI</v>
      </c>
      <c r="AB1403" s="69">
        <f>+IF(AA1403&lt;&gt;"OUI","-",IF(R1403="-",IF(W1403&lt;=3,"-",MAX(N1403,K1403*(1-$T$1))),IF(W1403&lt;=3,R1403,IF(T1403&gt;$V$6,MAX(N1403,K1403*$T$6),IF(T1403&gt;$V$5,MAX(R1403,N1403,K1403*(1-$T$2),K1403*(1-$T$5)),IF(T1403&gt;$V$4,MAX(R1403,N1403,K1403*(1-$T$2),K1403*(1-$T$4)),IF(T1403&gt;$V$3,MAX(R1403,N1403,K1403*(1-$T$2),K1403*(1-$T$3)),IF(T1403&gt;$V$1,MAX(N1403,K1403*(1-$T$2)),MAX(N1403,R1403)))))))))</f>
        <v>2.7551766666666668</v>
      </c>
      <c r="AC1403" s="70">
        <f>+IF(AB1403="-","-",IF(ABS(K1403-AB1403)&lt;0.1,1,-1*(AB1403-K1403)/K1403))</f>
        <v>9.5833333333333312E-2</v>
      </c>
      <c r="AD1403" s="66">
        <f>+IF(AB1403&lt;&gt;"-",IF(AB1403&lt;K1403,(K1403-AB1403)*C1403,AB1403*C1403),"")</f>
        <v>15.477236666666665</v>
      </c>
      <c r="AE1403" s="68" t="str">
        <f>+IF(AB1403&lt;&gt;"-",IF(R1403&lt;&gt;"-",IF(Z1403&lt;&gt;"OUI","OLD","FAUX"),IF(Z1403&lt;&gt;"OUI","NEW","FAUX")),"")</f>
        <v>OLD</v>
      </c>
      <c r="AF1403" s="68"/>
      <c r="AG1403" s="68"/>
      <c r="AH1403" s="53" t="str">
        <f t="shared" si="21"/>
        <v/>
      </c>
    </row>
    <row r="1404" spans="1:34" ht="17">
      <c r="A1404" s="53" t="s">
        <v>632</v>
      </c>
      <c r="B1404" s="53" t="s">
        <v>633</v>
      </c>
      <c r="C1404" s="54">
        <v>51</v>
      </c>
      <c r="D1404" s="55" t="s">
        <v>47</v>
      </c>
      <c r="E1404" s="55"/>
      <c r="F1404" s="56" t="s">
        <v>49</v>
      </c>
      <c r="G1404" s="56" t="s">
        <v>49</v>
      </c>
      <c r="H1404" s="56"/>
      <c r="I1404" s="56"/>
      <c r="J1404" s="56"/>
      <c r="K1404" s="57">
        <v>3.0472000000000001</v>
      </c>
      <c r="L1404" s="58">
        <v>44461</v>
      </c>
      <c r="M1404" s="58">
        <v>45233</v>
      </c>
      <c r="N1404" s="59"/>
      <c r="O1404" s="56"/>
      <c r="P1404" s="56"/>
      <c r="Q1404" s="56">
        <v>51</v>
      </c>
      <c r="R1404" s="60">
        <v>2.7551766666666668</v>
      </c>
      <c r="S1404" s="61">
        <f>O1404+P1404</f>
        <v>0</v>
      </c>
      <c r="T1404" s="62">
        <f>+IF(L1404&lt;&gt;"",IF(DAYS360(L1404,$A$2)&lt;0,0,IF(AND(MONTH(L1404)=MONTH($A$2),YEAR(L1404)&lt;YEAR($A$2)),(DAYS360(L1404,$A$2)/30)-1,DAYS360(L1404,$A$2)/30)),0)</f>
        <v>42.133333333333333</v>
      </c>
      <c r="U1404" s="62">
        <f>+IF(M1404&lt;&gt;"",IF(DAYS360(M1404,$A$2)&lt;0,0,IF(AND(MONTH(M1404)=MONTH($A$2),YEAR(M1404)&lt;YEAR($A$2)),(DAYS360(M1404,$A$2)/30)-1,DAYS360(M1404,$A$2)/30)),0)</f>
        <v>16.766666666666666</v>
      </c>
      <c r="V1404" s="63">
        <f>S1404/((C1404+Q1404)/2)</f>
        <v>0</v>
      </c>
      <c r="W1404" s="64">
        <f>+IF(V1404&gt;0,1/V1404,999)</f>
        <v>999</v>
      </c>
      <c r="X1404" s="65" t="str">
        <f>+IF(N1404&lt;&gt;"",IF(INT(N1404)&lt;&gt;INT(K1404),"OUI",""),"")</f>
        <v/>
      </c>
      <c r="Y1404" s="66">
        <f>+IF(F1404="OUI",0,C1404*K1404)</f>
        <v>155.40720000000002</v>
      </c>
      <c r="Z1404" s="67" t="str">
        <f>+IF(R1404="-",IF(OR(F1404="OUI",AND(G1404="OUI",T1404&lt;=$V$1),H1404="OUI",I1404="OUI",J1404="OUI",T1404&lt;=$V$1),"OUI",""),"")</f>
        <v/>
      </c>
      <c r="AA1404" s="68" t="str">
        <f>+IF(OR(Z1404&lt;&gt;"OUI",X1404="OUI",R1404&lt;&gt;"-"),"OUI","")</f>
        <v>OUI</v>
      </c>
      <c r="AB1404" s="69">
        <f>+IF(AA1404&lt;&gt;"OUI","-",IF(R1404="-",IF(W1404&lt;=3,"-",MAX(N1404,K1404*(1-$T$1))),IF(W1404&lt;=3,R1404,IF(T1404&gt;$V$6,MAX(N1404,K1404*$T$6),IF(T1404&gt;$V$5,MAX(R1404,N1404,K1404*(1-$T$2),K1404*(1-$T$5)),IF(T1404&gt;$V$4,MAX(R1404,N1404,K1404*(1-$T$2),K1404*(1-$T$4)),IF(T1404&gt;$V$3,MAX(R1404,N1404,K1404*(1-$T$2),K1404*(1-$T$3)),IF(T1404&gt;$V$1,MAX(N1404,K1404*(1-$T$2)),MAX(N1404,R1404)))))))))</f>
        <v>2.7551766666666668</v>
      </c>
      <c r="AC1404" s="70">
        <f>+IF(AB1404="-","-",IF(ABS(K1404-AB1404)&lt;0.1,1,-1*(AB1404-K1404)/K1404))</f>
        <v>9.5833333333333312E-2</v>
      </c>
      <c r="AD1404" s="66">
        <f>+IF(AB1404&lt;&gt;"-",IF(AB1404&lt;K1404,(K1404-AB1404)*C1404,AB1404*C1404),"")</f>
        <v>14.893189999999999</v>
      </c>
      <c r="AE1404" s="68" t="str">
        <f>+IF(AB1404&lt;&gt;"-",IF(R1404&lt;&gt;"-",IF(Z1404&lt;&gt;"OUI","OLD","FAUX"),IF(Z1404&lt;&gt;"OUI","NEW","FAUX")),"")</f>
        <v>OLD</v>
      </c>
      <c r="AF1404" s="68"/>
      <c r="AG1404" s="68"/>
      <c r="AH1404" s="53" t="str">
        <f t="shared" si="21"/>
        <v/>
      </c>
    </row>
    <row r="1405" spans="1:34" ht="17">
      <c r="A1405" s="53" t="s">
        <v>634</v>
      </c>
      <c r="B1405" s="53" t="s">
        <v>635</v>
      </c>
      <c r="C1405" s="54">
        <v>43</v>
      </c>
      <c r="D1405" s="55" t="s">
        <v>47</v>
      </c>
      <c r="E1405" s="55"/>
      <c r="F1405" s="56" t="s">
        <v>49</v>
      </c>
      <c r="G1405" s="56" t="s">
        <v>49</v>
      </c>
      <c r="H1405" s="56"/>
      <c r="I1405" s="56"/>
      <c r="J1405" s="56"/>
      <c r="K1405" s="57">
        <v>3.0472000000000001</v>
      </c>
      <c r="L1405" s="58">
        <v>44461</v>
      </c>
      <c r="M1405" s="58">
        <v>45635</v>
      </c>
      <c r="N1405" s="59"/>
      <c r="O1405" s="56"/>
      <c r="P1405" s="56"/>
      <c r="Q1405" s="56">
        <v>43</v>
      </c>
      <c r="R1405" s="60">
        <v>2.7551766666666668</v>
      </c>
      <c r="S1405" s="61">
        <f>O1405+P1405</f>
        <v>0</v>
      </c>
      <c r="T1405" s="62">
        <f>+IF(L1405&lt;&gt;"",IF(DAYS360(L1405,$A$2)&lt;0,0,IF(AND(MONTH(L1405)=MONTH($A$2),YEAR(L1405)&lt;YEAR($A$2)),(DAYS360(L1405,$A$2)/30)-1,DAYS360(L1405,$A$2)/30)),0)</f>
        <v>42.133333333333333</v>
      </c>
      <c r="U1405" s="62">
        <f>+IF(M1405&lt;&gt;"",IF(DAYS360(M1405,$A$2)&lt;0,0,IF(AND(MONTH(M1405)=MONTH($A$2),YEAR(M1405)&lt;YEAR($A$2)),(DAYS360(M1405,$A$2)/30)-1,DAYS360(M1405,$A$2)/30)),0)</f>
        <v>3.5666666666666669</v>
      </c>
      <c r="V1405" s="63">
        <f>S1405/((C1405+Q1405)/2)</f>
        <v>0</v>
      </c>
      <c r="W1405" s="64">
        <f>+IF(V1405&gt;0,1/V1405,999)</f>
        <v>999</v>
      </c>
      <c r="X1405" s="65" t="str">
        <f>+IF(N1405&lt;&gt;"",IF(INT(N1405)&lt;&gt;INT(K1405),"OUI",""),"")</f>
        <v/>
      </c>
      <c r="Y1405" s="66">
        <f>+IF(F1405="OUI",0,C1405*K1405)</f>
        <v>131.02960000000002</v>
      </c>
      <c r="Z1405" s="67" t="str">
        <f>+IF(R1405="-",IF(OR(F1405="OUI",AND(G1405="OUI",T1405&lt;=$V$1),H1405="OUI",I1405="OUI",J1405="OUI",T1405&lt;=$V$1),"OUI",""),"")</f>
        <v/>
      </c>
      <c r="AA1405" s="68" t="str">
        <f>+IF(OR(Z1405&lt;&gt;"OUI",X1405="OUI",R1405&lt;&gt;"-"),"OUI","")</f>
        <v>OUI</v>
      </c>
      <c r="AB1405" s="69">
        <f>+IF(AA1405&lt;&gt;"OUI","-",IF(R1405="-",IF(W1405&lt;=3,"-",MAX(N1405,K1405*(1-$T$1))),IF(W1405&lt;=3,R1405,IF(T1405&gt;$V$6,MAX(N1405,K1405*$T$6),IF(T1405&gt;$V$5,MAX(R1405,N1405,K1405*(1-$T$2),K1405*(1-$T$5)),IF(T1405&gt;$V$4,MAX(R1405,N1405,K1405*(1-$T$2),K1405*(1-$T$4)),IF(T1405&gt;$V$3,MAX(R1405,N1405,K1405*(1-$T$2),K1405*(1-$T$3)),IF(T1405&gt;$V$1,MAX(N1405,K1405*(1-$T$2)),MAX(N1405,R1405)))))))))</f>
        <v>2.7551766666666668</v>
      </c>
      <c r="AC1405" s="70">
        <f>+IF(AB1405="-","-",IF(ABS(K1405-AB1405)&lt;0.1,1,-1*(AB1405-K1405)/K1405))</f>
        <v>9.5833333333333312E-2</v>
      </c>
      <c r="AD1405" s="66">
        <f>+IF(AB1405&lt;&gt;"-",IF(AB1405&lt;K1405,(K1405-AB1405)*C1405,AB1405*C1405),"")</f>
        <v>12.557003333333332</v>
      </c>
      <c r="AE1405" s="68" t="str">
        <f>+IF(AB1405&lt;&gt;"-",IF(R1405&lt;&gt;"-",IF(Z1405&lt;&gt;"OUI","OLD","FAUX"),IF(Z1405&lt;&gt;"OUI","NEW","FAUX")),"")</f>
        <v>OLD</v>
      </c>
      <c r="AF1405" s="68"/>
      <c r="AG1405" s="68"/>
      <c r="AH1405" s="53" t="str">
        <f t="shared" si="21"/>
        <v/>
      </c>
    </row>
    <row r="1406" spans="1:34" ht="17">
      <c r="A1406" s="53" t="s">
        <v>636</v>
      </c>
      <c r="B1406" s="53" t="s">
        <v>637</v>
      </c>
      <c r="C1406" s="54">
        <v>41</v>
      </c>
      <c r="D1406" s="55" t="s">
        <v>47</v>
      </c>
      <c r="E1406" s="55"/>
      <c r="F1406" s="56" t="s">
        <v>49</v>
      </c>
      <c r="G1406" s="56" t="s">
        <v>49</v>
      </c>
      <c r="H1406" s="56"/>
      <c r="I1406" s="56"/>
      <c r="J1406" s="56"/>
      <c r="K1406" s="57">
        <v>3.0472000000000001</v>
      </c>
      <c r="L1406" s="58">
        <v>44461</v>
      </c>
      <c r="M1406" s="58">
        <v>45677</v>
      </c>
      <c r="N1406" s="59"/>
      <c r="O1406" s="56">
        <v>2</v>
      </c>
      <c r="P1406" s="56"/>
      <c r="Q1406" s="56">
        <v>43</v>
      </c>
      <c r="R1406" s="60">
        <v>2.7551766666666668</v>
      </c>
      <c r="S1406" s="61">
        <f>O1406+P1406</f>
        <v>2</v>
      </c>
      <c r="T1406" s="62">
        <f>+IF(L1406&lt;&gt;"",IF(DAYS360(L1406,$A$2)&lt;0,0,IF(AND(MONTH(L1406)=MONTH($A$2),YEAR(L1406)&lt;YEAR($A$2)),(DAYS360(L1406,$A$2)/30)-1,DAYS360(L1406,$A$2)/30)),0)</f>
        <v>42.133333333333333</v>
      </c>
      <c r="U1406" s="62">
        <f>+IF(M1406&lt;&gt;"",IF(DAYS360(M1406,$A$2)&lt;0,0,IF(AND(MONTH(M1406)=MONTH($A$2),YEAR(M1406)&lt;YEAR($A$2)),(DAYS360(M1406,$A$2)/30)-1,DAYS360(M1406,$A$2)/30)),0)</f>
        <v>2.2000000000000002</v>
      </c>
      <c r="V1406" s="63">
        <f>S1406/((C1406+Q1406)/2)</f>
        <v>4.7619047619047616E-2</v>
      </c>
      <c r="W1406" s="64">
        <f>+IF(V1406&gt;0,1/V1406,999)</f>
        <v>21</v>
      </c>
      <c r="X1406" s="65" t="str">
        <f>+IF(N1406&lt;&gt;"",IF(INT(N1406)&lt;&gt;INT(K1406),"OUI",""),"")</f>
        <v/>
      </c>
      <c r="Y1406" s="66">
        <f>+IF(F1406="OUI",0,C1406*K1406)</f>
        <v>124.93520000000001</v>
      </c>
      <c r="Z1406" s="67" t="str">
        <f>+IF(R1406="-",IF(OR(F1406="OUI",AND(G1406="OUI",T1406&lt;=$V$1),H1406="OUI",I1406="OUI",J1406="OUI",T1406&lt;=$V$1),"OUI",""),"")</f>
        <v/>
      </c>
      <c r="AA1406" s="68" t="str">
        <f>+IF(OR(Z1406&lt;&gt;"OUI",X1406="OUI",R1406&lt;&gt;"-"),"OUI","")</f>
        <v>OUI</v>
      </c>
      <c r="AB1406" s="69">
        <f>+IF(AA1406&lt;&gt;"OUI","-",IF(R1406="-",IF(W1406&lt;=3,"-",MAX(N1406,K1406*(1-$T$1))),IF(W1406&lt;=3,R1406,IF(T1406&gt;$V$6,MAX(N1406,K1406*$T$6),IF(T1406&gt;$V$5,MAX(R1406,N1406,K1406*(1-$T$2),K1406*(1-$T$5)),IF(T1406&gt;$V$4,MAX(R1406,N1406,K1406*(1-$T$2),K1406*(1-$T$4)),IF(T1406&gt;$V$3,MAX(R1406,N1406,K1406*(1-$T$2),K1406*(1-$T$3)),IF(T1406&gt;$V$1,MAX(N1406,K1406*(1-$T$2)),MAX(N1406,R1406)))))))))</f>
        <v>2.7551766666666668</v>
      </c>
      <c r="AC1406" s="70">
        <f>+IF(AB1406="-","-",IF(ABS(K1406-AB1406)&lt;0.1,1,-1*(AB1406-K1406)/K1406))</f>
        <v>9.5833333333333312E-2</v>
      </c>
      <c r="AD1406" s="66">
        <f>+IF(AB1406&lt;&gt;"-",IF(AB1406&lt;K1406,(K1406-AB1406)*C1406,AB1406*C1406),"")</f>
        <v>11.972956666666665</v>
      </c>
      <c r="AE1406" s="68" t="str">
        <f>+IF(AB1406&lt;&gt;"-",IF(R1406&lt;&gt;"-",IF(Z1406&lt;&gt;"OUI","OLD","FAUX"),IF(Z1406&lt;&gt;"OUI","NEW","FAUX")),"")</f>
        <v>OLD</v>
      </c>
      <c r="AF1406" s="68"/>
      <c r="AG1406" s="68"/>
      <c r="AH1406" s="53" t="str">
        <f t="shared" si="21"/>
        <v/>
      </c>
    </row>
    <row r="1407" spans="1:34" ht="17">
      <c r="A1407" s="53" t="s">
        <v>638</v>
      </c>
      <c r="B1407" s="53" t="s">
        <v>639</v>
      </c>
      <c r="C1407" s="54">
        <v>30</v>
      </c>
      <c r="D1407" s="55" t="s">
        <v>47</v>
      </c>
      <c r="E1407" s="55"/>
      <c r="F1407" s="56" t="s">
        <v>49</v>
      </c>
      <c r="G1407" s="56" t="s">
        <v>49</v>
      </c>
      <c r="H1407" s="56"/>
      <c r="I1407" s="56"/>
      <c r="J1407" s="56"/>
      <c r="K1407" s="57">
        <v>3.0472000000000001</v>
      </c>
      <c r="L1407" s="58">
        <v>44461</v>
      </c>
      <c r="M1407" s="58">
        <v>45397</v>
      </c>
      <c r="N1407" s="59"/>
      <c r="O1407" s="56"/>
      <c r="P1407" s="56"/>
      <c r="Q1407" s="56">
        <v>30</v>
      </c>
      <c r="R1407" s="60">
        <v>2.7551766666666668</v>
      </c>
      <c r="S1407" s="61">
        <f>O1407+P1407</f>
        <v>0</v>
      </c>
      <c r="T1407" s="62">
        <f>+IF(L1407&lt;&gt;"",IF(DAYS360(L1407,$A$2)&lt;0,0,IF(AND(MONTH(L1407)=MONTH($A$2),YEAR(L1407)&lt;YEAR($A$2)),(DAYS360(L1407,$A$2)/30)-1,DAYS360(L1407,$A$2)/30)),0)</f>
        <v>42.133333333333333</v>
      </c>
      <c r="U1407" s="62">
        <f>+IF(M1407&lt;&gt;"",IF(DAYS360(M1407,$A$2)&lt;0,0,IF(AND(MONTH(M1407)=MONTH($A$2),YEAR(M1407)&lt;YEAR($A$2)),(DAYS360(M1407,$A$2)/30)-1,DAYS360(M1407,$A$2)/30)),0)</f>
        <v>11.366666666666667</v>
      </c>
      <c r="V1407" s="63">
        <f>S1407/((C1407+Q1407)/2)</f>
        <v>0</v>
      </c>
      <c r="W1407" s="64">
        <f>+IF(V1407&gt;0,1/V1407,999)</f>
        <v>999</v>
      </c>
      <c r="X1407" s="65" t="str">
        <f>+IF(N1407&lt;&gt;"",IF(INT(N1407)&lt;&gt;INT(K1407),"OUI",""),"")</f>
        <v/>
      </c>
      <c r="Y1407" s="66">
        <f>+IF(F1407="OUI",0,C1407*K1407)</f>
        <v>91.415999999999997</v>
      </c>
      <c r="Z1407" s="67" t="str">
        <f>+IF(R1407="-",IF(OR(F1407="OUI",AND(G1407="OUI",T1407&lt;=$V$1),H1407="OUI",I1407="OUI",J1407="OUI",T1407&lt;=$V$1),"OUI",""),"")</f>
        <v/>
      </c>
      <c r="AA1407" s="68" t="str">
        <f>+IF(OR(Z1407&lt;&gt;"OUI",X1407="OUI",R1407&lt;&gt;"-"),"OUI","")</f>
        <v>OUI</v>
      </c>
      <c r="AB1407" s="69">
        <f>+IF(AA1407&lt;&gt;"OUI","-",IF(R1407="-",IF(W1407&lt;=3,"-",MAX(N1407,K1407*(1-$T$1))),IF(W1407&lt;=3,R1407,IF(T1407&gt;$V$6,MAX(N1407,K1407*$T$6),IF(T1407&gt;$V$5,MAX(R1407,N1407,K1407*(1-$T$2),K1407*(1-$T$5)),IF(T1407&gt;$V$4,MAX(R1407,N1407,K1407*(1-$T$2),K1407*(1-$T$4)),IF(T1407&gt;$V$3,MAX(R1407,N1407,K1407*(1-$T$2),K1407*(1-$T$3)),IF(T1407&gt;$V$1,MAX(N1407,K1407*(1-$T$2)),MAX(N1407,R1407)))))))))</f>
        <v>2.7551766666666668</v>
      </c>
      <c r="AC1407" s="70">
        <f>+IF(AB1407="-","-",IF(ABS(K1407-AB1407)&lt;0.1,1,-1*(AB1407-K1407)/K1407))</f>
        <v>9.5833333333333312E-2</v>
      </c>
      <c r="AD1407" s="66">
        <f>+IF(AB1407&lt;&gt;"-",IF(AB1407&lt;K1407,(K1407-AB1407)*C1407,AB1407*C1407),"")</f>
        <v>8.7606999999999999</v>
      </c>
      <c r="AE1407" s="68" t="str">
        <f>+IF(AB1407&lt;&gt;"-",IF(R1407&lt;&gt;"-",IF(Z1407&lt;&gt;"OUI","OLD","FAUX"),IF(Z1407&lt;&gt;"OUI","NEW","FAUX")),"")</f>
        <v>OLD</v>
      </c>
      <c r="AF1407" s="68"/>
      <c r="AG1407" s="68"/>
      <c r="AH1407" s="53" t="str">
        <f t="shared" si="21"/>
        <v/>
      </c>
    </row>
    <row r="1408" spans="1:34" ht="17">
      <c r="A1408" s="53" t="s">
        <v>640</v>
      </c>
      <c r="B1408" s="53" t="s">
        <v>641</v>
      </c>
      <c r="C1408" s="54">
        <v>28</v>
      </c>
      <c r="D1408" s="55" t="s">
        <v>47</v>
      </c>
      <c r="E1408" s="55"/>
      <c r="F1408" s="56" t="s">
        <v>49</v>
      </c>
      <c r="G1408" s="56" t="s">
        <v>49</v>
      </c>
      <c r="H1408" s="56"/>
      <c r="I1408" s="56"/>
      <c r="J1408" s="56"/>
      <c r="K1408" s="57">
        <v>3.0472000000000001</v>
      </c>
      <c r="L1408" s="58">
        <v>44461</v>
      </c>
      <c r="M1408" s="58">
        <v>45625</v>
      </c>
      <c r="N1408" s="59"/>
      <c r="O1408" s="56"/>
      <c r="P1408" s="56"/>
      <c r="Q1408" s="56">
        <v>28</v>
      </c>
      <c r="R1408" s="60">
        <v>2.7551766666666668</v>
      </c>
      <c r="S1408" s="61">
        <f>O1408+P1408</f>
        <v>0</v>
      </c>
      <c r="T1408" s="62">
        <f>+IF(L1408&lt;&gt;"",IF(DAYS360(L1408,$A$2)&lt;0,0,IF(AND(MONTH(L1408)=MONTH($A$2),YEAR(L1408)&lt;YEAR($A$2)),(DAYS360(L1408,$A$2)/30)-1,DAYS360(L1408,$A$2)/30)),0)</f>
        <v>42.133333333333333</v>
      </c>
      <c r="U1408" s="62">
        <f>+IF(M1408&lt;&gt;"",IF(DAYS360(M1408,$A$2)&lt;0,0,IF(AND(MONTH(M1408)=MONTH($A$2),YEAR(M1408)&lt;YEAR($A$2)),(DAYS360(M1408,$A$2)/30)-1,DAYS360(M1408,$A$2)/30)),0)</f>
        <v>3.9</v>
      </c>
      <c r="V1408" s="63">
        <f>S1408/((C1408+Q1408)/2)</f>
        <v>0</v>
      </c>
      <c r="W1408" s="64">
        <f>+IF(V1408&gt;0,1/V1408,999)</f>
        <v>999</v>
      </c>
      <c r="X1408" s="65" t="str">
        <f>+IF(N1408&lt;&gt;"",IF(INT(N1408)&lt;&gt;INT(K1408),"OUI",""),"")</f>
        <v/>
      </c>
      <c r="Y1408" s="66">
        <f>+IF(F1408="OUI",0,C1408*K1408)</f>
        <v>85.321600000000004</v>
      </c>
      <c r="Z1408" s="67" t="str">
        <f>+IF(R1408="-",IF(OR(F1408="OUI",AND(G1408="OUI",T1408&lt;=$V$1),H1408="OUI",I1408="OUI",J1408="OUI",T1408&lt;=$V$1),"OUI",""),"")</f>
        <v/>
      </c>
      <c r="AA1408" s="68" t="str">
        <f>+IF(OR(Z1408&lt;&gt;"OUI",X1408="OUI",R1408&lt;&gt;"-"),"OUI","")</f>
        <v>OUI</v>
      </c>
      <c r="AB1408" s="69">
        <f>+IF(AA1408&lt;&gt;"OUI","-",IF(R1408="-",IF(W1408&lt;=3,"-",MAX(N1408,K1408*(1-$T$1))),IF(W1408&lt;=3,R1408,IF(T1408&gt;$V$6,MAX(N1408,K1408*$T$6),IF(T1408&gt;$V$5,MAX(R1408,N1408,K1408*(1-$T$2),K1408*(1-$T$5)),IF(T1408&gt;$V$4,MAX(R1408,N1408,K1408*(1-$T$2),K1408*(1-$T$4)),IF(T1408&gt;$V$3,MAX(R1408,N1408,K1408*(1-$T$2),K1408*(1-$T$3)),IF(T1408&gt;$V$1,MAX(N1408,K1408*(1-$T$2)),MAX(N1408,R1408)))))))))</f>
        <v>2.7551766666666668</v>
      </c>
      <c r="AC1408" s="70">
        <f>+IF(AB1408="-","-",IF(ABS(K1408-AB1408)&lt;0.1,1,-1*(AB1408-K1408)/K1408))</f>
        <v>9.5833333333333312E-2</v>
      </c>
      <c r="AD1408" s="66">
        <f>+IF(AB1408&lt;&gt;"-",IF(AB1408&lt;K1408,(K1408-AB1408)*C1408,AB1408*C1408),"")</f>
        <v>8.1766533333333324</v>
      </c>
      <c r="AE1408" s="68" t="str">
        <f>+IF(AB1408&lt;&gt;"-",IF(R1408&lt;&gt;"-",IF(Z1408&lt;&gt;"OUI","OLD","FAUX"),IF(Z1408&lt;&gt;"OUI","NEW","FAUX")),"")</f>
        <v>OLD</v>
      </c>
      <c r="AF1408" s="68"/>
      <c r="AG1408" s="68"/>
      <c r="AH1408" s="53" t="str">
        <f t="shared" si="21"/>
        <v/>
      </c>
    </row>
    <row r="1409" spans="1:34" ht="17">
      <c r="A1409" s="53" t="s">
        <v>642</v>
      </c>
      <c r="B1409" s="53" t="s">
        <v>643</v>
      </c>
      <c r="C1409" s="54">
        <v>19</v>
      </c>
      <c r="D1409" s="55" t="s">
        <v>47</v>
      </c>
      <c r="E1409" s="55"/>
      <c r="F1409" s="56" t="s">
        <v>49</v>
      </c>
      <c r="G1409" s="56" t="s">
        <v>49</v>
      </c>
      <c r="H1409" s="56"/>
      <c r="I1409" s="56"/>
      <c r="J1409" s="56"/>
      <c r="K1409" s="57">
        <v>3.0472000000000001</v>
      </c>
      <c r="L1409" s="58">
        <v>44461</v>
      </c>
      <c r="M1409" s="58">
        <v>45691</v>
      </c>
      <c r="N1409" s="59"/>
      <c r="O1409" s="56">
        <v>1</v>
      </c>
      <c r="P1409" s="56"/>
      <c r="Q1409" s="56">
        <v>20</v>
      </c>
      <c r="R1409" s="60">
        <v>2.7551766666666668</v>
      </c>
      <c r="S1409" s="61">
        <f>O1409+P1409</f>
        <v>1</v>
      </c>
      <c r="T1409" s="62">
        <f>+IF(L1409&lt;&gt;"",IF(DAYS360(L1409,$A$2)&lt;0,0,IF(AND(MONTH(L1409)=MONTH($A$2),YEAR(L1409)&lt;YEAR($A$2)),(DAYS360(L1409,$A$2)/30)-1,DAYS360(L1409,$A$2)/30)),0)</f>
        <v>42.133333333333333</v>
      </c>
      <c r="U1409" s="62">
        <f>+IF(M1409&lt;&gt;"",IF(DAYS360(M1409,$A$2)&lt;0,0,IF(AND(MONTH(M1409)=MONTH($A$2),YEAR(M1409)&lt;YEAR($A$2)),(DAYS360(M1409,$A$2)/30)-1,DAYS360(M1409,$A$2)/30)),0)</f>
        <v>1.7666666666666666</v>
      </c>
      <c r="V1409" s="63">
        <f>S1409/((C1409+Q1409)/2)</f>
        <v>5.128205128205128E-2</v>
      </c>
      <c r="W1409" s="64">
        <f>+IF(V1409&gt;0,1/V1409,999)</f>
        <v>19.5</v>
      </c>
      <c r="X1409" s="65" t="str">
        <f>+IF(N1409&lt;&gt;"",IF(INT(N1409)&lt;&gt;INT(K1409),"OUI",""),"")</f>
        <v/>
      </c>
      <c r="Y1409" s="66">
        <f>+IF(F1409="OUI",0,C1409*K1409)</f>
        <v>57.896799999999999</v>
      </c>
      <c r="Z1409" s="67" t="str">
        <f>+IF(R1409="-",IF(OR(F1409="OUI",AND(G1409="OUI",T1409&lt;=$V$1),H1409="OUI",I1409="OUI",J1409="OUI",T1409&lt;=$V$1),"OUI",""),"")</f>
        <v/>
      </c>
      <c r="AA1409" s="68" t="str">
        <f>+IF(OR(Z1409&lt;&gt;"OUI",X1409="OUI",R1409&lt;&gt;"-"),"OUI","")</f>
        <v>OUI</v>
      </c>
      <c r="AB1409" s="69">
        <f>+IF(AA1409&lt;&gt;"OUI","-",IF(R1409="-",IF(W1409&lt;=3,"-",MAX(N1409,K1409*(1-$T$1))),IF(W1409&lt;=3,R1409,IF(T1409&gt;$V$6,MAX(N1409,K1409*$T$6),IF(T1409&gt;$V$5,MAX(R1409,N1409,K1409*(1-$T$2),K1409*(1-$T$5)),IF(T1409&gt;$V$4,MAX(R1409,N1409,K1409*(1-$T$2),K1409*(1-$T$4)),IF(T1409&gt;$V$3,MAX(R1409,N1409,K1409*(1-$T$2),K1409*(1-$T$3)),IF(T1409&gt;$V$1,MAX(N1409,K1409*(1-$T$2)),MAX(N1409,R1409)))))))))</f>
        <v>2.7551766666666668</v>
      </c>
      <c r="AC1409" s="70">
        <f>+IF(AB1409="-","-",IF(ABS(K1409-AB1409)&lt;0.1,1,-1*(AB1409-K1409)/K1409))</f>
        <v>9.5833333333333312E-2</v>
      </c>
      <c r="AD1409" s="66">
        <f>+IF(AB1409&lt;&gt;"-",IF(AB1409&lt;K1409,(K1409-AB1409)*C1409,AB1409*C1409),"")</f>
        <v>5.5484433333333332</v>
      </c>
      <c r="AE1409" s="68" t="str">
        <f>+IF(AB1409&lt;&gt;"-",IF(R1409&lt;&gt;"-",IF(Z1409&lt;&gt;"OUI","OLD","FAUX"),IF(Z1409&lt;&gt;"OUI","NEW","FAUX")),"")</f>
        <v>OLD</v>
      </c>
      <c r="AF1409" s="68"/>
      <c r="AG1409" s="68"/>
      <c r="AH1409" s="53" t="str">
        <f t="shared" si="21"/>
        <v/>
      </c>
    </row>
    <row r="1410" spans="1:34" ht="17">
      <c r="A1410" s="53" t="s">
        <v>644</v>
      </c>
      <c r="B1410" s="53" t="s">
        <v>645</v>
      </c>
      <c r="C1410" s="54">
        <v>19</v>
      </c>
      <c r="D1410" s="55" t="s">
        <v>47</v>
      </c>
      <c r="E1410" s="55"/>
      <c r="F1410" s="56" t="s">
        <v>49</v>
      </c>
      <c r="G1410" s="56" t="s">
        <v>49</v>
      </c>
      <c r="H1410" s="56"/>
      <c r="I1410" s="56"/>
      <c r="J1410" s="56"/>
      <c r="K1410" s="57">
        <v>3.0472000000000001</v>
      </c>
      <c r="L1410" s="58">
        <v>44461</v>
      </c>
      <c r="M1410" s="58">
        <v>45065</v>
      </c>
      <c r="N1410" s="59"/>
      <c r="O1410" s="56"/>
      <c r="P1410" s="56"/>
      <c r="Q1410" s="56">
        <v>19</v>
      </c>
      <c r="R1410" s="60">
        <v>2.7551766666666668</v>
      </c>
      <c r="S1410" s="61">
        <f>O1410+P1410</f>
        <v>0</v>
      </c>
      <c r="T1410" s="62">
        <f>+IF(L1410&lt;&gt;"",IF(DAYS360(L1410,$A$2)&lt;0,0,IF(AND(MONTH(L1410)=MONTH($A$2),YEAR(L1410)&lt;YEAR($A$2)),(DAYS360(L1410,$A$2)/30)-1,DAYS360(L1410,$A$2)/30)),0)</f>
        <v>42.133333333333333</v>
      </c>
      <c r="U1410" s="62">
        <f>+IF(M1410&lt;&gt;"",IF(DAYS360(M1410,$A$2)&lt;0,0,IF(AND(MONTH(M1410)=MONTH($A$2),YEAR(M1410)&lt;YEAR($A$2)),(DAYS360(M1410,$A$2)/30)-1,DAYS360(M1410,$A$2)/30)),0)</f>
        <v>22.233333333333334</v>
      </c>
      <c r="V1410" s="63">
        <f>S1410/((C1410+Q1410)/2)</f>
        <v>0</v>
      </c>
      <c r="W1410" s="64">
        <f>+IF(V1410&gt;0,1/V1410,999)</f>
        <v>999</v>
      </c>
      <c r="X1410" s="65" t="str">
        <f>+IF(N1410&lt;&gt;"",IF(INT(N1410)&lt;&gt;INT(K1410),"OUI",""),"")</f>
        <v/>
      </c>
      <c r="Y1410" s="66">
        <f>+IF(F1410="OUI",0,C1410*K1410)</f>
        <v>57.896799999999999</v>
      </c>
      <c r="Z1410" s="67" t="str">
        <f>+IF(R1410="-",IF(OR(F1410="OUI",AND(G1410="OUI",T1410&lt;=$V$1),H1410="OUI",I1410="OUI",J1410="OUI",T1410&lt;=$V$1),"OUI",""),"")</f>
        <v/>
      </c>
      <c r="AA1410" s="68" t="str">
        <f>+IF(OR(Z1410&lt;&gt;"OUI",X1410="OUI",R1410&lt;&gt;"-"),"OUI","")</f>
        <v>OUI</v>
      </c>
      <c r="AB1410" s="69">
        <f>+IF(AA1410&lt;&gt;"OUI","-",IF(R1410="-",IF(W1410&lt;=3,"-",MAX(N1410,K1410*(1-$T$1))),IF(W1410&lt;=3,R1410,IF(T1410&gt;$V$6,MAX(N1410,K1410*$T$6),IF(T1410&gt;$V$5,MAX(R1410,N1410,K1410*(1-$T$2),K1410*(1-$T$5)),IF(T1410&gt;$V$4,MAX(R1410,N1410,K1410*(1-$T$2),K1410*(1-$T$4)),IF(T1410&gt;$V$3,MAX(R1410,N1410,K1410*(1-$T$2),K1410*(1-$T$3)),IF(T1410&gt;$V$1,MAX(N1410,K1410*(1-$T$2)),MAX(N1410,R1410)))))))))</f>
        <v>2.7551766666666668</v>
      </c>
      <c r="AC1410" s="70">
        <f>+IF(AB1410="-","-",IF(ABS(K1410-AB1410)&lt;0.1,1,-1*(AB1410-K1410)/K1410))</f>
        <v>9.5833333333333312E-2</v>
      </c>
      <c r="AD1410" s="66">
        <f>+IF(AB1410&lt;&gt;"-",IF(AB1410&lt;K1410,(K1410-AB1410)*C1410,AB1410*C1410),"")</f>
        <v>5.5484433333333332</v>
      </c>
      <c r="AE1410" s="68" t="str">
        <f>+IF(AB1410&lt;&gt;"-",IF(R1410&lt;&gt;"-",IF(Z1410&lt;&gt;"OUI","OLD","FAUX"),IF(Z1410&lt;&gt;"OUI","NEW","FAUX")),"")</f>
        <v>OLD</v>
      </c>
      <c r="AF1410" s="68"/>
      <c r="AG1410" s="68"/>
      <c r="AH1410" s="53" t="str">
        <f t="shared" si="21"/>
        <v/>
      </c>
    </row>
    <row r="1411" spans="1:34" ht="17">
      <c r="A1411" s="53" t="s">
        <v>332</v>
      </c>
      <c r="B1411" s="53" t="s">
        <v>333</v>
      </c>
      <c r="C1411" s="54">
        <v>3</v>
      </c>
      <c r="D1411" s="55" t="s">
        <v>80</v>
      </c>
      <c r="E1411" s="55" t="s">
        <v>97</v>
      </c>
      <c r="F1411" s="56" t="s">
        <v>49</v>
      </c>
      <c r="G1411" s="56" t="s">
        <v>49</v>
      </c>
      <c r="H1411" s="56"/>
      <c r="I1411" s="56"/>
      <c r="J1411" s="56" t="s">
        <v>98</v>
      </c>
      <c r="K1411" s="57">
        <v>3.0446</v>
      </c>
      <c r="L1411" s="58">
        <v>43356</v>
      </c>
      <c r="M1411" s="58"/>
      <c r="N1411" s="59"/>
      <c r="O1411" s="56"/>
      <c r="P1411" s="56"/>
      <c r="Q1411" s="56">
        <v>3</v>
      </c>
      <c r="R1411" s="60">
        <v>3.0446</v>
      </c>
      <c r="S1411" s="61">
        <f>O1411+P1411</f>
        <v>0</v>
      </c>
      <c r="T1411" s="62">
        <f>+IF(L1411&lt;&gt;"",IF(DAYS360(L1411,$A$2)&lt;0,0,IF(AND(MONTH(L1411)=MONTH($A$2),YEAR(L1411)&lt;YEAR($A$2)),(DAYS360(L1411,$A$2)/30)-1,DAYS360(L1411,$A$2)/30)),0)</f>
        <v>78.433333333333337</v>
      </c>
      <c r="U1411" s="62">
        <f>+IF(M1411&lt;&gt;"",IF(DAYS360(M1411,$A$2)&lt;0,0,IF(AND(MONTH(M1411)=MONTH($A$2),YEAR(M1411)&lt;YEAR($A$2)),(DAYS360(M1411,$A$2)/30)-1,DAYS360(M1411,$A$2)/30)),0)</f>
        <v>0</v>
      </c>
      <c r="V1411" s="63">
        <f>S1411/((C1411+Q1411)/2)</f>
        <v>0</v>
      </c>
      <c r="W1411" s="64">
        <f>+IF(V1411&gt;0,1/V1411,999)</f>
        <v>999</v>
      </c>
      <c r="X1411" s="65" t="str">
        <f>+IF(N1411&lt;&gt;"",IF(INT(N1411)&lt;&gt;INT(K1411),"OUI",""),"")</f>
        <v/>
      </c>
      <c r="Y1411" s="66">
        <f>+IF(F1411="OUI",0,C1411*K1411)</f>
        <v>9.1338000000000008</v>
      </c>
      <c r="Z1411" s="67" t="str">
        <f>+IF(R1411="-",IF(OR(F1411="OUI",AND(G1411="OUI",T1411&lt;=$V$1),H1411="OUI",I1411="OUI",J1411="OUI",T1411&lt;=$V$1),"OUI",""),"")</f>
        <v/>
      </c>
      <c r="AA1411" s="68" t="str">
        <f>+IF(OR(Z1411&lt;&gt;"OUI",X1411="OUI",R1411&lt;&gt;"-"),"OUI","")</f>
        <v>OUI</v>
      </c>
      <c r="AB1411" s="69">
        <f>+IF(AA1411&lt;&gt;"OUI","-",IF(R1411="-",IF(W1411&lt;=3,"-",MAX(N1411,K1411*(1-$T$1))),IF(W1411&lt;=3,R1411,IF(T1411&gt;$V$6,MAX(N1411,K1411*$T$6),IF(T1411&gt;$V$5,MAX(R1411,N1411,K1411*(1-$T$2),K1411*(1-$T$5)),IF(T1411&gt;$V$4,MAX(R1411,N1411,K1411*(1-$T$2),K1411*(1-$T$4)),IF(T1411&gt;$V$3,MAX(R1411,N1411,K1411*(1-$T$2),K1411*(1-$T$3)),IF(T1411&gt;$V$1,MAX(N1411,K1411*(1-$T$2)),MAX(N1411,R1411)))))))))</f>
        <v>3.0446</v>
      </c>
      <c r="AC1411" s="70">
        <f>+IF(AB1411="-","-",IF(ABS(K1411-AB1411)&lt;0.1,1,-1*(AB1411-K1411)/K1411))</f>
        <v>1</v>
      </c>
      <c r="AD1411" s="66">
        <f>+IF(AB1411&lt;&gt;"-",IF(AB1411&lt;K1411,(K1411-AB1411)*C1411,AB1411*C1411),"")</f>
        <v>9.1338000000000008</v>
      </c>
      <c r="AE1411" s="68" t="str">
        <f>+IF(AB1411&lt;&gt;"-",IF(R1411&lt;&gt;"-",IF(Z1411&lt;&gt;"OUI","OLD","FAUX"),IF(Z1411&lt;&gt;"OUI","NEW","FAUX")),"")</f>
        <v>OLD</v>
      </c>
      <c r="AF1411" s="68"/>
      <c r="AG1411" s="68"/>
      <c r="AH1411" s="53" t="str">
        <f t="shared" si="21"/>
        <v/>
      </c>
    </row>
    <row r="1412" spans="1:34" ht="17">
      <c r="A1412" s="53" t="s">
        <v>1340</v>
      </c>
      <c r="B1412" s="53" t="s">
        <v>1341</v>
      </c>
      <c r="C1412" s="54">
        <v>9</v>
      </c>
      <c r="D1412" s="55" t="s">
        <v>80</v>
      </c>
      <c r="E1412" s="55" t="s">
        <v>81</v>
      </c>
      <c r="F1412" s="56" t="s">
        <v>49</v>
      </c>
      <c r="G1412" s="56" t="s">
        <v>49</v>
      </c>
      <c r="H1412" s="56"/>
      <c r="I1412" s="56"/>
      <c r="J1412" s="56" t="s">
        <v>49</v>
      </c>
      <c r="K1412" s="57">
        <v>3.0264000000000002</v>
      </c>
      <c r="L1412" s="58">
        <v>45218</v>
      </c>
      <c r="M1412" s="58">
        <v>45727</v>
      </c>
      <c r="N1412" s="59"/>
      <c r="O1412" s="56">
        <v>2</v>
      </c>
      <c r="P1412" s="56"/>
      <c r="Q1412" s="56">
        <v>11</v>
      </c>
      <c r="R1412" s="60" t="s">
        <v>1139</v>
      </c>
      <c r="S1412" s="61">
        <f>O1412+P1412</f>
        <v>2</v>
      </c>
      <c r="T1412" s="62">
        <f>+IF(L1412&lt;&gt;"",IF(DAYS360(L1412,$A$2)&lt;0,0,IF(AND(MONTH(L1412)=MONTH($A$2),YEAR(L1412)&lt;YEAR($A$2)),(DAYS360(L1412,$A$2)/30)-1,DAYS360(L1412,$A$2)/30)),0)</f>
        <v>17.233333333333334</v>
      </c>
      <c r="U1412" s="62">
        <f>+IF(M1412&lt;&gt;"",IF(DAYS360(M1412,$A$2)&lt;0,0,IF(AND(MONTH(M1412)=MONTH($A$2),YEAR(M1412)&lt;YEAR($A$2)),(DAYS360(M1412,$A$2)/30)-1,DAYS360(M1412,$A$2)/30)),0)</f>
        <v>0.5</v>
      </c>
      <c r="V1412" s="63">
        <f>S1412/((C1412+Q1412)/2)</f>
        <v>0.2</v>
      </c>
      <c r="W1412" s="64">
        <f>+IF(V1412&gt;0,1/V1412,999)</f>
        <v>5</v>
      </c>
      <c r="X1412" s="65" t="str">
        <f>+IF(N1412&lt;&gt;"",IF(INT(N1412)&lt;&gt;INT(K1412),"OUI",""),"")</f>
        <v/>
      </c>
      <c r="Y1412" s="66">
        <f>+IF(F1412="OUI",0,C1412*K1412)</f>
        <v>27.2376</v>
      </c>
      <c r="Z1412" s="67" t="str">
        <f>+IF(R1412="-",IF(OR(F1412="OUI",AND(G1412="OUI",T1412&lt;=$V$1),H1412="OUI",I1412="OUI",J1412="OUI",T1412&lt;=$V$1),"OUI",""),"")</f>
        <v/>
      </c>
      <c r="AA1412" s="68" t="str">
        <f>+IF(OR(Z1412&lt;&gt;"OUI",X1412="OUI",R1412&lt;&gt;"-"),"OUI","")</f>
        <v>OUI</v>
      </c>
      <c r="AB1412" s="69">
        <f>+IF(AA1412&lt;&gt;"OUI","-",IF(R1412="-",IF(W1412&lt;=3,"-",MAX(N1412,K1412*(1-$T$1))),IF(W1412&lt;=3,R1412,IF(T1412&gt;$V$6,MAX(N1412,K1412*$T$6),IF(T1412&gt;$V$5,MAX(R1412,N1412,K1412*(1-$T$2),K1412*(1-$T$5)),IF(T1412&gt;$V$4,MAX(R1412,N1412,K1412*(1-$T$2),K1412*(1-$T$4)),IF(T1412&gt;$V$3,MAX(R1412,N1412,K1412*(1-$T$2),K1412*(1-$T$3)),IF(T1412&gt;$V$1,MAX(N1412,K1412*(1-$T$2)),MAX(N1412,R1412)))))))))</f>
        <v>2.7237600000000004</v>
      </c>
      <c r="AC1412" s="70">
        <f>+IF(AB1412="-","-",IF(ABS(K1412-AB1412)&lt;0.1,1,-1*(AB1412-K1412)/K1412))</f>
        <v>9.9999999999999922E-2</v>
      </c>
      <c r="AD1412" s="66">
        <f>+IF(AB1412&lt;&gt;"-",IF(AB1412&lt;K1412,(K1412-AB1412)*C1412,AB1412*C1412),"")</f>
        <v>2.7237599999999982</v>
      </c>
      <c r="AE1412" s="68" t="str">
        <f>+IF(AB1412&lt;&gt;"-",IF(R1412&lt;&gt;"-",IF(Z1412&lt;&gt;"OUI","OLD","FAUX"),IF(Z1412&lt;&gt;"OUI","NEW","FAUX")),"")</f>
        <v>NEW</v>
      </c>
      <c r="AF1412" s="68"/>
      <c r="AG1412" s="68"/>
      <c r="AH1412" s="53" t="str">
        <f t="shared" si="21"/>
        <v/>
      </c>
    </row>
    <row r="1413" spans="1:34" ht="17">
      <c r="A1413" s="53" t="s">
        <v>1681</v>
      </c>
      <c r="B1413" s="53" t="s">
        <v>1682</v>
      </c>
      <c r="C1413" s="54">
        <v>38</v>
      </c>
      <c r="D1413" s="55" t="s">
        <v>80</v>
      </c>
      <c r="E1413" s="55" t="s">
        <v>156</v>
      </c>
      <c r="F1413" s="56" t="s">
        <v>49</v>
      </c>
      <c r="G1413" s="56" t="s">
        <v>49</v>
      </c>
      <c r="H1413" s="56"/>
      <c r="I1413" s="56"/>
      <c r="J1413" s="56" t="s">
        <v>49</v>
      </c>
      <c r="K1413" s="57">
        <v>3.0234000000000001</v>
      </c>
      <c r="L1413" s="58">
        <v>44229</v>
      </c>
      <c r="M1413" s="58">
        <v>45715</v>
      </c>
      <c r="N1413" s="59"/>
      <c r="O1413" s="56">
        <v>1</v>
      </c>
      <c r="P1413" s="56"/>
      <c r="Q1413" s="56">
        <v>38</v>
      </c>
      <c r="R1413" s="60">
        <v>2.72106</v>
      </c>
      <c r="S1413" s="61">
        <f>O1413+P1413</f>
        <v>1</v>
      </c>
      <c r="T1413" s="62">
        <f>+IF(L1413&lt;&gt;"",IF(DAYS360(L1413,$A$2)&lt;0,0,IF(AND(MONTH(L1413)=MONTH($A$2),YEAR(L1413)&lt;YEAR($A$2)),(DAYS360(L1413,$A$2)/30)-1,DAYS360(L1413,$A$2)/30)),0)</f>
        <v>49.8</v>
      </c>
      <c r="U1413" s="62">
        <f>+IF(M1413&lt;&gt;"",IF(DAYS360(M1413,$A$2)&lt;0,0,IF(AND(MONTH(M1413)=MONTH($A$2),YEAR(M1413)&lt;YEAR($A$2)),(DAYS360(M1413,$A$2)/30)-1,DAYS360(M1413,$A$2)/30)),0)</f>
        <v>0.96666666666666667</v>
      </c>
      <c r="V1413" s="63">
        <f>S1413/((C1413+Q1413)/2)</f>
        <v>2.6315789473684209E-2</v>
      </c>
      <c r="W1413" s="64">
        <f>+IF(V1413&gt;0,1/V1413,999)</f>
        <v>38</v>
      </c>
      <c r="X1413" s="65" t="str">
        <f>+IF(N1413&lt;&gt;"",IF(INT(N1413)&lt;&gt;INT(K1413),"OUI",""),"")</f>
        <v/>
      </c>
      <c r="Y1413" s="66">
        <f>+IF(F1413="OUI",0,C1413*K1413)</f>
        <v>114.8892</v>
      </c>
      <c r="Z1413" s="67" t="str">
        <f>+IF(R1413="-",IF(OR(F1413="OUI",AND(G1413="OUI",T1413&lt;=$V$1),H1413="OUI",I1413="OUI",J1413="OUI",T1413&lt;=$V$1),"OUI",""),"")</f>
        <v/>
      </c>
      <c r="AA1413" s="68" t="str">
        <f>+IF(OR(Z1413&lt;&gt;"OUI",X1413="OUI",R1413&lt;&gt;"-"),"OUI","")</f>
        <v>OUI</v>
      </c>
      <c r="AB1413" s="69">
        <f>+IF(AA1413&lt;&gt;"OUI","-",IF(R1413="-",IF(W1413&lt;=3,"-",MAX(N1413,K1413*(1-$T$1))),IF(W1413&lt;=3,R1413,IF(T1413&gt;$V$6,MAX(N1413,K1413*$T$6),IF(T1413&gt;$V$5,MAX(R1413,N1413,K1413*(1-$T$2),K1413*(1-$T$5)),IF(T1413&gt;$V$4,MAX(R1413,N1413,K1413*(1-$T$2),K1413*(1-$T$4)),IF(T1413&gt;$V$3,MAX(R1413,N1413,K1413*(1-$T$2),K1413*(1-$T$3)),IF(T1413&gt;$V$1,MAX(N1413,K1413*(1-$T$2)),MAX(N1413,R1413)))))))))</f>
        <v>2.72106</v>
      </c>
      <c r="AC1413" s="70">
        <f>+IF(AB1413="-","-",IF(ABS(K1413-AB1413)&lt;0.1,1,-1*(AB1413-K1413)/K1413))</f>
        <v>0.10000000000000002</v>
      </c>
      <c r="AD1413" s="66">
        <f>+IF(AB1413&lt;&gt;"-",IF(AB1413&lt;K1413,(K1413-AB1413)*C1413,AB1413*C1413),"")</f>
        <v>11.488920000000002</v>
      </c>
      <c r="AE1413" s="68" t="str">
        <f>+IF(AB1413&lt;&gt;"-",IF(R1413&lt;&gt;"-",IF(Z1413&lt;&gt;"OUI","OLD","FAUX"),IF(Z1413&lt;&gt;"OUI","NEW","FAUX")),"")</f>
        <v>OLD</v>
      </c>
      <c r="AF1413" s="68"/>
      <c r="AG1413" s="68"/>
      <c r="AH1413" s="53" t="str">
        <f t="shared" si="21"/>
        <v/>
      </c>
    </row>
    <row r="1414" spans="1:34" ht="17">
      <c r="A1414" s="53" t="s">
        <v>1133</v>
      </c>
      <c r="B1414" s="53" t="s">
        <v>1134</v>
      </c>
      <c r="C1414" s="54">
        <v>1</v>
      </c>
      <c r="D1414" s="55"/>
      <c r="E1414" s="55" t="s">
        <v>1049</v>
      </c>
      <c r="F1414" s="56" t="s">
        <v>49</v>
      </c>
      <c r="G1414" s="56" t="s">
        <v>49</v>
      </c>
      <c r="H1414" s="56"/>
      <c r="I1414" s="56"/>
      <c r="J1414" s="56" t="s">
        <v>49</v>
      </c>
      <c r="K1414" s="57">
        <v>3</v>
      </c>
      <c r="L1414" s="58">
        <v>44637</v>
      </c>
      <c r="M1414" s="58">
        <v>44757</v>
      </c>
      <c r="N1414" s="59"/>
      <c r="O1414" s="56"/>
      <c r="P1414" s="56"/>
      <c r="Q1414" s="56">
        <v>1</v>
      </c>
      <c r="R1414" s="60">
        <v>2.7</v>
      </c>
      <c r="S1414" s="61">
        <f>O1414+P1414</f>
        <v>0</v>
      </c>
      <c r="T1414" s="62">
        <f>+IF(L1414&lt;&gt;"",IF(DAYS360(L1414,$A$2)&lt;0,0,IF(AND(MONTH(L1414)=MONTH($A$2),YEAR(L1414)&lt;YEAR($A$2)),(DAYS360(L1414,$A$2)/30)-1,DAYS360(L1414,$A$2)/30)),0)</f>
        <v>35.299999999999997</v>
      </c>
      <c r="U1414" s="62">
        <f>+IF(M1414&lt;&gt;"",IF(DAYS360(M1414,$A$2)&lt;0,0,IF(AND(MONTH(M1414)=MONTH($A$2),YEAR(M1414)&lt;YEAR($A$2)),(DAYS360(M1414,$A$2)/30)-1,DAYS360(M1414,$A$2)/30)),0)</f>
        <v>32.366666666666667</v>
      </c>
      <c r="V1414" s="63">
        <f>S1414/((C1414+Q1414)/2)</f>
        <v>0</v>
      </c>
      <c r="W1414" s="64">
        <f>+IF(V1414&gt;0,1/V1414,999)</f>
        <v>999</v>
      </c>
      <c r="X1414" s="65" t="str">
        <f>+IF(N1414&lt;&gt;"",IF(INT(N1414)&lt;&gt;INT(K1414),"OUI",""),"")</f>
        <v/>
      </c>
      <c r="Y1414" s="66">
        <f>+IF(F1414="OUI",0,C1414*K1414)</f>
        <v>3</v>
      </c>
      <c r="Z1414" s="67" t="str">
        <f>+IF(R1414="-",IF(OR(F1414="OUI",AND(G1414="OUI",T1414&lt;=$V$1),H1414="OUI",I1414="OUI",J1414="OUI",T1414&lt;=$V$1),"OUI",""),"")</f>
        <v/>
      </c>
      <c r="AA1414" s="68" t="str">
        <f>+IF(OR(Z1414&lt;&gt;"OUI",X1414="OUI",R1414&lt;&gt;"-"),"OUI","")</f>
        <v>OUI</v>
      </c>
      <c r="AB1414" s="69">
        <f>+IF(AA1414&lt;&gt;"OUI","-",IF(R1414="-",IF(W1414&lt;=3,"-",MAX(N1414,K1414*(1-$T$1))),IF(W1414&lt;=3,R1414,IF(T1414&gt;$V$6,MAX(N1414,K1414*$T$6),IF(T1414&gt;$V$5,MAX(R1414,N1414,K1414*(1-$T$2),K1414*(1-$T$5)),IF(T1414&gt;$V$4,MAX(R1414,N1414,K1414*(1-$T$2),K1414*(1-$T$4)),IF(T1414&gt;$V$3,MAX(R1414,N1414,K1414*(1-$T$2),K1414*(1-$T$3)),IF(T1414&gt;$V$1,MAX(N1414,K1414*(1-$T$2)),MAX(N1414,R1414)))))))))</f>
        <v>2.7</v>
      </c>
      <c r="AC1414" s="70">
        <f>+IF(AB1414="-","-",IF(ABS(K1414-AB1414)&lt;0.1,1,-1*(AB1414-K1414)/K1414))</f>
        <v>9.9999999999999936E-2</v>
      </c>
      <c r="AD1414" s="66">
        <f>+IF(AB1414&lt;&gt;"-",IF(AB1414&lt;K1414,(K1414-AB1414)*C1414,AB1414*C1414),"")</f>
        <v>0.29999999999999982</v>
      </c>
      <c r="AE1414" s="68" t="str">
        <f>+IF(AB1414&lt;&gt;"-",IF(R1414&lt;&gt;"-",IF(Z1414&lt;&gt;"OUI","OLD","FAUX"),IF(Z1414&lt;&gt;"OUI","NEW","FAUX")),"")</f>
        <v>OLD</v>
      </c>
      <c r="AF1414" s="68"/>
      <c r="AG1414" s="68"/>
      <c r="AH1414" s="53" t="str">
        <f t="shared" si="21"/>
        <v/>
      </c>
    </row>
    <row r="1415" spans="1:34" ht="17">
      <c r="A1415" s="53" t="s">
        <v>3156</v>
      </c>
      <c r="B1415" s="53" t="s">
        <v>3157</v>
      </c>
      <c r="C1415" s="54">
        <v>8</v>
      </c>
      <c r="D1415" s="55" t="s">
        <v>448</v>
      </c>
      <c r="E1415" s="55"/>
      <c r="F1415" s="56" t="s">
        <v>49</v>
      </c>
      <c r="G1415" s="56" t="s">
        <v>49</v>
      </c>
      <c r="H1415" s="56"/>
      <c r="I1415" s="56"/>
      <c r="J1415" s="56"/>
      <c r="K1415" s="57">
        <v>2.9916</v>
      </c>
      <c r="L1415" s="58">
        <v>45560</v>
      </c>
      <c r="M1415" s="58">
        <v>45691</v>
      </c>
      <c r="N1415" s="59"/>
      <c r="O1415" s="56">
        <v>2</v>
      </c>
      <c r="P1415" s="56"/>
      <c r="Q1415" s="56">
        <v>11</v>
      </c>
      <c r="R1415" s="60" t="s">
        <v>1139</v>
      </c>
      <c r="S1415" s="61">
        <f>O1415+P1415</f>
        <v>2</v>
      </c>
      <c r="T1415" s="62">
        <f>+IF(L1415&lt;&gt;"",IF(DAYS360(L1415,$A$2)&lt;0,0,IF(AND(MONTH(L1415)=MONTH($A$2),YEAR(L1415)&lt;YEAR($A$2)),(DAYS360(L1415,$A$2)/30)-1,DAYS360(L1415,$A$2)/30)),0)</f>
        <v>6.0333333333333332</v>
      </c>
      <c r="U1415" s="62">
        <f>+IF(M1415&lt;&gt;"",IF(DAYS360(M1415,$A$2)&lt;0,0,IF(AND(MONTH(M1415)=MONTH($A$2),YEAR(M1415)&lt;YEAR($A$2)),(DAYS360(M1415,$A$2)/30)-1,DAYS360(M1415,$A$2)/30)),0)</f>
        <v>1.7666666666666666</v>
      </c>
      <c r="V1415" s="63">
        <f>S1415/((C1415+Q1415)/2)</f>
        <v>0.21052631578947367</v>
      </c>
      <c r="W1415" s="64">
        <f>+IF(V1415&gt;0,1/V1415,999)</f>
        <v>4.75</v>
      </c>
      <c r="X1415" s="65" t="str">
        <f>+IF(N1415&lt;&gt;"",IF(INT(N1415)&lt;&gt;INT(K1415),"OUI",""),"")</f>
        <v/>
      </c>
      <c r="Y1415" s="66">
        <f>+IF(F1415="OUI",0,C1415*K1415)</f>
        <v>23.9328</v>
      </c>
      <c r="Z1415" s="67" t="str">
        <f>+IF(R1415="-",IF(OR(F1415="OUI",AND(G1415="OUI",T1415&lt;=$V$1),H1415="OUI",I1415="OUI",J1415="OUI",T1415&lt;=$V$1),"OUI",""),"")</f>
        <v>OUI</v>
      </c>
      <c r="AA1415" s="68" t="str">
        <f>+IF(OR(Z1415&lt;&gt;"OUI",X1415="OUI",R1415&lt;&gt;"-"),"OUI","")</f>
        <v/>
      </c>
      <c r="AB1415" s="69" t="str">
        <f>+IF(AA1415&lt;&gt;"OUI","-",IF(R1415="-",IF(W1415&lt;=3,"-",MAX(N1415,K1415*(1-$T$1))),IF(W1415&lt;=3,R1415,IF(T1415&gt;$V$6,MAX(N1415,K1415*$T$6),IF(T1415&gt;$V$5,MAX(R1415,N1415,K1415*(1-$T$2),K1415*(1-$T$5)),IF(T1415&gt;$V$4,MAX(R1415,N1415,K1415*(1-$T$2),K1415*(1-$T$4)),IF(T1415&gt;$V$3,MAX(R1415,N1415,K1415*(1-$T$2),K1415*(1-$T$3)),IF(T1415&gt;$V$1,MAX(N1415,K1415*(1-$T$2)),MAX(N1415,R1415)))))))))</f>
        <v>-</v>
      </c>
      <c r="AC1415" s="70" t="str">
        <f>+IF(AB1415="-","-",IF(ABS(K1415-AB1415)&lt;0.1,1,-1*(AB1415-K1415)/K1415))</f>
        <v>-</v>
      </c>
      <c r="AD1415" s="66" t="str">
        <f>+IF(AB1415&lt;&gt;"-",IF(AB1415&lt;K1415,(K1415-AB1415)*C1415,AB1415*C1415),"")</f>
        <v/>
      </c>
      <c r="AE1415" s="68" t="str">
        <f>+IF(AB1415&lt;&gt;"-",IF(R1415&lt;&gt;"-",IF(Z1415&lt;&gt;"OUI","OLD","FAUX"),IF(Z1415&lt;&gt;"OUI","NEW","FAUX")),"")</f>
        <v/>
      </c>
      <c r="AF1415" s="68"/>
      <c r="AG1415" s="68"/>
      <c r="AH1415" s="53" t="str">
        <f t="shared" si="21"/>
        <v/>
      </c>
    </row>
    <row r="1416" spans="1:34" ht="17">
      <c r="A1416" s="53" t="s">
        <v>1298</v>
      </c>
      <c r="B1416" s="53" t="s">
        <v>1299</v>
      </c>
      <c r="C1416" s="54">
        <v>24</v>
      </c>
      <c r="D1416" s="55" t="s">
        <v>80</v>
      </c>
      <c r="E1416" s="55" t="s">
        <v>973</v>
      </c>
      <c r="F1416" s="56" t="s">
        <v>49</v>
      </c>
      <c r="G1416" s="56" t="s">
        <v>49</v>
      </c>
      <c r="H1416" s="56"/>
      <c r="I1416" s="56"/>
      <c r="J1416" s="56" t="s">
        <v>49</v>
      </c>
      <c r="K1416" s="57">
        <v>2.9891999999999999</v>
      </c>
      <c r="L1416" s="58">
        <v>44945</v>
      </c>
      <c r="M1416" s="58">
        <v>45686</v>
      </c>
      <c r="N1416" s="59"/>
      <c r="O1416" s="56">
        <v>3</v>
      </c>
      <c r="P1416" s="56"/>
      <c r="Q1416" s="56">
        <v>26</v>
      </c>
      <c r="R1416" s="60" t="s">
        <v>1139</v>
      </c>
      <c r="S1416" s="61">
        <f>O1416+P1416</f>
        <v>3</v>
      </c>
      <c r="T1416" s="62">
        <f>+IF(L1416&lt;&gt;"",IF(DAYS360(L1416,$A$2)&lt;0,0,IF(AND(MONTH(L1416)=MONTH($A$2),YEAR(L1416)&lt;YEAR($A$2)),(DAYS360(L1416,$A$2)/30)-1,DAYS360(L1416,$A$2)/30)),0)</f>
        <v>26.233333333333334</v>
      </c>
      <c r="U1416" s="62">
        <f>+IF(M1416&lt;&gt;"",IF(DAYS360(M1416,$A$2)&lt;0,0,IF(AND(MONTH(M1416)=MONTH($A$2),YEAR(M1416)&lt;YEAR($A$2)),(DAYS360(M1416,$A$2)/30)-1,DAYS360(M1416,$A$2)/30)),0)</f>
        <v>1.9</v>
      </c>
      <c r="V1416" s="63">
        <f>S1416/((C1416+Q1416)/2)</f>
        <v>0.12</v>
      </c>
      <c r="W1416" s="64">
        <f>+IF(V1416&gt;0,1/V1416,999)</f>
        <v>8.3333333333333339</v>
      </c>
      <c r="X1416" s="65" t="str">
        <f>+IF(N1416&lt;&gt;"",IF(INT(N1416)&lt;&gt;INT(K1416),"OUI",""),"")</f>
        <v/>
      </c>
      <c r="Y1416" s="66">
        <f>+IF(F1416="OUI",0,C1416*K1416)</f>
        <v>71.740799999999993</v>
      </c>
      <c r="Z1416" s="67" t="str">
        <f>+IF(R1416="-",IF(OR(F1416="OUI",AND(G1416="OUI",T1416&lt;=$V$1),H1416="OUI",I1416="OUI",J1416="OUI",T1416&lt;=$V$1),"OUI",""),"")</f>
        <v/>
      </c>
      <c r="AA1416" s="68" t="str">
        <f>+IF(OR(Z1416&lt;&gt;"OUI",X1416="OUI",R1416&lt;&gt;"-"),"OUI","")</f>
        <v>OUI</v>
      </c>
      <c r="AB1416" s="69">
        <f>+IF(AA1416&lt;&gt;"OUI","-",IF(R1416="-",IF(W1416&lt;=3,"-",MAX(N1416,K1416*(1-$T$1))),IF(W1416&lt;=3,R1416,IF(T1416&gt;$V$6,MAX(N1416,K1416*$T$6),IF(T1416&gt;$V$5,MAX(R1416,N1416,K1416*(1-$T$2),K1416*(1-$T$5)),IF(T1416&gt;$V$4,MAX(R1416,N1416,K1416*(1-$T$2),K1416*(1-$T$4)),IF(T1416&gt;$V$3,MAX(R1416,N1416,K1416*(1-$T$2),K1416*(1-$T$3)),IF(T1416&gt;$V$1,MAX(N1416,K1416*(1-$T$2)),MAX(N1416,R1416)))))))))</f>
        <v>2.69028</v>
      </c>
      <c r="AC1416" s="70">
        <f>+IF(AB1416="-","-",IF(ABS(K1416-AB1416)&lt;0.1,1,-1*(AB1416-K1416)/K1416))</f>
        <v>9.999999999999995E-2</v>
      </c>
      <c r="AD1416" s="66">
        <f>+IF(AB1416&lt;&gt;"-",IF(AB1416&lt;K1416,(K1416-AB1416)*C1416,AB1416*C1416),"")</f>
        <v>7.1740799999999965</v>
      </c>
      <c r="AE1416" s="68" t="str">
        <f>+IF(AB1416&lt;&gt;"-",IF(R1416&lt;&gt;"-",IF(Z1416&lt;&gt;"OUI","OLD","FAUX"),IF(Z1416&lt;&gt;"OUI","NEW","FAUX")),"")</f>
        <v>NEW</v>
      </c>
      <c r="AF1416" s="68"/>
      <c r="AG1416" s="68"/>
      <c r="AH1416" s="53" t="str">
        <f t="shared" si="21"/>
        <v/>
      </c>
    </row>
    <row r="1417" spans="1:34" ht="17">
      <c r="A1417" s="53" t="s">
        <v>255</v>
      </c>
      <c r="B1417" s="53" t="s">
        <v>256</v>
      </c>
      <c r="C1417" s="54">
        <v>10</v>
      </c>
      <c r="D1417" s="55" t="s">
        <v>180</v>
      </c>
      <c r="E1417" s="55" t="s">
        <v>257</v>
      </c>
      <c r="F1417" s="56" t="s">
        <v>49</v>
      </c>
      <c r="G1417" s="56" t="s">
        <v>49</v>
      </c>
      <c r="H1417" s="56"/>
      <c r="I1417" s="56"/>
      <c r="J1417" s="56" t="s">
        <v>49</v>
      </c>
      <c r="K1417" s="57">
        <v>2.9</v>
      </c>
      <c r="L1417" s="58">
        <v>43719</v>
      </c>
      <c r="M1417" s="58">
        <v>45635</v>
      </c>
      <c r="N1417" s="59"/>
      <c r="O1417" s="56"/>
      <c r="P1417" s="56"/>
      <c r="Q1417" s="56">
        <v>10</v>
      </c>
      <c r="R1417" s="60">
        <v>2.0299999999999998</v>
      </c>
      <c r="S1417" s="61">
        <f>O1417+P1417</f>
        <v>0</v>
      </c>
      <c r="T1417" s="62">
        <f>+IF(L1417&lt;&gt;"",IF(DAYS360(L1417,$A$2)&lt;0,0,IF(AND(MONTH(L1417)=MONTH($A$2),YEAR(L1417)&lt;YEAR($A$2)),(DAYS360(L1417,$A$2)/30)-1,DAYS360(L1417,$A$2)/30)),0)</f>
        <v>66.5</v>
      </c>
      <c r="U1417" s="62">
        <f>+IF(M1417&lt;&gt;"",IF(DAYS360(M1417,$A$2)&lt;0,0,IF(AND(MONTH(M1417)=MONTH($A$2),YEAR(M1417)&lt;YEAR($A$2)),(DAYS360(M1417,$A$2)/30)-1,DAYS360(M1417,$A$2)/30)),0)</f>
        <v>3.5666666666666669</v>
      </c>
      <c r="V1417" s="63">
        <f>S1417/((C1417+Q1417)/2)</f>
        <v>0</v>
      </c>
      <c r="W1417" s="64">
        <f>+IF(V1417&gt;0,1/V1417,999)</f>
        <v>999</v>
      </c>
      <c r="X1417" s="65" t="str">
        <f>+IF(N1417&lt;&gt;"",IF(INT(N1417)&lt;&gt;INT(K1417),"OUI",""),"")</f>
        <v/>
      </c>
      <c r="Y1417" s="66">
        <f>+IF(F1417="OUI",0,C1417*K1417)</f>
        <v>29</v>
      </c>
      <c r="Z1417" s="67" t="str">
        <f>+IF(R1417="-",IF(OR(F1417="OUI",AND(G1417="OUI",T1417&lt;=$V$1),H1417="OUI",I1417="OUI",J1417="OUI",T1417&lt;=$V$1),"OUI",""),"")</f>
        <v/>
      </c>
      <c r="AA1417" s="68" t="str">
        <f>+IF(OR(Z1417&lt;&gt;"OUI",X1417="OUI",R1417&lt;&gt;"-"),"OUI","")</f>
        <v>OUI</v>
      </c>
      <c r="AB1417" s="69">
        <f>+IF(AA1417&lt;&gt;"OUI","-",IF(R1417="-",IF(W1417&lt;=3,"-",MAX(N1417,K1417*(1-$T$1))),IF(W1417&lt;=3,R1417,IF(T1417&gt;$V$6,MAX(N1417,K1417*$T$6),IF(T1417&gt;$V$5,MAX(R1417,N1417,K1417*(1-$T$2),K1417*(1-$T$5)),IF(T1417&gt;$V$4,MAX(R1417,N1417,K1417*(1-$T$2),K1417*(1-$T$4)),IF(T1417&gt;$V$3,MAX(R1417,N1417,K1417*(1-$T$2),K1417*(1-$T$3)),IF(T1417&gt;$V$1,MAX(N1417,K1417*(1-$T$2)),MAX(N1417,R1417)))))))))</f>
        <v>2.9</v>
      </c>
      <c r="AC1417" s="70">
        <f>+IF(AB1417="-","-",IF(ABS(K1417-AB1417)&lt;0.1,1,-1*(AB1417-K1417)/K1417))</f>
        <v>1</v>
      </c>
      <c r="AD1417" s="66">
        <f>+IF(AB1417&lt;&gt;"-",IF(AB1417&lt;K1417,(K1417-AB1417)*C1417,AB1417*C1417),"")</f>
        <v>29</v>
      </c>
      <c r="AE1417" s="68" t="str">
        <f>+IF(AB1417&lt;&gt;"-",IF(R1417&lt;&gt;"-",IF(Z1417&lt;&gt;"OUI","OLD","FAUX"),IF(Z1417&lt;&gt;"OUI","NEW","FAUX")),"")</f>
        <v>OLD</v>
      </c>
      <c r="AF1417" s="68"/>
      <c r="AG1417" s="68"/>
      <c r="AH1417" s="53" t="str">
        <f t="shared" si="21"/>
        <v/>
      </c>
    </row>
    <row r="1418" spans="1:34">
      <c r="A1418" s="53" t="s">
        <v>3281</v>
      </c>
      <c r="B1418" s="53" t="s">
        <v>3282</v>
      </c>
      <c r="C1418" s="54">
        <v>1</v>
      </c>
      <c r="D1418" s="55"/>
      <c r="E1418" s="55"/>
      <c r="F1418" s="56"/>
      <c r="G1418" s="56"/>
      <c r="H1418" s="56"/>
      <c r="I1418" s="56"/>
      <c r="J1418" s="56"/>
      <c r="K1418" s="57">
        <v>2.86</v>
      </c>
      <c r="L1418" s="58">
        <v>45646</v>
      </c>
      <c r="M1418" s="58">
        <v>45730</v>
      </c>
      <c r="N1418" s="59"/>
      <c r="O1418" s="56">
        <v>1</v>
      </c>
      <c r="P1418" s="56"/>
      <c r="Q1418" s="56"/>
      <c r="R1418" s="60" t="s">
        <v>1139</v>
      </c>
      <c r="S1418" s="61">
        <f>O1418+P1418</f>
        <v>1</v>
      </c>
      <c r="T1418" s="62">
        <f>+IF(L1418&lt;&gt;"",IF(DAYS360(L1418,$A$2)&lt;0,0,IF(AND(MONTH(L1418)=MONTH($A$2),YEAR(L1418)&lt;YEAR($A$2)),(DAYS360(L1418,$A$2)/30)-1,DAYS360(L1418,$A$2)/30)),0)</f>
        <v>3.2</v>
      </c>
      <c r="U1418" s="62">
        <f>+IF(M1418&lt;&gt;"",IF(DAYS360(M1418,$A$2)&lt;0,0,IF(AND(MONTH(M1418)=MONTH($A$2),YEAR(M1418)&lt;YEAR($A$2)),(DAYS360(M1418,$A$2)/30)-1,DAYS360(M1418,$A$2)/30)),0)</f>
        <v>0.4</v>
      </c>
      <c r="V1418" s="63">
        <f>S1418/((C1418+Q1418)/2)</f>
        <v>2</v>
      </c>
      <c r="W1418" s="64">
        <f>+IF(V1418&gt;0,1/V1418,999)</f>
        <v>0.5</v>
      </c>
      <c r="X1418" s="65" t="str">
        <f>+IF(N1418&lt;&gt;"",IF(INT(N1418)&lt;&gt;INT(K1418),"OUI",""),"")</f>
        <v/>
      </c>
      <c r="Y1418" s="66">
        <f>+IF(F1418="OUI",0,C1418*K1418)</f>
        <v>2.86</v>
      </c>
      <c r="Z1418" s="67" t="str">
        <f>+IF(R1418="-",IF(OR(F1418="OUI",AND(G1418="OUI",T1418&lt;=$V$1),H1418="OUI",I1418="OUI",J1418="OUI",T1418&lt;=$V$1),"OUI",""),"")</f>
        <v>OUI</v>
      </c>
      <c r="AA1418" s="68" t="str">
        <f>+IF(OR(Z1418&lt;&gt;"OUI",X1418="OUI",R1418&lt;&gt;"-"),"OUI","")</f>
        <v/>
      </c>
      <c r="AB1418" s="69" t="str">
        <f>+IF(AA1418&lt;&gt;"OUI","-",IF(R1418="-",IF(W1418&lt;=3,"-",MAX(N1418,K1418*(1-$T$1))),IF(W1418&lt;=3,R1418,IF(T1418&gt;$V$6,MAX(N1418,K1418*$T$6),IF(T1418&gt;$V$5,MAX(R1418,N1418,K1418*(1-$T$2),K1418*(1-$T$5)),IF(T1418&gt;$V$4,MAX(R1418,N1418,K1418*(1-$T$2),K1418*(1-$T$4)),IF(T1418&gt;$V$3,MAX(R1418,N1418,K1418*(1-$T$2),K1418*(1-$T$3)),IF(T1418&gt;$V$1,MAX(N1418,K1418*(1-$T$2)),MAX(N1418,R1418)))))))))</f>
        <v>-</v>
      </c>
      <c r="AC1418" s="70" t="str">
        <f>+IF(AB1418="-","-",IF(ABS(K1418-AB1418)&lt;0.1,1,-1*(AB1418-K1418)/K1418))</f>
        <v>-</v>
      </c>
      <c r="AD1418" s="66" t="str">
        <f>+IF(AB1418&lt;&gt;"-",IF(AB1418&lt;K1418,(K1418-AB1418)*C1418,AB1418*C1418),"")</f>
        <v/>
      </c>
      <c r="AE1418" s="68" t="str">
        <f>+IF(AB1418&lt;&gt;"-",IF(R1418&lt;&gt;"-",IF(Z1418&lt;&gt;"OUI","OLD","FAUX"),IF(Z1418&lt;&gt;"OUI","NEW","FAUX")),"")</f>
        <v/>
      </c>
      <c r="AF1418" s="68"/>
      <c r="AG1418" s="68"/>
      <c r="AH1418" s="53" t="str">
        <f t="shared" si="21"/>
        <v/>
      </c>
    </row>
    <row r="1419" spans="1:34" ht="17">
      <c r="A1419" s="53" t="s">
        <v>2181</v>
      </c>
      <c r="B1419" s="53" t="s">
        <v>2182</v>
      </c>
      <c r="C1419" s="54">
        <v>28</v>
      </c>
      <c r="D1419" s="55" t="s">
        <v>1329</v>
      </c>
      <c r="E1419" s="55"/>
      <c r="F1419" s="56" t="s">
        <v>49</v>
      </c>
      <c r="G1419" s="56" t="s">
        <v>49</v>
      </c>
      <c r="H1419" s="56"/>
      <c r="I1419" s="56"/>
      <c r="J1419" s="56"/>
      <c r="K1419" s="57">
        <v>2.85</v>
      </c>
      <c r="L1419" s="58">
        <v>44827</v>
      </c>
      <c r="M1419" s="58">
        <v>45694</v>
      </c>
      <c r="N1419" s="59"/>
      <c r="O1419" s="56">
        <v>3</v>
      </c>
      <c r="P1419" s="56"/>
      <c r="Q1419" s="56">
        <v>31</v>
      </c>
      <c r="R1419" s="60" t="s">
        <v>1139</v>
      </c>
      <c r="S1419" s="61">
        <f>O1419+P1419</f>
        <v>3</v>
      </c>
      <c r="T1419" s="62">
        <f>+IF(L1419&lt;&gt;"",IF(DAYS360(L1419,$A$2)&lt;0,0,IF(AND(MONTH(L1419)=MONTH($A$2),YEAR(L1419)&lt;YEAR($A$2)),(DAYS360(L1419,$A$2)/30)-1,DAYS360(L1419,$A$2)/30)),0)</f>
        <v>30.1</v>
      </c>
      <c r="U1419" s="62">
        <f>+IF(M1419&lt;&gt;"",IF(DAYS360(M1419,$A$2)&lt;0,0,IF(AND(MONTH(M1419)=MONTH($A$2),YEAR(M1419)&lt;YEAR($A$2)),(DAYS360(M1419,$A$2)/30)-1,DAYS360(M1419,$A$2)/30)),0)</f>
        <v>1.6666666666666667</v>
      </c>
      <c r="V1419" s="63">
        <f>S1419/((C1419+Q1419)/2)</f>
        <v>0.10169491525423729</v>
      </c>
      <c r="W1419" s="64">
        <f>+IF(V1419&gt;0,1/V1419,999)</f>
        <v>9.8333333333333321</v>
      </c>
      <c r="X1419" s="65" t="str">
        <f>+IF(N1419&lt;&gt;"",IF(INT(N1419)&lt;&gt;INT(K1419),"OUI",""),"")</f>
        <v/>
      </c>
      <c r="Y1419" s="66">
        <f>+IF(F1419="OUI",0,C1419*K1419)</f>
        <v>79.8</v>
      </c>
      <c r="Z1419" s="67" t="str">
        <f>+IF(R1419="-",IF(OR(F1419="OUI",AND(G1419="OUI",T1419&lt;=$V$1),H1419="OUI",I1419="OUI",J1419="OUI",T1419&lt;=$V$1),"OUI",""),"")</f>
        <v/>
      </c>
      <c r="AA1419" s="68" t="str">
        <f>+IF(OR(Z1419&lt;&gt;"OUI",X1419="OUI",R1419&lt;&gt;"-"),"OUI","")</f>
        <v>OUI</v>
      </c>
      <c r="AB1419" s="69">
        <f>+IF(AA1419&lt;&gt;"OUI","-",IF(R1419="-",IF(W1419&lt;=3,"-",MAX(N1419,K1419*(1-$T$1))),IF(W1419&lt;=3,R1419,IF(T1419&gt;$V$6,MAX(N1419,K1419*$T$6),IF(T1419&gt;$V$5,MAX(R1419,N1419,K1419*(1-$T$2),K1419*(1-$T$5)),IF(T1419&gt;$V$4,MAX(R1419,N1419,K1419*(1-$T$2),K1419*(1-$T$4)),IF(T1419&gt;$V$3,MAX(R1419,N1419,K1419*(1-$T$2),K1419*(1-$T$3)),IF(T1419&gt;$V$1,MAX(N1419,K1419*(1-$T$2)),MAX(N1419,R1419)))))))))</f>
        <v>2.5649999999999999</v>
      </c>
      <c r="AC1419" s="70">
        <f>+IF(AB1419="-","-",IF(ABS(K1419-AB1419)&lt;0.1,1,-1*(AB1419-K1419)/K1419))</f>
        <v>0.10000000000000005</v>
      </c>
      <c r="AD1419" s="66">
        <f>+IF(AB1419&lt;&gt;"-",IF(AB1419&lt;K1419,(K1419-AB1419)*C1419,AB1419*C1419),"")</f>
        <v>7.980000000000004</v>
      </c>
      <c r="AE1419" s="68" t="str">
        <f>+IF(AB1419&lt;&gt;"-",IF(R1419&lt;&gt;"-",IF(Z1419&lt;&gt;"OUI","OLD","FAUX"),IF(Z1419&lt;&gt;"OUI","NEW","FAUX")),"")</f>
        <v>NEW</v>
      </c>
      <c r="AF1419" s="68"/>
      <c r="AG1419" s="68"/>
      <c r="AH1419" s="53" t="str">
        <f t="shared" si="21"/>
        <v/>
      </c>
    </row>
    <row r="1420" spans="1:34">
      <c r="A1420" s="53" t="s">
        <v>3273</v>
      </c>
      <c r="B1420" s="53" t="s">
        <v>3274</v>
      </c>
      <c r="C1420" s="54">
        <v>1</v>
      </c>
      <c r="D1420" s="55"/>
      <c r="E1420" s="55"/>
      <c r="F1420" s="56"/>
      <c r="G1420" s="56"/>
      <c r="H1420" s="56"/>
      <c r="I1420" s="56"/>
      <c r="J1420" s="56"/>
      <c r="K1420" s="57">
        <v>2.84</v>
      </c>
      <c r="L1420" s="58">
        <v>45646</v>
      </c>
      <c r="M1420" s="58">
        <v>45730</v>
      </c>
      <c r="N1420" s="59"/>
      <c r="O1420" s="56">
        <v>1</v>
      </c>
      <c r="P1420" s="56"/>
      <c r="Q1420" s="56"/>
      <c r="R1420" s="60" t="s">
        <v>1139</v>
      </c>
      <c r="S1420" s="61">
        <f>O1420+P1420</f>
        <v>1</v>
      </c>
      <c r="T1420" s="62">
        <f>+IF(L1420&lt;&gt;"",IF(DAYS360(L1420,$A$2)&lt;0,0,IF(AND(MONTH(L1420)=MONTH($A$2),YEAR(L1420)&lt;YEAR($A$2)),(DAYS360(L1420,$A$2)/30)-1,DAYS360(L1420,$A$2)/30)),0)</f>
        <v>3.2</v>
      </c>
      <c r="U1420" s="62">
        <f>+IF(M1420&lt;&gt;"",IF(DAYS360(M1420,$A$2)&lt;0,0,IF(AND(MONTH(M1420)=MONTH($A$2),YEAR(M1420)&lt;YEAR($A$2)),(DAYS360(M1420,$A$2)/30)-1,DAYS360(M1420,$A$2)/30)),0)</f>
        <v>0.4</v>
      </c>
      <c r="V1420" s="63">
        <f>S1420/((C1420+Q1420)/2)</f>
        <v>2</v>
      </c>
      <c r="W1420" s="64">
        <f>+IF(V1420&gt;0,1/V1420,999)</f>
        <v>0.5</v>
      </c>
      <c r="X1420" s="65" t="str">
        <f>+IF(N1420&lt;&gt;"",IF(INT(N1420)&lt;&gt;INT(K1420),"OUI",""),"")</f>
        <v/>
      </c>
      <c r="Y1420" s="66">
        <f>+IF(F1420="OUI",0,C1420*K1420)</f>
        <v>2.84</v>
      </c>
      <c r="Z1420" s="67" t="str">
        <f>+IF(R1420="-",IF(OR(F1420="OUI",AND(G1420="OUI",T1420&lt;=$V$1),H1420="OUI",I1420="OUI",J1420="OUI",T1420&lt;=$V$1),"OUI",""),"")</f>
        <v>OUI</v>
      </c>
      <c r="AA1420" s="68" t="str">
        <f>+IF(OR(Z1420&lt;&gt;"OUI",X1420="OUI",R1420&lt;&gt;"-"),"OUI","")</f>
        <v/>
      </c>
      <c r="AB1420" s="69" t="str">
        <f>+IF(AA1420&lt;&gt;"OUI","-",IF(R1420="-",IF(W1420&lt;=3,"-",MAX(N1420,K1420*(1-$T$1))),IF(W1420&lt;=3,R1420,IF(T1420&gt;$V$6,MAX(N1420,K1420*$T$6),IF(T1420&gt;$V$5,MAX(R1420,N1420,K1420*(1-$T$2),K1420*(1-$T$5)),IF(T1420&gt;$V$4,MAX(R1420,N1420,K1420*(1-$T$2),K1420*(1-$T$4)),IF(T1420&gt;$V$3,MAX(R1420,N1420,K1420*(1-$T$2),K1420*(1-$T$3)),IF(T1420&gt;$V$1,MAX(N1420,K1420*(1-$T$2)),MAX(N1420,R1420)))))))))</f>
        <v>-</v>
      </c>
      <c r="AC1420" s="70" t="str">
        <f>+IF(AB1420="-","-",IF(ABS(K1420-AB1420)&lt;0.1,1,-1*(AB1420-K1420)/K1420))</f>
        <v>-</v>
      </c>
      <c r="AD1420" s="66" t="str">
        <f>+IF(AB1420&lt;&gt;"-",IF(AB1420&lt;K1420,(K1420-AB1420)*C1420,AB1420*C1420),"")</f>
        <v/>
      </c>
      <c r="AE1420" s="68" t="str">
        <f>+IF(AB1420&lt;&gt;"-",IF(R1420&lt;&gt;"-",IF(Z1420&lt;&gt;"OUI","OLD","FAUX"),IF(Z1420&lt;&gt;"OUI","NEW","FAUX")),"")</f>
        <v/>
      </c>
      <c r="AF1420" s="68"/>
      <c r="AG1420" s="68"/>
      <c r="AH1420" s="53" t="str">
        <f t="shared" si="21"/>
        <v/>
      </c>
    </row>
    <row r="1421" spans="1:34" ht="17">
      <c r="A1421" s="53" t="s">
        <v>1050</v>
      </c>
      <c r="B1421" s="53" t="s">
        <v>1051</v>
      </c>
      <c r="C1421" s="54">
        <v>11</v>
      </c>
      <c r="D1421" s="55" t="s">
        <v>80</v>
      </c>
      <c r="E1421" s="55" t="s">
        <v>928</v>
      </c>
      <c r="F1421" s="56" t="s">
        <v>49</v>
      </c>
      <c r="G1421" s="56" t="s">
        <v>49</v>
      </c>
      <c r="H1421" s="56"/>
      <c r="I1421" s="56"/>
      <c r="J1421" s="56" t="s">
        <v>49</v>
      </c>
      <c r="K1421" s="57">
        <v>2.8368000000000002</v>
      </c>
      <c r="L1421" s="58">
        <v>44228</v>
      </c>
      <c r="M1421" s="58">
        <v>45391</v>
      </c>
      <c r="N1421" s="59"/>
      <c r="O1421" s="56"/>
      <c r="P1421" s="56"/>
      <c r="Q1421" s="56">
        <v>11</v>
      </c>
      <c r="R1421" s="60">
        <v>2.5531200000000003</v>
      </c>
      <c r="S1421" s="61">
        <f>O1421+P1421</f>
        <v>0</v>
      </c>
      <c r="T1421" s="62">
        <f>+IF(L1421&lt;&gt;"",IF(DAYS360(L1421,$A$2)&lt;0,0,IF(AND(MONTH(L1421)=MONTH($A$2),YEAR(L1421)&lt;YEAR($A$2)),(DAYS360(L1421,$A$2)/30)-1,DAYS360(L1421,$A$2)/30)),0)</f>
        <v>49.833333333333336</v>
      </c>
      <c r="U1421" s="62">
        <f>+IF(M1421&lt;&gt;"",IF(DAYS360(M1421,$A$2)&lt;0,0,IF(AND(MONTH(M1421)=MONTH($A$2),YEAR(M1421)&lt;YEAR($A$2)),(DAYS360(M1421,$A$2)/30)-1,DAYS360(M1421,$A$2)/30)),0)</f>
        <v>11.566666666666666</v>
      </c>
      <c r="V1421" s="63">
        <f>S1421/((C1421+Q1421)/2)</f>
        <v>0</v>
      </c>
      <c r="W1421" s="64">
        <f>+IF(V1421&gt;0,1/V1421,999)</f>
        <v>999</v>
      </c>
      <c r="X1421" s="65" t="str">
        <f>+IF(N1421&lt;&gt;"",IF(INT(N1421)&lt;&gt;INT(K1421),"OUI",""),"")</f>
        <v/>
      </c>
      <c r="Y1421" s="66">
        <f>+IF(F1421="OUI",0,C1421*K1421)</f>
        <v>31.204800000000002</v>
      </c>
      <c r="Z1421" s="67" t="str">
        <f>+IF(R1421="-",IF(OR(F1421="OUI",AND(G1421="OUI",T1421&lt;=$V$1),H1421="OUI",I1421="OUI",J1421="OUI",T1421&lt;=$V$1),"OUI",""),"")</f>
        <v/>
      </c>
      <c r="AA1421" s="68" t="str">
        <f>+IF(OR(Z1421&lt;&gt;"OUI",X1421="OUI",R1421&lt;&gt;"-"),"OUI","")</f>
        <v>OUI</v>
      </c>
      <c r="AB1421" s="69">
        <f>+IF(AA1421&lt;&gt;"OUI","-",IF(R1421="-",IF(W1421&lt;=3,"-",MAX(N1421,K1421*(1-$T$1))),IF(W1421&lt;=3,R1421,IF(T1421&gt;$V$6,MAX(N1421,K1421*$T$6),IF(T1421&gt;$V$5,MAX(R1421,N1421,K1421*(1-$T$2),K1421*(1-$T$5)),IF(T1421&gt;$V$4,MAX(R1421,N1421,K1421*(1-$T$2),K1421*(1-$T$4)),IF(T1421&gt;$V$3,MAX(R1421,N1421,K1421*(1-$T$2),K1421*(1-$T$3)),IF(T1421&gt;$V$1,MAX(N1421,K1421*(1-$T$2)),MAX(N1421,R1421)))))))))</f>
        <v>2.5531200000000003</v>
      </c>
      <c r="AC1421" s="70">
        <f>+IF(AB1421="-","-",IF(ABS(K1421-AB1421)&lt;0.1,1,-1*(AB1421-K1421)/K1421))</f>
        <v>9.9999999999999964E-2</v>
      </c>
      <c r="AD1421" s="66">
        <f>+IF(AB1421&lt;&gt;"-",IF(AB1421&lt;K1421,(K1421-AB1421)*C1421,AB1421*C1421),"")</f>
        <v>3.1204799999999993</v>
      </c>
      <c r="AE1421" s="68" t="str">
        <f>+IF(AB1421&lt;&gt;"-",IF(R1421&lt;&gt;"-",IF(Z1421&lt;&gt;"OUI","OLD","FAUX"),IF(Z1421&lt;&gt;"OUI","NEW","FAUX")),"")</f>
        <v>OLD</v>
      </c>
      <c r="AF1421" s="68"/>
      <c r="AG1421" s="68"/>
      <c r="AH1421" s="53" t="str">
        <f t="shared" si="21"/>
        <v/>
      </c>
    </row>
    <row r="1422" spans="1:34" ht="17">
      <c r="A1422" s="53" t="s">
        <v>1135</v>
      </c>
      <c r="B1422" s="53" t="s">
        <v>1136</v>
      </c>
      <c r="C1422" s="54">
        <v>1</v>
      </c>
      <c r="D1422" s="55"/>
      <c r="E1422" s="55" t="s">
        <v>437</v>
      </c>
      <c r="F1422" s="56" t="s">
        <v>49</v>
      </c>
      <c r="G1422" s="56" t="s">
        <v>49</v>
      </c>
      <c r="H1422" s="56"/>
      <c r="I1422" s="56"/>
      <c r="J1422" s="56" t="s">
        <v>49</v>
      </c>
      <c r="K1422" s="57">
        <v>2.83</v>
      </c>
      <c r="L1422" s="58">
        <v>44824</v>
      </c>
      <c r="M1422" s="58">
        <v>44823</v>
      </c>
      <c r="N1422" s="59"/>
      <c r="O1422" s="56"/>
      <c r="P1422" s="56"/>
      <c r="Q1422" s="56">
        <v>1</v>
      </c>
      <c r="R1422" s="60">
        <v>2.5470000000000002</v>
      </c>
      <c r="S1422" s="61">
        <f>O1422+P1422</f>
        <v>0</v>
      </c>
      <c r="T1422" s="62">
        <f>+IF(L1422&lt;&gt;"",IF(DAYS360(L1422,$A$2)&lt;0,0,IF(AND(MONTH(L1422)=MONTH($A$2),YEAR(L1422)&lt;YEAR($A$2)),(DAYS360(L1422,$A$2)/30)-1,DAYS360(L1422,$A$2)/30)),0)</f>
        <v>30.2</v>
      </c>
      <c r="U1422" s="62">
        <f>+IF(M1422&lt;&gt;"",IF(DAYS360(M1422,$A$2)&lt;0,0,IF(AND(MONTH(M1422)=MONTH($A$2),YEAR(M1422)&lt;YEAR($A$2)),(DAYS360(M1422,$A$2)/30)-1,DAYS360(M1422,$A$2)/30)),0)</f>
        <v>30.233333333333334</v>
      </c>
      <c r="V1422" s="63">
        <f>S1422/((C1422+Q1422)/2)</f>
        <v>0</v>
      </c>
      <c r="W1422" s="64">
        <f>+IF(V1422&gt;0,1/V1422,999)</f>
        <v>999</v>
      </c>
      <c r="X1422" s="65" t="str">
        <f>+IF(N1422&lt;&gt;"",IF(INT(N1422)&lt;&gt;INT(K1422),"OUI",""),"")</f>
        <v/>
      </c>
      <c r="Y1422" s="66">
        <f>+IF(F1422="OUI",0,C1422*K1422)</f>
        <v>2.83</v>
      </c>
      <c r="Z1422" s="67" t="str">
        <f>+IF(R1422="-",IF(OR(F1422="OUI",AND(G1422="OUI",T1422&lt;=$V$1),H1422="OUI",I1422="OUI",J1422="OUI",T1422&lt;=$V$1),"OUI",""),"")</f>
        <v/>
      </c>
      <c r="AA1422" s="68" t="str">
        <f>+IF(OR(Z1422&lt;&gt;"OUI",X1422="OUI",R1422&lt;&gt;"-"),"OUI","")</f>
        <v>OUI</v>
      </c>
      <c r="AB1422" s="69">
        <f>+IF(AA1422&lt;&gt;"OUI","-",IF(R1422="-",IF(W1422&lt;=3,"-",MAX(N1422,K1422*(1-$T$1))),IF(W1422&lt;=3,R1422,IF(T1422&gt;$V$6,MAX(N1422,K1422*$T$6),IF(T1422&gt;$V$5,MAX(R1422,N1422,K1422*(1-$T$2),K1422*(1-$T$5)),IF(T1422&gt;$V$4,MAX(R1422,N1422,K1422*(1-$T$2),K1422*(1-$T$4)),IF(T1422&gt;$V$3,MAX(R1422,N1422,K1422*(1-$T$2),K1422*(1-$T$3)),IF(T1422&gt;$V$1,MAX(N1422,K1422*(1-$T$2)),MAX(N1422,R1422)))))))))</f>
        <v>2.5470000000000002</v>
      </c>
      <c r="AC1422" s="70">
        <f>+IF(AB1422="-","-",IF(ABS(K1422-AB1422)&lt;0.1,1,-1*(AB1422-K1422)/K1422))</f>
        <v>9.9999999999999964E-2</v>
      </c>
      <c r="AD1422" s="66">
        <f>+IF(AB1422&lt;&gt;"-",IF(AB1422&lt;K1422,(K1422-AB1422)*C1422,AB1422*C1422),"")</f>
        <v>0.28299999999999992</v>
      </c>
      <c r="AE1422" s="68" t="str">
        <f>+IF(AB1422&lt;&gt;"-",IF(R1422&lt;&gt;"-",IF(Z1422&lt;&gt;"OUI","OLD","FAUX"),IF(Z1422&lt;&gt;"OUI","NEW","FAUX")),"")</f>
        <v>OLD</v>
      </c>
      <c r="AF1422" s="68"/>
      <c r="AG1422" s="68"/>
      <c r="AH1422" s="53" t="str">
        <f t="shared" si="21"/>
        <v/>
      </c>
    </row>
    <row r="1423" spans="1:34" ht="17">
      <c r="A1423" s="53" t="s">
        <v>1606</v>
      </c>
      <c r="B1423" s="53" t="s">
        <v>1607</v>
      </c>
      <c r="C1423" s="54">
        <v>51</v>
      </c>
      <c r="D1423" s="55" t="s">
        <v>47</v>
      </c>
      <c r="E1423" s="55" t="s">
        <v>137</v>
      </c>
      <c r="F1423" s="56" t="s">
        <v>49</v>
      </c>
      <c r="G1423" s="56" t="s">
        <v>49</v>
      </c>
      <c r="H1423" s="56"/>
      <c r="I1423" s="56"/>
      <c r="J1423" s="56" t="s">
        <v>49</v>
      </c>
      <c r="K1423" s="57">
        <v>2.8296000000000001</v>
      </c>
      <c r="L1423" s="58">
        <v>45646</v>
      </c>
      <c r="M1423" s="58">
        <v>44929</v>
      </c>
      <c r="N1423" s="59"/>
      <c r="O1423" s="56"/>
      <c r="P1423" s="56"/>
      <c r="Q1423" s="56">
        <v>51</v>
      </c>
      <c r="R1423" s="60">
        <v>2.54664</v>
      </c>
      <c r="S1423" s="61">
        <f>O1423+P1423</f>
        <v>0</v>
      </c>
      <c r="T1423" s="62">
        <f>+IF(L1423&lt;&gt;"",IF(DAYS360(L1423,$A$2)&lt;0,0,IF(AND(MONTH(L1423)=MONTH($A$2),YEAR(L1423)&lt;YEAR($A$2)),(DAYS360(L1423,$A$2)/30)-1,DAYS360(L1423,$A$2)/30)),0)</f>
        <v>3.2</v>
      </c>
      <c r="U1423" s="62">
        <f>+IF(M1423&lt;&gt;"",IF(DAYS360(M1423,$A$2)&lt;0,0,IF(AND(MONTH(M1423)=MONTH($A$2),YEAR(M1423)&lt;YEAR($A$2)),(DAYS360(M1423,$A$2)/30)-1,DAYS360(M1423,$A$2)/30)),0)</f>
        <v>26.766666666666666</v>
      </c>
      <c r="V1423" s="63">
        <f>S1423/((C1423+Q1423)/2)</f>
        <v>0</v>
      </c>
      <c r="W1423" s="64">
        <f>+IF(V1423&gt;0,1/V1423,999)</f>
        <v>999</v>
      </c>
      <c r="X1423" s="65" t="str">
        <f>+IF(N1423&lt;&gt;"",IF(INT(N1423)&lt;&gt;INT(K1423),"OUI",""),"")</f>
        <v/>
      </c>
      <c r="Y1423" s="66">
        <f>+IF(F1423="OUI",0,C1423*K1423)</f>
        <v>144.30960000000002</v>
      </c>
      <c r="Z1423" s="67" t="str">
        <f>+IF(R1423="-",IF(OR(F1423="OUI",AND(G1423="OUI",T1423&lt;=$V$1),H1423="OUI",I1423="OUI",J1423="OUI",T1423&lt;=$V$1),"OUI",""),"")</f>
        <v/>
      </c>
      <c r="AA1423" s="68" t="str">
        <f>+IF(OR(Z1423&lt;&gt;"OUI",X1423="OUI",R1423&lt;&gt;"-"),"OUI","")</f>
        <v>OUI</v>
      </c>
      <c r="AB1423" s="69">
        <f>+IF(AA1423&lt;&gt;"OUI","-",IF(R1423="-",IF(W1423&lt;=3,"-",MAX(N1423,K1423*(1-$T$1))),IF(W1423&lt;=3,R1423,IF(T1423&gt;$V$6,MAX(N1423,K1423*$T$6),IF(T1423&gt;$V$5,MAX(R1423,N1423,K1423*(1-$T$2),K1423*(1-$T$5)),IF(T1423&gt;$V$4,MAX(R1423,N1423,K1423*(1-$T$2),K1423*(1-$T$4)),IF(T1423&gt;$V$3,MAX(R1423,N1423,K1423*(1-$T$2),K1423*(1-$T$3)),IF(T1423&gt;$V$1,MAX(N1423,K1423*(1-$T$2)),MAX(N1423,R1423)))))))))</f>
        <v>2.54664</v>
      </c>
      <c r="AC1423" s="70">
        <f>+IF(AB1423="-","-",IF(ABS(K1423-AB1423)&lt;0.1,1,-1*(AB1423-K1423)/K1423))</f>
        <v>0.10000000000000003</v>
      </c>
      <c r="AD1423" s="66">
        <f>+IF(AB1423&lt;&gt;"-",IF(AB1423&lt;K1423,(K1423-AB1423)*C1423,AB1423*C1423),"")</f>
        <v>14.430960000000006</v>
      </c>
      <c r="AE1423" s="68" t="str">
        <f>+IF(AB1423&lt;&gt;"-",IF(R1423&lt;&gt;"-",IF(Z1423&lt;&gt;"OUI","OLD","FAUX"),IF(Z1423&lt;&gt;"OUI","NEW","FAUX")),"")</f>
        <v>OLD</v>
      </c>
      <c r="AF1423" s="68"/>
      <c r="AG1423" s="68"/>
      <c r="AH1423" s="53" t="str">
        <f t="shared" ref="AH1423:AH1486" si="22">+IF(AND(OR(R1423&lt;&gt;"-",AB1423&lt;&gt;"-"),T1423&lt;=1),"Ne pas déprécier","")</f>
        <v/>
      </c>
    </row>
    <row r="1424" spans="1:34" ht="17">
      <c r="A1424" s="53" t="s">
        <v>1354</v>
      </c>
      <c r="B1424" s="53" t="s">
        <v>1355</v>
      </c>
      <c r="C1424" s="54">
        <v>3</v>
      </c>
      <c r="D1424" s="55" t="s">
        <v>133</v>
      </c>
      <c r="E1424" s="55" t="s">
        <v>249</v>
      </c>
      <c r="F1424" s="56" t="s">
        <v>49</v>
      </c>
      <c r="G1424" s="56" t="s">
        <v>49</v>
      </c>
      <c r="H1424" s="56"/>
      <c r="I1424" s="56"/>
      <c r="J1424" s="56" t="s">
        <v>49</v>
      </c>
      <c r="K1424" s="57">
        <v>2.8</v>
      </c>
      <c r="L1424" s="58">
        <v>45350</v>
      </c>
      <c r="M1424" s="58">
        <v>45635</v>
      </c>
      <c r="N1424" s="59"/>
      <c r="O1424" s="56"/>
      <c r="P1424" s="56"/>
      <c r="Q1424" s="56">
        <v>3</v>
      </c>
      <c r="R1424" s="60" t="s">
        <v>1139</v>
      </c>
      <c r="S1424" s="61">
        <f>O1424+P1424</f>
        <v>0</v>
      </c>
      <c r="T1424" s="62">
        <f>+IF(L1424&lt;&gt;"",IF(DAYS360(L1424,$A$2)&lt;0,0,IF(AND(MONTH(L1424)=MONTH($A$2),YEAR(L1424)&lt;YEAR($A$2)),(DAYS360(L1424,$A$2)/30)-1,DAYS360(L1424,$A$2)/30)),0)</f>
        <v>12.933333333333334</v>
      </c>
      <c r="U1424" s="62">
        <f>+IF(M1424&lt;&gt;"",IF(DAYS360(M1424,$A$2)&lt;0,0,IF(AND(MONTH(M1424)=MONTH($A$2),YEAR(M1424)&lt;YEAR($A$2)),(DAYS360(M1424,$A$2)/30)-1,DAYS360(M1424,$A$2)/30)),0)</f>
        <v>3.5666666666666669</v>
      </c>
      <c r="V1424" s="63">
        <f>S1424/((C1424+Q1424)/2)</f>
        <v>0</v>
      </c>
      <c r="W1424" s="64">
        <f>+IF(V1424&gt;0,1/V1424,999)</f>
        <v>999</v>
      </c>
      <c r="X1424" s="65" t="str">
        <f>+IF(N1424&lt;&gt;"",IF(INT(N1424)&lt;&gt;INT(K1424),"OUI",""),"")</f>
        <v/>
      </c>
      <c r="Y1424" s="66">
        <f>+IF(F1424="OUI",0,C1424*K1424)</f>
        <v>8.3999999999999986</v>
      </c>
      <c r="Z1424" s="67" t="str">
        <f>+IF(R1424="-",IF(OR(F1424="OUI",AND(G1424="OUI",T1424&lt;=$V$1),H1424="OUI",I1424="OUI",J1424="OUI",T1424&lt;=$V$1),"OUI",""),"")</f>
        <v/>
      </c>
      <c r="AA1424" s="68" t="str">
        <f>+IF(OR(Z1424&lt;&gt;"OUI",X1424="OUI",R1424&lt;&gt;"-"),"OUI","")</f>
        <v>OUI</v>
      </c>
      <c r="AB1424" s="69">
        <f>+IF(AA1424&lt;&gt;"OUI","-",IF(R1424="-",IF(W1424&lt;=3,"-",MAX(N1424,K1424*(1-$T$1))),IF(W1424&lt;=3,R1424,IF(T1424&gt;$V$6,MAX(N1424,K1424*$T$6),IF(T1424&gt;$V$5,MAX(R1424,N1424,K1424*(1-$T$2),K1424*(1-$T$5)),IF(T1424&gt;$V$4,MAX(R1424,N1424,K1424*(1-$T$2),K1424*(1-$T$4)),IF(T1424&gt;$V$3,MAX(R1424,N1424,K1424*(1-$T$2),K1424*(1-$T$3)),IF(T1424&gt;$V$1,MAX(N1424,K1424*(1-$T$2)),MAX(N1424,R1424)))))))))</f>
        <v>2.52</v>
      </c>
      <c r="AC1424" s="70">
        <f>+IF(AB1424="-","-",IF(ABS(K1424-AB1424)&lt;0.1,1,-1*(AB1424-K1424)/K1424))</f>
        <v>9.9999999999999936E-2</v>
      </c>
      <c r="AD1424" s="66">
        <f>+IF(AB1424&lt;&gt;"-",IF(AB1424&lt;K1424,(K1424-AB1424)*C1424,AB1424*C1424),"")</f>
        <v>0.83999999999999941</v>
      </c>
      <c r="AE1424" s="68" t="str">
        <f>+IF(AB1424&lt;&gt;"-",IF(R1424&lt;&gt;"-",IF(Z1424&lt;&gt;"OUI","OLD","FAUX"),IF(Z1424&lt;&gt;"OUI","NEW","FAUX")),"")</f>
        <v>NEW</v>
      </c>
      <c r="AF1424" s="68"/>
      <c r="AG1424" s="68"/>
      <c r="AH1424" s="53" t="str">
        <f t="shared" si="22"/>
        <v/>
      </c>
    </row>
    <row r="1425" spans="1:34" ht="17">
      <c r="A1425" s="53" t="s">
        <v>260</v>
      </c>
      <c r="B1425" s="53" t="s">
        <v>261</v>
      </c>
      <c r="C1425" s="54">
        <v>10</v>
      </c>
      <c r="D1425" s="55" t="s">
        <v>80</v>
      </c>
      <c r="E1425" s="55" t="s">
        <v>97</v>
      </c>
      <c r="F1425" s="56" t="s">
        <v>49</v>
      </c>
      <c r="G1425" s="56" t="s">
        <v>49</v>
      </c>
      <c r="H1425" s="56"/>
      <c r="I1425" s="56"/>
      <c r="J1425" s="56" t="s">
        <v>98</v>
      </c>
      <c r="K1425" s="57">
        <v>2.7797999999999998</v>
      </c>
      <c r="L1425" s="58">
        <v>43654</v>
      </c>
      <c r="M1425" s="58"/>
      <c r="N1425" s="59"/>
      <c r="O1425" s="56"/>
      <c r="P1425" s="56"/>
      <c r="Q1425" s="56">
        <v>10</v>
      </c>
      <c r="R1425" s="60">
        <v>2.7797999999999998</v>
      </c>
      <c r="S1425" s="61">
        <f>O1425+P1425</f>
        <v>0</v>
      </c>
      <c r="T1425" s="62">
        <f>+IF(L1425&lt;&gt;"",IF(DAYS360(L1425,$A$2)&lt;0,0,IF(AND(MONTH(L1425)=MONTH($A$2),YEAR(L1425)&lt;YEAR($A$2)),(DAYS360(L1425,$A$2)/30)-1,DAYS360(L1425,$A$2)/30)),0)</f>
        <v>68.599999999999994</v>
      </c>
      <c r="U1425" s="62">
        <f>+IF(M1425&lt;&gt;"",IF(DAYS360(M1425,$A$2)&lt;0,0,IF(AND(MONTH(M1425)=MONTH($A$2),YEAR(M1425)&lt;YEAR($A$2)),(DAYS360(M1425,$A$2)/30)-1,DAYS360(M1425,$A$2)/30)),0)</f>
        <v>0</v>
      </c>
      <c r="V1425" s="63">
        <f>S1425/((C1425+Q1425)/2)</f>
        <v>0</v>
      </c>
      <c r="W1425" s="64">
        <f>+IF(V1425&gt;0,1/V1425,999)</f>
        <v>999</v>
      </c>
      <c r="X1425" s="65" t="str">
        <f>+IF(N1425&lt;&gt;"",IF(INT(N1425)&lt;&gt;INT(K1425),"OUI",""),"")</f>
        <v/>
      </c>
      <c r="Y1425" s="66">
        <f>+IF(F1425="OUI",0,C1425*K1425)</f>
        <v>27.797999999999998</v>
      </c>
      <c r="Z1425" s="67" t="str">
        <f>+IF(R1425="-",IF(OR(F1425="OUI",AND(G1425="OUI",T1425&lt;=$V$1),H1425="OUI",I1425="OUI",J1425="OUI",T1425&lt;=$V$1),"OUI",""),"")</f>
        <v/>
      </c>
      <c r="AA1425" s="68" t="str">
        <f>+IF(OR(Z1425&lt;&gt;"OUI",X1425="OUI",R1425&lt;&gt;"-"),"OUI","")</f>
        <v>OUI</v>
      </c>
      <c r="AB1425" s="69">
        <f>+IF(AA1425&lt;&gt;"OUI","-",IF(R1425="-",IF(W1425&lt;=3,"-",MAX(N1425,K1425*(1-$T$1))),IF(W1425&lt;=3,R1425,IF(T1425&gt;$V$6,MAX(N1425,K1425*$T$6),IF(T1425&gt;$V$5,MAX(R1425,N1425,K1425*(1-$T$2),K1425*(1-$T$5)),IF(T1425&gt;$V$4,MAX(R1425,N1425,K1425*(1-$T$2),K1425*(1-$T$4)),IF(T1425&gt;$V$3,MAX(R1425,N1425,K1425*(1-$T$2),K1425*(1-$T$3)),IF(T1425&gt;$V$1,MAX(N1425,K1425*(1-$T$2)),MAX(N1425,R1425)))))))))</f>
        <v>2.7797999999999998</v>
      </c>
      <c r="AC1425" s="70">
        <f>+IF(AB1425="-","-",IF(ABS(K1425-AB1425)&lt;0.1,1,-1*(AB1425-K1425)/K1425))</f>
        <v>1</v>
      </c>
      <c r="AD1425" s="66">
        <f>+IF(AB1425&lt;&gt;"-",IF(AB1425&lt;K1425,(K1425-AB1425)*C1425,AB1425*C1425),"")</f>
        <v>27.797999999999998</v>
      </c>
      <c r="AE1425" s="68" t="str">
        <f>+IF(AB1425&lt;&gt;"-",IF(R1425&lt;&gt;"-",IF(Z1425&lt;&gt;"OUI","OLD","FAUX"),IF(Z1425&lt;&gt;"OUI","NEW","FAUX")),"")</f>
        <v>OLD</v>
      </c>
      <c r="AF1425" s="68"/>
      <c r="AG1425" s="68"/>
      <c r="AH1425" s="53" t="str">
        <f t="shared" si="22"/>
        <v/>
      </c>
    </row>
    <row r="1426" spans="1:34" ht="17">
      <c r="A1426" s="53" t="s">
        <v>2024</v>
      </c>
      <c r="B1426" s="53" t="s">
        <v>2025</v>
      </c>
      <c r="C1426" s="54">
        <v>2</v>
      </c>
      <c r="D1426" s="55" t="s">
        <v>80</v>
      </c>
      <c r="E1426" s="55" t="s">
        <v>97</v>
      </c>
      <c r="F1426" s="56" t="s">
        <v>49</v>
      </c>
      <c r="G1426" s="56" t="s">
        <v>49</v>
      </c>
      <c r="H1426" s="56"/>
      <c r="I1426" s="56"/>
      <c r="J1426" s="56" t="s">
        <v>98</v>
      </c>
      <c r="K1426" s="57">
        <v>2.7414999999999998</v>
      </c>
      <c r="L1426" s="58">
        <v>44301</v>
      </c>
      <c r="M1426" s="58">
        <v>45348</v>
      </c>
      <c r="N1426" s="59"/>
      <c r="O1426" s="56"/>
      <c r="P1426" s="56"/>
      <c r="Q1426" s="56">
        <v>2</v>
      </c>
      <c r="R1426" s="60">
        <v>1.8809736111111111</v>
      </c>
      <c r="S1426" s="61">
        <f>O1426+P1426</f>
        <v>0</v>
      </c>
      <c r="T1426" s="62">
        <f>+IF(L1426&lt;&gt;"",IF(DAYS360(L1426,$A$2)&lt;0,0,IF(AND(MONTH(L1426)=MONTH($A$2),YEAR(L1426)&lt;YEAR($A$2)),(DAYS360(L1426,$A$2)/30)-1,DAYS360(L1426,$A$2)/30)),0)</f>
        <v>47.366666666666667</v>
      </c>
      <c r="U1426" s="62">
        <f>+IF(M1426&lt;&gt;"",IF(DAYS360(M1426,$A$2)&lt;0,0,IF(AND(MONTH(M1426)=MONTH($A$2),YEAR(M1426)&lt;YEAR($A$2)),(DAYS360(M1426,$A$2)/30)-1,DAYS360(M1426,$A$2)/30)),0)</f>
        <v>13</v>
      </c>
      <c r="V1426" s="63">
        <f>S1426/((C1426+Q1426)/2)</f>
        <v>0</v>
      </c>
      <c r="W1426" s="64">
        <f>+IF(V1426&gt;0,1/V1426,999)</f>
        <v>999</v>
      </c>
      <c r="X1426" s="65" t="str">
        <f>+IF(N1426&lt;&gt;"",IF(INT(N1426)&lt;&gt;INT(K1426),"OUI",""),"")</f>
        <v/>
      </c>
      <c r="Y1426" s="66">
        <f>+IF(F1426="OUI",0,C1426*K1426)</f>
        <v>5.4829999999999997</v>
      </c>
      <c r="Z1426" s="67" t="str">
        <f>+IF(R1426="-",IF(OR(F1426="OUI",AND(G1426="OUI",T1426&lt;=$V$1),H1426="OUI",I1426="OUI",J1426="OUI",T1426&lt;=$V$1),"OUI",""),"")</f>
        <v/>
      </c>
      <c r="AA1426" s="68" t="str">
        <f>+IF(OR(Z1426&lt;&gt;"OUI",X1426="OUI",R1426&lt;&gt;"-"),"OUI","")</f>
        <v>OUI</v>
      </c>
      <c r="AB1426" s="69">
        <f>+IF(AA1426&lt;&gt;"OUI","-",IF(R1426="-",IF(W1426&lt;=3,"-",MAX(N1426,K1426*(1-$T$1))),IF(W1426&lt;=3,R1426,IF(T1426&gt;$V$6,MAX(N1426,K1426*$T$6),IF(T1426&gt;$V$5,MAX(R1426,N1426,K1426*(1-$T$2),K1426*(1-$T$5)),IF(T1426&gt;$V$4,MAX(R1426,N1426,K1426*(1-$T$2),K1426*(1-$T$4)),IF(T1426&gt;$V$3,MAX(R1426,N1426,K1426*(1-$T$2),K1426*(1-$T$3)),IF(T1426&gt;$V$1,MAX(N1426,K1426*(1-$T$2)),MAX(N1426,R1426)))))))))</f>
        <v>2.4673499999999997</v>
      </c>
      <c r="AC1426" s="70">
        <f>+IF(AB1426="-","-",IF(ABS(K1426-AB1426)&lt;0.1,1,-1*(AB1426-K1426)/K1426))</f>
        <v>0.10000000000000005</v>
      </c>
      <c r="AD1426" s="66">
        <f>+IF(AB1426&lt;&gt;"-",IF(AB1426&lt;K1426,(K1426-AB1426)*C1426,AB1426*C1426),"")</f>
        <v>0.54830000000000023</v>
      </c>
      <c r="AE1426" s="68" t="str">
        <f>+IF(AB1426&lt;&gt;"-",IF(R1426&lt;&gt;"-",IF(Z1426&lt;&gt;"OUI","OLD","FAUX"),IF(Z1426&lt;&gt;"OUI","NEW","FAUX")),"")</f>
        <v>OLD</v>
      </c>
      <c r="AF1426" s="68"/>
      <c r="AG1426" s="68"/>
      <c r="AH1426" s="53" t="str">
        <f t="shared" si="22"/>
        <v/>
      </c>
    </row>
    <row r="1427" spans="1:34" ht="17">
      <c r="A1427" s="53" t="s">
        <v>2784</v>
      </c>
      <c r="B1427" s="53" t="s">
        <v>2785</v>
      </c>
      <c r="C1427" s="54">
        <v>3</v>
      </c>
      <c r="D1427" s="55" t="s">
        <v>133</v>
      </c>
      <c r="E1427" s="55" t="s">
        <v>976</v>
      </c>
      <c r="F1427" s="56" t="s">
        <v>49</v>
      </c>
      <c r="G1427" s="56" t="s">
        <v>49</v>
      </c>
      <c r="H1427" s="56"/>
      <c r="I1427" s="56"/>
      <c r="J1427" s="56" t="s">
        <v>49</v>
      </c>
      <c r="K1427" s="57">
        <v>2.74</v>
      </c>
      <c r="L1427" s="58">
        <v>45453</v>
      </c>
      <c r="M1427" s="58">
        <v>45726</v>
      </c>
      <c r="N1427" s="59"/>
      <c r="O1427" s="56">
        <v>11</v>
      </c>
      <c r="P1427" s="56"/>
      <c r="Q1427" s="56">
        <v>14</v>
      </c>
      <c r="R1427" s="60" t="s">
        <v>1139</v>
      </c>
      <c r="S1427" s="61">
        <f>O1427+P1427</f>
        <v>11</v>
      </c>
      <c r="T1427" s="62">
        <f>+IF(L1427&lt;&gt;"",IF(DAYS360(L1427,$A$2)&lt;0,0,IF(AND(MONTH(L1427)=MONTH($A$2),YEAR(L1427)&lt;YEAR($A$2)),(DAYS360(L1427,$A$2)/30)-1,DAYS360(L1427,$A$2)/30)),0)</f>
        <v>9.5333333333333332</v>
      </c>
      <c r="U1427" s="62">
        <f>+IF(M1427&lt;&gt;"",IF(DAYS360(M1427,$A$2)&lt;0,0,IF(AND(MONTH(M1427)=MONTH($A$2),YEAR(M1427)&lt;YEAR($A$2)),(DAYS360(M1427,$A$2)/30)-1,DAYS360(M1427,$A$2)/30)),0)</f>
        <v>0.53333333333333333</v>
      </c>
      <c r="V1427" s="63">
        <f>S1427/((C1427+Q1427)/2)</f>
        <v>1.2941176470588236</v>
      </c>
      <c r="W1427" s="64">
        <f>+IF(V1427&gt;0,1/V1427,999)</f>
        <v>0.77272727272727271</v>
      </c>
      <c r="X1427" s="65" t="str">
        <f>+IF(N1427&lt;&gt;"",IF(INT(N1427)&lt;&gt;INT(K1427),"OUI",""),"")</f>
        <v/>
      </c>
      <c r="Y1427" s="66">
        <f>+IF(F1427="OUI",0,C1427*K1427)</f>
        <v>8.2200000000000006</v>
      </c>
      <c r="Z1427" s="67" t="str">
        <f>+IF(R1427="-",IF(OR(F1427="OUI",AND(G1427="OUI",T1427&lt;=$V$1),H1427="OUI",I1427="OUI",J1427="OUI",T1427&lt;=$V$1),"OUI",""),"")</f>
        <v>OUI</v>
      </c>
      <c r="AA1427" s="68" t="str">
        <f>+IF(OR(Z1427&lt;&gt;"OUI",X1427="OUI",R1427&lt;&gt;"-"),"OUI","")</f>
        <v/>
      </c>
      <c r="AB1427" s="69" t="str">
        <f>+IF(AA1427&lt;&gt;"OUI","-",IF(R1427="-",IF(W1427&lt;=3,"-",MAX(N1427,K1427*(1-$T$1))),IF(W1427&lt;=3,R1427,IF(T1427&gt;$V$6,MAX(N1427,K1427*$T$6),IF(T1427&gt;$V$5,MAX(R1427,N1427,K1427*(1-$T$2),K1427*(1-$T$5)),IF(T1427&gt;$V$4,MAX(R1427,N1427,K1427*(1-$T$2),K1427*(1-$T$4)),IF(T1427&gt;$V$3,MAX(R1427,N1427,K1427*(1-$T$2),K1427*(1-$T$3)),IF(T1427&gt;$V$1,MAX(N1427,K1427*(1-$T$2)),MAX(N1427,R1427)))))))))</f>
        <v>-</v>
      </c>
      <c r="AC1427" s="70" t="str">
        <f>+IF(AB1427="-","-",IF(ABS(K1427-AB1427)&lt;0.1,1,-1*(AB1427-K1427)/K1427))</f>
        <v>-</v>
      </c>
      <c r="AD1427" s="66" t="str">
        <f>+IF(AB1427&lt;&gt;"-",IF(AB1427&lt;K1427,(K1427-AB1427)*C1427,AB1427*C1427),"")</f>
        <v/>
      </c>
      <c r="AE1427" s="68" t="str">
        <f>+IF(AB1427&lt;&gt;"-",IF(R1427&lt;&gt;"-",IF(Z1427&lt;&gt;"OUI","OLD","FAUX"),IF(Z1427&lt;&gt;"OUI","NEW","FAUX")),"")</f>
        <v/>
      </c>
      <c r="AF1427" s="68"/>
      <c r="AG1427" s="68"/>
      <c r="AH1427" s="53" t="str">
        <f t="shared" si="22"/>
        <v/>
      </c>
    </row>
    <row r="1428" spans="1:34" ht="17">
      <c r="A1428" s="53" t="s">
        <v>3134</v>
      </c>
      <c r="B1428" s="53" t="s">
        <v>3135</v>
      </c>
      <c r="C1428" s="54">
        <v>5</v>
      </c>
      <c r="D1428" s="55" t="s">
        <v>448</v>
      </c>
      <c r="E1428" s="55"/>
      <c r="F1428" s="56" t="s">
        <v>49</v>
      </c>
      <c r="G1428" s="56" t="s">
        <v>49</v>
      </c>
      <c r="H1428" s="56"/>
      <c r="I1428" s="56"/>
      <c r="J1428" s="56"/>
      <c r="K1428" s="57">
        <v>2.7195999999999998</v>
      </c>
      <c r="L1428" s="58">
        <v>45560</v>
      </c>
      <c r="M1428" s="58">
        <v>45673</v>
      </c>
      <c r="N1428" s="59"/>
      <c r="O1428" s="56">
        <v>1</v>
      </c>
      <c r="P1428" s="56"/>
      <c r="Q1428" s="56">
        <v>6</v>
      </c>
      <c r="R1428" s="60" t="s">
        <v>1139</v>
      </c>
      <c r="S1428" s="61">
        <f>O1428+P1428</f>
        <v>1</v>
      </c>
      <c r="T1428" s="62">
        <f>+IF(L1428&lt;&gt;"",IF(DAYS360(L1428,$A$2)&lt;0,0,IF(AND(MONTH(L1428)=MONTH($A$2),YEAR(L1428)&lt;YEAR($A$2)),(DAYS360(L1428,$A$2)/30)-1,DAYS360(L1428,$A$2)/30)),0)</f>
        <v>6.0333333333333332</v>
      </c>
      <c r="U1428" s="62">
        <f>+IF(M1428&lt;&gt;"",IF(DAYS360(M1428,$A$2)&lt;0,0,IF(AND(MONTH(M1428)=MONTH($A$2),YEAR(M1428)&lt;YEAR($A$2)),(DAYS360(M1428,$A$2)/30)-1,DAYS360(M1428,$A$2)/30)),0)</f>
        <v>2.3333333333333335</v>
      </c>
      <c r="V1428" s="63">
        <f>S1428/((C1428+Q1428)/2)</f>
        <v>0.18181818181818182</v>
      </c>
      <c r="W1428" s="64">
        <f>+IF(V1428&gt;0,1/V1428,999)</f>
        <v>5.5</v>
      </c>
      <c r="X1428" s="65" t="str">
        <f>+IF(N1428&lt;&gt;"",IF(INT(N1428)&lt;&gt;INT(K1428),"OUI",""),"")</f>
        <v/>
      </c>
      <c r="Y1428" s="66">
        <f>+IF(F1428="OUI",0,C1428*K1428)</f>
        <v>13.597999999999999</v>
      </c>
      <c r="Z1428" s="67" t="str">
        <f>+IF(R1428="-",IF(OR(F1428="OUI",AND(G1428="OUI",T1428&lt;=$V$1),H1428="OUI",I1428="OUI",J1428="OUI",T1428&lt;=$V$1),"OUI",""),"")</f>
        <v>OUI</v>
      </c>
      <c r="AA1428" s="68" t="str">
        <f>+IF(OR(Z1428&lt;&gt;"OUI",X1428="OUI",R1428&lt;&gt;"-"),"OUI","")</f>
        <v/>
      </c>
      <c r="AB1428" s="69" t="str">
        <f>+IF(AA1428&lt;&gt;"OUI","-",IF(R1428="-",IF(W1428&lt;=3,"-",MAX(N1428,K1428*(1-$T$1))),IF(W1428&lt;=3,R1428,IF(T1428&gt;$V$6,MAX(N1428,K1428*$T$6),IF(T1428&gt;$V$5,MAX(R1428,N1428,K1428*(1-$T$2),K1428*(1-$T$5)),IF(T1428&gt;$V$4,MAX(R1428,N1428,K1428*(1-$T$2),K1428*(1-$T$4)),IF(T1428&gt;$V$3,MAX(R1428,N1428,K1428*(1-$T$2),K1428*(1-$T$3)),IF(T1428&gt;$V$1,MAX(N1428,K1428*(1-$T$2)),MAX(N1428,R1428)))))))))</f>
        <v>-</v>
      </c>
      <c r="AC1428" s="70" t="str">
        <f>+IF(AB1428="-","-",IF(ABS(K1428-AB1428)&lt;0.1,1,-1*(AB1428-K1428)/K1428))</f>
        <v>-</v>
      </c>
      <c r="AD1428" s="66" t="str">
        <f>+IF(AB1428&lt;&gt;"-",IF(AB1428&lt;K1428,(K1428-AB1428)*C1428,AB1428*C1428),"")</f>
        <v/>
      </c>
      <c r="AE1428" s="68" t="str">
        <f>+IF(AB1428&lt;&gt;"-",IF(R1428&lt;&gt;"-",IF(Z1428&lt;&gt;"OUI","OLD","FAUX"),IF(Z1428&lt;&gt;"OUI","NEW","FAUX")),"")</f>
        <v/>
      </c>
      <c r="AF1428" s="68"/>
      <c r="AG1428" s="68"/>
      <c r="AH1428" s="53" t="str">
        <f t="shared" si="22"/>
        <v/>
      </c>
    </row>
    <row r="1429" spans="1:34" ht="17">
      <c r="A1429" s="53" t="s">
        <v>3142</v>
      </c>
      <c r="B1429" s="53" t="s">
        <v>3143</v>
      </c>
      <c r="C1429" s="54">
        <v>5</v>
      </c>
      <c r="D1429" s="55" t="s">
        <v>448</v>
      </c>
      <c r="E1429" s="55"/>
      <c r="F1429" s="56" t="s">
        <v>49</v>
      </c>
      <c r="G1429" s="56" t="s">
        <v>49</v>
      </c>
      <c r="H1429" s="56"/>
      <c r="I1429" s="56"/>
      <c r="J1429" s="56"/>
      <c r="K1429" s="57">
        <v>2.7195999999999998</v>
      </c>
      <c r="L1429" s="58">
        <v>45560</v>
      </c>
      <c r="M1429" s="58">
        <v>45568</v>
      </c>
      <c r="N1429" s="59"/>
      <c r="O1429" s="56"/>
      <c r="P1429" s="56"/>
      <c r="Q1429" s="56">
        <v>5</v>
      </c>
      <c r="R1429" s="60" t="s">
        <v>1139</v>
      </c>
      <c r="S1429" s="61">
        <f>O1429+P1429</f>
        <v>0</v>
      </c>
      <c r="T1429" s="62">
        <f>+IF(L1429&lt;&gt;"",IF(DAYS360(L1429,$A$2)&lt;0,0,IF(AND(MONTH(L1429)=MONTH($A$2),YEAR(L1429)&lt;YEAR($A$2)),(DAYS360(L1429,$A$2)/30)-1,DAYS360(L1429,$A$2)/30)),0)</f>
        <v>6.0333333333333332</v>
      </c>
      <c r="U1429" s="62">
        <f>+IF(M1429&lt;&gt;"",IF(DAYS360(M1429,$A$2)&lt;0,0,IF(AND(MONTH(M1429)=MONTH($A$2),YEAR(M1429)&lt;YEAR($A$2)),(DAYS360(M1429,$A$2)/30)-1,DAYS360(M1429,$A$2)/30)),0)</f>
        <v>5.7666666666666666</v>
      </c>
      <c r="V1429" s="63">
        <f>S1429/((C1429+Q1429)/2)</f>
        <v>0</v>
      </c>
      <c r="W1429" s="64">
        <f>+IF(V1429&gt;0,1/V1429,999)</f>
        <v>999</v>
      </c>
      <c r="X1429" s="65" t="str">
        <f>+IF(N1429&lt;&gt;"",IF(INT(N1429)&lt;&gt;INT(K1429),"OUI",""),"")</f>
        <v/>
      </c>
      <c r="Y1429" s="66">
        <f>+IF(F1429="OUI",0,C1429*K1429)</f>
        <v>13.597999999999999</v>
      </c>
      <c r="Z1429" s="67" t="str">
        <f>+IF(R1429="-",IF(OR(F1429="OUI",AND(G1429="OUI",T1429&lt;=$V$1),H1429="OUI",I1429="OUI",J1429="OUI",T1429&lt;=$V$1),"OUI",""),"")</f>
        <v>OUI</v>
      </c>
      <c r="AA1429" s="68" t="str">
        <f>+IF(OR(Z1429&lt;&gt;"OUI",X1429="OUI",R1429&lt;&gt;"-"),"OUI","")</f>
        <v/>
      </c>
      <c r="AB1429" s="69" t="str">
        <f>+IF(AA1429&lt;&gt;"OUI","-",IF(R1429="-",IF(W1429&lt;=3,"-",MAX(N1429,K1429*(1-$T$1))),IF(W1429&lt;=3,R1429,IF(T1429&gt;$V$6,MAX(N1429,K1429*$T$6),IF(T1429&gt;$V$5,MAX(R1429,N1429,K1429*(1-$T$2),K1429*(1-$T$5)),IF(T1429&gt;$V$4,MAX(R1429,N1429,K1429*(1-$T$2),K1429*(1-$T$4)),IF(T1429&gt;$V$3,MAX(R1429,N1429,K1429*(1-$T$2),K1429*(1-$T$3)),IF(T1429&gt;$V$1,MAX(N1429,K1429*(1-$T$2)),MAX(N1429,R1429)))))))))</f>
        <v>-</v>
      </c>
      <c r="AC1429" s="70" t="str">
        <f>+IF(AB1429="-","-",IF(ABS(K1429-AB1429)&lt;0.1,1,-1*(AB1429-K1429)/K1429))</f>
        <v>-</v>
      </c>
      <c r="AD1429" s="66" t="str">
        <f>+IF(AB1429&lt;&gt;"-",IF(AB1429&lt;K1429,(K1429-AB1429)*C1429,AB1429*C1429),"")</f>
        <v/>
      </c>
      <c r="AE1429" s="68" t="str">
        <f>+IF(AB1429&lt;&gt;"-",IF(R1429&lt;&gt;"-",IF(Z1429&lt;&gt;"OUI","OLD","FAUX"),IF(Z1429&lt;&gt;"OUI","NEW","FAUX")),"")</f>
        <v/>
      </c>
      <c r="AF1429" s="68"/>
      <c r="AG1429" s="68"/>
      <c r="AH1429" s="53" t="str">
        <f t="shared" si="22"/>
        <v/>
      </c>
    </row>
    <row r="1430" spans="1:34" ht="17">
      <c r="A1430" s="53" t="s">
        <v>3132</v>
      </c>
      <c r="B1430" s="53" t="s">
        <v>3133</v>
      </c>
      <c r="C1430" s="54">
        <v>6</v>
      </c>
      <c r="D1430" s="55" t="s">
        <v>448</v>
      </c>
      <c r="E1430" s="55"/>
      <c r="F1430" s="56" t="s">
        <v>49</v>
      </c>
      <c r="G1430" s="56" t="s">
        <v>49</v>
      </c>
      <c r="H1430" s="56"/>
      <c r="I1430" s="56"/>
      <c r="J1430" s="56"/>
      <c r="K1430" s="57">
        <v>2.7195999999999998</v>
      </c>
      <c r="L1430" s="58">
        <v>45560</v>
      </c>
      <c r="M1430" s="58"/>
      <c r="N1430" s="59"/>
      <c r="O1430" s="56"/>
      <c r="P1430" s="56"/>
      <c r="Q1430" s="56">
        <v>6</v>
      </c>
      <c r="R1430" s="60" t="s">
        <v>1139</v>
      </c>
      <c r="S1430" s="61">
        <f>O1430+P1430</f>
        <v>0</v>
      </c>
      <c r="T1430" s="62">
        <f>+IF(L1430&lt;&gt;"",IF(DAYS360(L1430,$A$2)&lt;0,0,IF(AND(MONTH(L1430)=MONTH($A$2),YEAR(L1430)&lt;YEAR($A$2)),(DAYS360(L1430,$A$2)/30)-1,DAYS360(L1430,$A$2)/30)),0)</f>
        <v>6.0333333333333332</v>
      </c>
      <c r="U1430" s="62">
        <f>+IF(M1430&lt;&gt;"",IF(DAYS360(M1430,$A$2)&lt;0,0,IF(AND(MONTH(M1430)=MONTH($A$2),YEAR(M1430)&lt;YEAR($A$2)),(DAYS360(M1430,$A$2)/30)-1,DAYS360(M1430,$A$2)/30)),0)</f>
        <v>0</v>
      </c>
      <c r="V1430" s="63">
        <f>S1430/((C1430+Q1430)/2)</f>
        <v>0</v>
      </c>
      <c r="W1430" s="64">
        <f>+IF(V1430&gt;0,1/V1430,999)</f>
        <v>999</v>
      </c>
      <c r="X1430" s="65" t="str">
        <f>+IF(N1430&lt;&gt;"",IF(INT(N1430)&lt;&gt;INT(K1430),"OUI",""),"")</f>
        <v/>
      </c>
      <c r="Y1430" s="66">
        <f>+IF(F1430="OUI",0,C1430*K1430)</f>
        <v>16.317599999999999</v>
      </c>
      <c r="Z1430" s="67" t="str">
        <f>+IF(R1430="-",IF(OR(F1430="OUI",AND(G1430="OUI",T1430&lt;=$V$1),H1430="OUI",I1430="OUI",J1430="OUI",T1430&lt;=$V$1),"OUI",""),"")</f>
        <v>OUI</v>
      </c>
      <c r="AA1430" s="68" t="str">
        <f>+IF(OR(Z1430&lt;&gt;"OUI",X1430="OUI",R1430&lt;&gt;"-"),"OUI","")</f>
        <v/>
      </c>
      <c r="AB1430" s="69" t="str">
        <f>+IF(AA1430&lt;&gt;"OUI","-",IF(R1430="-",IF(W1430&lt;=3,"-",MAX(N1430,K1430*(1-$T$1))),IF(W1430&lt;=3,R1430,IF(T1430&gt;$V$6,MAX(N1430,K1430*$T$6),IF(T1430&gt;$V$5,MAX(R1430,N1430,K1430*(1-$T$2),K1430*(1-$T$5)),IF(T1430&gt;$V$4,MAX(R1430,N1430,K1430*(1-$T$2),K1430*(1-$T$4)),IF(T1430&gt;$V$3,MAX(R1430,N1430,K1430*(1-$T$2),K1430*(1-$T$3)),IF(T1430&gt;$V$1,MAX(N1430,K1430*(1-$T$2)),MAX(N1430,R1430)))))))))</f>
        <v>-</v>
      </c>
      <c r="AC1430" s="70" t="str">
        <f>+IF(AB1430="-","-",IF(ABS(K1430-AB1430)&lt;0.1,1,-1*(AB1430-K1430)/K1430))</f>
        <v>-</v>
      </c>
      <c r="AD1430" s="66" t="str">
        <f>+IF(AB1430&lt;&gt;"-",IF(AB1430&lt;K1430,(K1430-AB1430)*C1430,AB1430*C1430),"")</f>
        <v/>
      </c>
      <c r="AE1430" s="68" t="str">
        <f>+IF(AB1430&lt;&gt;"-",IF(R1430&lt;&gt;"-",IF(Z1430&lt;&gt;"OUI","OLD","FAUX"),IF(Z1430&lt;&gt;"OUI","NEW","FAUX")),"")</f>
        <v/>
      </c>
      <c r="AF1430" s="68"/>
      <c r="AG1430" s="68"/>
      <c r="AH1430" s="53" t="str">
        <f t="shared" si="22"/>
        <v/>
      </c>
    </row>
    <row r="1431" spans="1:34" ht="17">
      <c r="A1431" s="53" t="s">
        <v>3140</v>
      </c>
      <c r="B1431" s="53" t="s">
        <v>3141</v>
      </c>
      <c r="C1431" s="54">
        <v>6</v>
      </c>
      <c r="D1431" s="55" t="s">
        <v>448</v>
      </c>
      <c r="E1431" s="55"/>
      <c r="F1431" s="56" t="s">
        <v>49</v>
      </c>
      <c r="G1431" s="56" t="s">
        <v>49</v>
      </c>
      <c r="H1431" s="56"/>
      <c r="I1431" s="56"/>
      <c r="J1431" s="56"/>
      <c r="K1431" s="57">
        <v>2.7195999999999998</v>
      </c>
      <c r="L1431" s="58">
        <v>45560</v>
      </c>
      <c r="M1431" s="58"/>
      <c r="N1431" s="59"/>
      <c r="O1431" s="56"/>
      <c r="P1431" s="56"/>
      <c r="Q1431" s="56">
        <v>6</v>
      </c>
      <c r="R1431" s="60" t="s">
        <v>1139</v>
      </c>
      <c r="S1431" s="61">
        <f>O1431+P1431</f>
        <v>0</v>
      </c>
      <c r="T1431" s="62">
        <f>+IF(L1431&lt;&gt;"",IF(DAYS360(L1431,$A$2)&lt;0,0,IF(AND(MONTH(L1431)=MONTH($A$2),YEAR(L1431)&lt;YEAR($A$2)),(DAYS360(L1431,$A$2)/30)-1,DAYS360(L1431,$A$2)/30)),0)</f>
        <v>6.0333333333333332</v>
      </c>
      <c r="U1431" s="62">
        <f>+IF(M1431&lt;&gt;"",IF(DAYS360(M1431,$A$2)&lt;0,0,IF(AND(MONTH(M1431)=MONTH($A$2),YEAR(M1431)&lt;YEAR($A$2)),(DAYS360(M1431,$A$2)/30)-1,DAYS360(M1431,$A$2)/30)),0)</f>
        <v>0</v>
      </c>
      <c r="V1431" s="63">
        <f>S1431/((C1431+Q1431)/2)</f>
        <v>0</v>
      </c>
      <c r="W1431" s="64">
        <f>+IF(V1431&gt;0,1/V1431,999)</f>
        <v>999</v>
      </c>
      <c r="X1431" s="65" t="str">
        <f>+IF(N1431&lt;&gt;"",IF(INT(N1431)&lt;&gt;INT(K1431),"OUI",""),"")</f>
        <v/>
      </c>
      <c r="Y1431" s="66">
        <f>+IF(F1431="OUI",0,C1431*K1431)</f>
        <v>16.317599999999999</v>
      </c>
      <c r="Z1431" s="67" t="str">
        <f>+IF(R1431="-",IF(OR(F1431="OUI",AND(G1431="OUI",T1431&lt;=$V$1),H1431="OUI",I1431="OUI",J1431="OUI",T1431&lt;=$V$1),"OUI",""),"")</f>
        <v>OUI</v>
      </c>
      <c r="AA1431" s="68" t="str">
        <f>+IF(OR(Z1431&lt;&gt;"OUI",X1431="OUI",R1431&lt;&gt;"-"),"OUI","")</f>
        <v/>
      </c>
      <c r="AB1431" s="69" t="str">
        <f>+IF(AA1431&lt;&gt;"OUI","-",IF(R1431="-",IF(W1431&lt;=3,"-",MAX(N1431,K1431*(1-$T$1))),IF(W1431&lt;=3,R1431,IF(T1431&gt;$V$6,MAX(N1431,K1431*$T$6),IF(T1431&gt;$V$5,MAX(R1431,N1431,K1431*(1-$T$2),K1431*(1-$T$5)),IF(T1431&gt;$V$4,MAX(R1431,N1431,K1431*(1-$T$2),K1431*(1-$T$4)),IF(T1431&gt;$V$3,MAX(R1431,N1431,K1431*(1-$T$2),K1431*(1-$T$3)),IF(T1431&gt;$V$1,MAX(N1431,K1431*(1-$T$2)),MAX(N1431,R1431)))))))))</f>
        <v>-</v>
      </c>
      <c r="AC1431" s="70" t="str">
        <f>+IF(AB1431="-","-",IF(ABS(K1431-AB1431)&lt;0.1,1,-1*(AB1431-K1431)/K1431))</f>
        <v>-</v>
      </c>
      <c r="AD1431" s="66" t="str">
        <f>+IF(AB1431&lt;&gt;"-",IF(AB1431&lt;K1431,(K1431-AB1431)*C1431,AB1431*C1431),"")</f>
        <v/>
      </c>
      <c r="AE1431" s="68" t="str">
        <f>+IF(AB1431&lt;&gt;"-",IF(R1431&lt;&gt;"-",IF(Z1431&lt;&gt;"OUI","OLD","FAUX"),IF(Z1431&lt;&gt;"OUI","NEW","FAUX")),"")</f>
        <v/>
      </c>
      <c r="AF1431" s="68"/>
      <c r="AG1431" s="68"/>
      <c r="AH1431" s="53" t="str">
        <f t="shared" si="22"/>
        <v/>
      </c>
    </row>
    <row r="1432" spans="1:34" ht="17">
      <c r="A1432" s="53" t="s">
        <v>3128</v>
      </c>
      <c r="B1432" s="53" t="s">
        <v>3129</v>
      </c>
      <c r="C1432" s="54">
        <v>8</v>
      </c>
      <c r="D1432" s="55" t="s">
        <v>448</v>
      </c>
      <c r="E1432" s="55"/>
      <c r="F1432" s="56" t="s">
        <v>49</v>
      </c>
      <c r="G1432" s="56" t="s">
        <v>49</v>
      </c>
      <c r="H1432" s="56"/>
      <c r="I1432" s="56"/>
      <c r="J1432" s="56"/>
      <c r="K1432" s="57">
        <v>2.7195999999999998</v>
      </c>
      <c r="L1432" s="58">
        <v>45560</v>
      </c>
      <c r="M1432" s="58">
        <v>45719</v>
      </c>
      <c r="N1432" s="59"/>
      <c r="O1432" s="56">
        <v>1</v>
      </c>
      <c r="P1432" s="56"/>
      <c r="Q1432" s="56">
        <v>9</v>
      </c>
      <c r="R1432" s="60" t="s">
        <v>1139</v>
      </c>
      <c r="S1432" s="61">
        <f>O1432+P1432</f>
        <v>1</v>
      </c>
      <c r="T1432" s="62">
        <f>+IF(L1432&lt;&gt;"",IF(DAYS360(L1432,$A$2)&lt;0,0,IF(AND(MONTH(L1432)=MONTH($A$2),YEAR(L1432)&lt;YEAR($A$2)),(DAYS360(L1432,$A$2)/30)-1,DAYS360(L1432,$A$2)/30)),0)</f>
        <v>6.0333333333333332</v>
      </c>
      <c r="U1432" s="62">
        <f>+IF(M1432&lt;&gt;"",IF(DAYS360(M1432,$A$2)&lt;0,0,IF(AND(MONTH(M1432)=MONTH($A$2),YEAR(M1432)&lt;YEAR($A$2)),(DAYS360(M1432,$A$2)/30)-1,DAYS360(M1432,$A$2)/30)),0)</f>
        <v>0.76666666666666672</v>
      </c>
      <c r="V1432" s="63">
        <f>S1432/((C1432+Q1432)/2)</f>
        <v>0.11764705882352941</v>
      </c>
      <c r="W1432" s="64">
        <f>+IF(V1432&gt;0,1/V1432,999)</f>
        <v>8.5</v>
      </c>
      <c r="X1432" s="65" t="str">
        <f>+IF(N1432&lt;&gt;"",IF(INT(N1432)&lt;&gt;INT(K1432),"OUI",""),"")</f>
        <v/>
      </c>
      <c r="Y1432" s="66">
        <f>+IF(F1432="OUI",0,C1432*K1432)</f>
        <v>21.756799999999998</v>
      </c>
      <c r="Z1432" s="67" t="str">
        <f>+IF(R1432="-",IF(OR(F1432="OUI",AND(G1432="OUI",T1432&lt;=$V$1),H1432="OUI",I1432="OUI",J1432="OUI",T1432&lt;=$V$1),"OUI",""),"")</f>
        <v>OUI</v>
      </c>
      <c r="AA1432" s="68" t="str">
        <f>+IF(OR(Z1432&lt;&gt;"OUI",X1432="OUI",R1432&lt;&gt;"-"),"OUI","")</f>
        <v/>
      </c>
      <c r="AB1432" s="69" t="str">
        <f>+IF(AA1432&lt;&gt;"OUI","-",IF(R1432="-",IF(W1432&lt;=3,"-",MAX(N1432,K1432*(1-$T$1))),IF(W1432&lt;=3,R1432,IF(T1432&gt;$V$6,MAX(N1432,K1432*$T$6),IF(T1432&gt;$V$5,MAX(R1432,N1432,K1432*(1-$T$2),K1432*(1-$T$5)),IF(T1432&gt;$V$4,MAX(R1432,N1432,K1432*(1-$T$2),K1432*(1-$T$4)),IF(T1432&gt;$V$3,MAX(R1432,N1432,K1432*(1-$T$2),K1432*(1-$T$3)),IF(T1432&gt;$V$1,MAX(N1432,K1432*(1-$T$2)),MAX(N1432,R1432)))))))))</f>
        <v>-</v>
      </c>
      <c r="AC1432" s="70" t="str">
        <f>+IF(AB1432="-","-",IF(ABS(K1432-AB1432)&lt;0.1,1,-1*(AB1432-K1432)/K1432))</f>
        <v>-</v>
      </c>
      <c r="AD1432" s="66" t="str">
        <f>+IF(AB1432&lt;&gt;"-",IF(AB1432&lt;K1432,(K1432-AB1432)*C1432,AB1432*C1432),"")</f>
        <v/>
      </c>
      <c r="AE1432" s="68" t="str">
        <f>+IF(AB1432&lt;&gt;"-",IF(R1432&lt;&gt;"-",IF(Z1432&lt;&gt;"OUI","OLD","FAUX"),IF(Z1432&lt;&gt;"OUI","NEW","FAUX")),"")</f>
        <v/>
      </c>
      <c r="AF1432" s="68"/>
      <c r="AG1432" s="68"/>
      <c r="AH1432" s="53" t="str">
        <f t="shared" si="22"/>
        <v/>
      </c>
    </row>
    <row r="1433" spans="1:34" ht="17">
      <c r="A1433" s="53" t="s">
        <v>3130</v>
      </c>
      <c r="B1433" s="53" t="s">
        <v>3131</v>
      </c>
      <c r="C1433" s="54">
        <v>11</v>
      </c>
      <c r="D1433" s="55" t="s">
        <v>448</v>
      </c>
      <c r="E1433" s="55"/>
      <c r="F1433" s="56" t="s">
        <v>49</v>
      </c>
      <c r="G1433" s="56" t="s">
        <v>49</v>
      </c>
      <c r="H1433" s="56"/>
      <c r="I1433" s="56"/>
      <c r="J1433" s="56"/>
      <c r="K1433" s="57">
        <v>2.7195999999999998</v>
      </c>
      <c r="L1433" s="58">
        <v>45560</v>
      </c>
      <c r="M1433" s="58">
        <v>45569</v>
      </c>
      <c r="N1433" s="59"/>
      <c r="O1433" s="56"/>
      <c r="P1433" s="56"/>
      <c r="Q1433" s="56">
        <v>11</v>
      </c>
      <c r="R1433" s="60" t="s">
        <v>1139</v>
      </c>
      <c r="S1433" s="61">
        <f>O1433+P1433</f>
        <v>0</v>
      </c>
      <c r="T1433" s="62">
        <f>+IF(L1433&lt;&gt;"",IF(DAYS360(L1433,$A$2)&lt;0,0,IF(AND(MONTH(L1433)=MONTH($A$2),YEAR(L1433)&lt;YEAR($A$2)),(DAYS360(L1433,$A$2)/30)-1,DAYS360(L1433,$A$2)/30)),0)</f>
        <v>6.0333333333333332</v>
      </c>
      <c r="U1433" s="62">
        <f>+IF(M1433&lt;&gt;"",IF(DAYS360(M1433,$A$2)&lt;0,0,IF(AND(MONTH(M1433)=MONTH($A$2),YEAR(M1433)&lt;YEAR($A$2)),(DAYS360(M1433,$A$2)/30)-1,DAYS360(M1433,$A$2)/30)),0)</f>
        <v>5.7333333333333334</v>
      </c>
      <c r="V1433" s="63">
        <f>S1433/((C1433+Q1433)/2)</f>
        <v>0</v>
      </c>
      <c r="W1433" s="64">
        <f>+IF(V1433&gt;0,1/V1433,999)</f>
        <v>999</v>
      </c>
      <c r="X1433" s="65" t="str">
        <f>+IF(N1433&lt;&gt;"",IF(INT(N1433)&lt;&gt;INT(K1433),"OUI",""),"")</f>
        <v/>
      </c>
      <c r="Y1433" s="66">
        <f>+IF(F1433="OUI",0,C1433*K1433)</f>
        <v>29.915599999999998</v>
      </c>
      <c r="Z1433" s="67" t="str">
        <f>+IF(R1433="-",IF(OR(F1433="OUI",AND(G1433="OUI",T1433&lt;=$V$1),H1433="OUI",I1433="OUI",J1433="OUI",T1433&lt;=$V$1),"OUI",""),"")</f>
        <v>OUI</v>
      </c>
      <c r="AA1433" s="68" t="str">
        <f>+IF(OR(Z1433&lt;&gt;"OUI",X1433="OUI",R1433&lt;&gt;"-"),"OUI","")</f>
        <v/>
      </c>
      <c r="AB1433" s="69" t="str">
        <f>+IF(AA1433&lt;&gt;"OUI","-",IF(R1433="-",IF(W1433&lt;=3,"-",MAX(N1433,K1433*(1-$T$1))),IF(W1433&lt;=3,R1433,IF(T1433&gt;$V$6,MAX(N1433,K1433*$T$6),IF(T1433&gt;$V$5,MAX(R1433,N1433,K1433*(1-$T$2),K1433*(1-$T$5)),IF(T1433&gt;$V$4,MAX(R1433,N1433,K1433*(1-$T$2),K1433*(1-$T$4)),IF(T1433&gt;$V$3,MAX(R1433,N1433,K1433*(1-$T$2),K1433*(1-$T$3)),IF(T1433&gt;$V$1,MAX(N1433,K1433*(1-$T$2)),MAX(N1433,R1433)))))))))</f>
        <v>-</v>
      </c>
      <c r="AC1433" s="70" t="str">
        <f>+IF(AB1433="-","-",IF(ABS(K1433-AB1433)&lt;0.1,1,-1*(AB1433-K1433)/K1433))</f>
        <v>-</v>
      </c>
      <c r="AD1433" s="66" t="str">
        <f>+IF(AB1433&lt;&gt;"-",IF(AB1433&lt;K1433,(K1433-AB1433)*C1433,AB1433*C1433),"")</f>
        <v/>
      </c>
      <c r="AE1433" s="68" t="str">
        <f>+IF(AB1433&lt;&gt;"-",IF(R1433&lt;&gt;"-",IF(Z1433&lt;&gt;"OUI","OLD","FAUX"),IF(Z1433&lt;&gt;"OUI","NEW","FAUX")),"")</f>
        <v/>
      </c>
      <c r="AF1433" s="68"/>
      <c r="AG1433" s="68"/>
      <c r="AH1433" s="53" t="str">
        <f t="shared" si="22"/>
        <v/>
      </c>
    </row>
    <row r="1434" spans="1:34" ht="17">
      <c r="A1434" s="53" t="s">
        <v>3138</v>
      </c>
      <c r="B1434" s="53" t="s">
        <v>3139</v>
      </c>
      <c r="C1434" s="54">
        <v>23</v>
      </c>
      <c r="D1434" s="55" t="s">
        <v>448</v>
      </c>
      <c r="E1434" s="55"/>
      <c r="F1434" s="56" t="s">
        <v>49</v>
      </c>
      <c r="G1434" s="56" t="s">
        <v>49</v>
      </c>
      <c r="H1434" s="56"/>
      <c r="I1434" s="56"/>
      <c r="J1434" s="56"/>
      <c r="K1434" s="57">
        <v>2.7195999999999998</v>
      </c>
      <c r="L1434" s="58">
        <v>45560</v>
      </c>
      <c r="M1434" s="58">
        <v>45600</v>
      </c>
      <c r="N1434" s="59"/>
      <c r="O1434" s="56"/>
      <c r="P1434" s="56"/>
      <c r="Q1434" s="56">
        <v>23</v>
      </c>
      <c r="R1434" s="60" t="s">
        <v>1139</v>
      </c>
      <c r="S1434" s="61">
        <f>O1434+P1434</f>
        <v>0</v>
      </c>
      <c r="T1434" s="62">
        <f>+IF(L1434&lt;&gt;"",IF(DAYS360(L1434,$A$2)&lt;0,0,IF(AND(MONTH(L1434)=MONTH($A$2),YEAR(L1434)&lt;YEAR($A$2)),(DAYS360(L1434,$A$2)/30)-1,DAYS360(L1434,$A$2)/30)),0)</f>
        <v>6.0333333333333332</v>
      </c>
      <c r="U1434" s="62">
        <f>+IF(M1434&lt;&gt;"",IF(DAYS360(M1434,$A$2)&lt;0,0,IF(AND(MONTH(M1434)=MONTH($A$2),YEAR(M1434)&lt;YEAR($A$2)),(DAYS360(M1434,$A$2)/30)-1,DAYS360(M1434,$A$2)/30)),0)</f>
        <v>4.7333333333333334</v>
      </c>
      <c r="V1434" s="63">
        <f>S1434/((C1434+Q1434)/2)</f>
        <v>0</v>
      </c>
      <c r="W1434" s="64">
        <f>+IF(V1434&gt;0,1/V1434,999)</f>
        <v>999</v>
      </c>
      <c r="X1434" s="65" t="str">
        <f>+IF(N1434&lt;&gt;"",IF(INT(N1434)&lt;&gt;INT(K1434),"OUI",""),"")</f>
        <v/>
      </c>
      <c r="Y1434" s="66">
        <f>+IF(F1434="OUI",0,C1434*K1434)</f>
        <v>62.550799999999995</v>
      </c>
      <c r="Z1434" s="67" t="str">
        <f>+IF(R1434="-",IF(OR(F1434="OUI",AND(G1434="OUI",T1434&lt;=$V$1),H1434="OUI",I1434="OUI",J1434="OUI",T1434&lt;=$V$1),"OUI",""),"")</f>
        <v>OUI</v>
      </c>
      <c r="AA1434" s="68" t="str">
        <f>+IF(OR(Z1434&lt;&gt;"OUI",X1434="OUI",R1434&lt;&gt;"-"),"OUI","")</f>
        <v/>
      </c>
      <c r="AB1434" s="69" t="str">
        <f>+IF(AA1434&lt;&gt;"OUI","-",IF(R1434="-",IF(W1434&lt;=3,"-",MAX(N1434,K1434*(1-$T$1))),IF(W1434&lt;=3,R1434,IF(T1434&gt;$V$6,MAX(N1434,K1434*$T$6),IF(T1434&gt;$V$5,MAX(R1434,N1434,K1434*(1-$T$2),K1434*(1-$T$5)),IF(T1434&gt;$V$4,MAX(R1434,N1434,K1434*(1-$T$2),K1434*(1-$T$4)),IF(T1434&gt;$V$3,MAX(R1434,N1434,K1434*(1-$T$2),K1434*(1-$T$3)),IF(T1434&gt;$V$1,MAX(N1434,K1434*(1-$T$2)),MAX(N1434,R1434)))))))))</f>
        <v>-</v>
      </c>
      <c r="AC1434" s="70" t="str">
        <f>+IF(AB1434="-","-",IF(ABS(K1434-AB1434)&lt;0.1,1,-1*(AB1434-K1434)/K1434))</f>
        <v>-</v>
      </c>
      <c r="AD1434" s="66" t="str">
        <f>+IF(AB1434&lt;&gt;"-",IF(AB1434&lt;K1434,(K1434-AB1434)*C1434,AB1434*C1434),"")</f>
        <v/>
      </c>
      <c r="AE1434" s="68" t="str">
        <f>+IF(AB1434&lt;&gt;"-",IF(R1434&lt;&gt;"-",IF(Z1434&lt;&gt;"OUI","OLD","FAUX"),IF(Z1434&lt;&gt;"OUI","NEW","FAUX")),"")</f>
        <v/>
      </c>
      <c r="AF1434" s="68"/>
      <c r="AG1434" s="68"/>
      <c r="AH1434" s="53" t="str">
        <f t="shared" si="22"/>
        <v/>
      </c>
    </row>
    <row r="1435" spans="1:34" ht="17">
      <c r="A1435" s="53" t="s">
        <v>3136</v>
      </c>
      <c r="B1435" s="53" t="s">
        <v>3137</v>
      </c>
      <c r="C1435" s="54">
        <v>24</v>
      </c>
      <c r="D1435" s="55" t="s">
        <v>448</v>
      </c>
      <c r="E1435" s="55"/>
      <c r="F1435" s="56" t="s">
        <v>49</v>
      </c>
      <c r="G1435" s="56" t="s">
        <v>49</v>
      </c>
      <c r="H1435" s="56"/>
      <c r="I1435" s="56"/>
      <c r="J1435" s="56"/>
      <c r="K1435" s="57">
        <v>2.7195999999999998</v>
      </c>
      <c r="L1435" s="58">
        <v>45560</v>
      </c>
      <c r="M1435" s="58"/>
      <c r="N1435" s="59"/>
      <c r="O1435" s="56"/>
      <c r="P1435" s="56"/>
      <c r="Q1435" s="56">
        <v>24</v>
      </c>
      <c r="R1435" s="60" t="s">
        <v>1139</v>
      </c>
      <c r="S1435" s="61">
        <f>O1435+P1435</f>
        <v>0</v>
      </c>
      <c r="T1435" s="62">
        <f>+IF(L1435&lt;&gt;"",IF(DAYS360(L1435,$A$2)&lt;0,0,IF(AND(MONTH(L1435)=MONTH($A$2),YEAR(L1435)&lt;YEAR($A$2)),(DAYS360(L1435,$A$2)/30)-1,DAYS360(L1435,$A$2)/30)),0)</f>
        <v>6.0333333333333332</v>
      </c>
      <c r="U1435" s="62">
        <f>+IF(M1435&lt;&gt;"",IF(DAYS360(M1435,$A$2)&lt;0,0,IF(AND(MONTH(M1435)=MONTH($A$2),YEAR(M1435)&lt;YEAR($A$2)),(DAYS360(M1435,$A$2)/30)-1,DAYS360(M1435,$A$2)/30)),0)</f>
        <v>0</v>
      </c>
      <c r="V1435" s="63">
        <f>S1435/((C1435+Q1435)/2)</f>
        <v>0</v>
      </c>
      <c r="W1435" s="64">
        <f>+IF(V1435&gt;0,1/V1435,999)</f>
        <v>999</v>
      </c>
      <c r="X1435" s="65" t="str">
        <f>+IF(N1435&lt;&gt;"",IF(INT(N1435)&lt;&gt;INT(K1435),"OUI",""),"")</f>
        <v/>
      </c>
      <c r="Y1435" s="66">
        <f>+IF(F1435="OUI",0,C1435*K1435)</f>
        <v>65.270399999999995</v>
      </c>
      <c r="Z1435" s="67" t="str">
        <f>+IF(R1435="-",IF(OR(F1435="OUI",AND(G1435="OUI",T1435&lt;=$V$1),H1435="OUI",I1435="OUI",J1435="OUI",T1435&lt;=$V$1),"OUI",""),"")</f>
        <v>OUI</v>
      </c>
      <c r="AA1435" s="68" t="str">
        <f>+IF(OR(Z1435&lt;&gt;"OUI",X1435="OUI",R1435&lt;&gt;"-"),"OUI","")</f>
        <v/>
      </c>
      <c r="AB1435" s="69" t="str">
        <f>+IF(AA1435&lt;&gt;"OUI","-",IF(R1435="-",IF(W1435&lt;=3,"-",MAX(N1435,K1435*(1-$T$1))),IF(W1435&lt;=3,R1435,IF(T1435&gt;$V$6,MAX(N1435,K1435*$T$6),IF(T1435&gt;$V$5,MAX(R1435,N1435,K1435*(1-$T$2),K1435*(1-$T$5)),IF(T1435&gt;$V$4,MAX(R1435,N1435,K1435*(1-$T$2),K1435*(1-$T$4)),IF(T1435&gt;$V$3,MAX(R1435,N1435,K1435*(1-$T$2),K1435*(1-$T$3)),IF(T1435&gt;$V$1,MAX(N1435,K1435*(1-$T$2)),MAX(N1435,R1435)))))))))</f>
        <v>-</v>
      </c>
      <c r="AC1435" s="70" t="str">
        <f>+IF(AB1435="-","-",IF(ABS(K1435-AB1435)&lt;0.1,1,-1*(AB1435-K1435)/K1435))</f>
        <v>-</v>
      </c>
      <c r="AD1435" s="66" t="str">
        <f>+IF(AB1435&lt;&gt;"-",IF(AB1435&lt;K1435,(K1435-AB1435)*C1435,AB1435*C1435),"")</f>
        <v/>
      </c>
      <c r="AE1435" s="68" t="str">
        <f>+IF(AB1435&lt;&gt;"-",IF(R1435&lt;&gt;"-",IF(Z1435&lt;&gt;"OUI","OLD","FAUX"),IF(Z1435&lt;&gt;"OUI","NEW","FAUX")),"")</f>
        <v/>
      </c>
      <c r="AF1435" s="68"/>
      <c r="AG1435" s="68"/>
      <c r="AH1435" s="53" t="str">
        <f t="shared" si="22"/>
        <v/>
      </c>
    </row>
    <row r="1436" spans="1:34" ht="17">
      <c r="A1436" s="53" t="s">
        <v>1387</v>
      </c>
      <c r="B1436" s="53" t="s">
        <v>1388</v>
      </c>
      <c r="C1436" s="54">
        <v>531</v>
      </c>
      <c r="D1436" s="55" t="s">
        <v>47</v>
      </c>
      <c r="E1436" s="55" t="s">
        <v>74</v>
      </c>
      <c r="F1436" s="56" t="s">
        <v>49</v>
      </c>
      <c r="G1436" s="56" t="s">
        <v>49</v>
      </c>
      <c r="H1436" s="56"/>
      <c r="I1436" s="56"/>
      <c r="J1436" s="56" t="s">
        <v>49</v>
      </c>
      <c r="K1436" s="57">
        <v>2.7158000000000002</v>
      </c>
      <c r="L1436" s="58">
        <v>44246</v>
      </c>
      <c r="M1436" s="58">
        <v>45730</v>
      </c>
      <c r="N1436" s="59"/>
      <c r="O1436" s="56">
        <v>41</v>
      </c>
      <c r="P1436" s="56"/>
      <c r="Q1436" s="56">
        <v>576</v>
      </c>
      <c r="R1436" s="60">
        <v>1.6521116666666669</v>
      </c>
      <c r="S1436" s="61">
        <f>O1436+P1436</f>
        <v>41</v>
      </c>
      <c r="T1436" s="62">
        <f>+IF(L1436&lt;&gt;"",IF(DAYS360(L1436,$A$2)&lt;0,0,IF(AND(MONTH(L1436)=MONTH($A$2),YEAR(L1436)&lt;YEAR($A$2)),(DAYS360(L1436,$A$2)/30)-1,DAYS360(L1436,$A$2)/30)),0)</f>
        <v>49.233333333333334</v>
      </c>
      <c r="U1436" s="62">
        <f>+IF(M1436&lt;&gt;"",IF(DAYS360(M1436,$A$2)&lt;0,0,IF(AND(MONTH(M1436)=MONTH($A$2),YEAR(M1436)&lt;YEAR($A$2)),(DAYS360(M1436,$A$2)/30)-1,DAYS360(M1436,$A$2)/30)),0)</f>
        <v>0.4</v>
      </c>
      <c r="V1436" s="63">
        <f>S1436/((C1436+Q1436)/2)</f>
        <v>7.407407407407407E-2</v>
      </c>
      <c r="W1436" s="64">
        <f>+IF(V1436&gt;0,1/V1436,999)</f>
        <v>13.5</v>
      </c>
      <c r="X1436" s="65" t="str">
        <f>+IF(N1436&lt;&gt;"",IF(INT(N1436)&lt;&gt;INT(K1436),"OUI",""),"")</f>
        <v/>
      </c>
      <c r="Y1436" s="66">
        <f>+IF(F1436="OUI",0,C1436*K1436)</f>
        <v>1442.0898000000002</v>
      </c>
      <c r="Z1436" s="67" t="str">
        <f>+IF(R1436="-",IF(OR(F1436="OUI",AND(G1436="OUI",T1436&lt;=$V$1),H1436="OUI",I1436="OUI",J1436="OUI",T1436&lt;=$V$1),"OUI",""),"")</f>
        <v/>
      </c>
      <c r="AA1436" s="68" t="str">
        <f>+IF(OR(Z1436&lt;&gt;"OUI",X1436="OUI",R1436&lt;&gt;"-"),"OUI","")</f>
        <v>OUI</v>
      </c>
      <c r="AB1436" s="69">
        <f>+IF(AA1436&lt;&gt;"OUI","-",IF(R1436="-",IF(W1436&lt;=3,"-",MAX(N1436,K1436*(1-$T$1))),IF(W1436&lt;=3,R1436,IF(T1436&gt;$V$6,MAX(N1436,K1436*$T$6),IF(T1436&gt;$V$5,MAX(R1436,N1436,K1436*(1-$T$2),K1436*(1-$T$5)),IF(T1436&gt;$V$4,MAX(R1436,N1436,K1436*(1-$T$2),K1436*(1-$T$4)),IF(T1436&gt;$V$3,MAX(R1436,N1436,K1436*(1-$T$2),K1436*(1-$T$3)),IF(T1436&gt;$V$1,MAX(N1436,K1436*(1-$T$2)),MAX(N1436,R1436)))))))))</f>
        <v>2.4442200000000001</v>
      </c>
      <c r="AC1436" s="70">
        <f>+IF(AB1436="-","-",IF(ABS(K1436-AB1436)&lt;0.1,1,-1*(AB1436-K1436)/K1436))</f>
        <v>0.10000000000000005</v>
      </c>
      <c r="AD1436" s="66">
        <f>+IF(AB1436&lt;&gt;"-",IF(AB1436&lt;K1436,(K1436-AB1436)*C1436,AB1436*C1436),"")</f>
        <v>144.20898000000008</v>
      </c>
      <c r="AE1436" s="68" t="str">
        <f>+IF(AB1436&lt;&gt;"-",IF(R1436&lt;&gt;"-",IF(Z1436&lt;&gt;"OUI","OLD","FAUX"),IF(Z1436&lt;&gt;"OUI","NEW","FAUX")),"")</f>
        <v>OLD</v>
      </c>
      <c r="AF1436" s="68"/>
      <c r="AG1436" s="68"/>
      <c r="AH1436" s="53" t="str">
        <f t="shared" si="22"/>
        <v/>
      </c>
    </row>
    <row r="1437" spans="1:34" ht="17">
      <c r="A1437" s="53" t="s">
        <v>435</v>
      </c>
      <c r="B1437" s="53" t="s">
        <v>436</v>
      </c>
      <c r="C1437" s="54">
        <v>11</v>
      </c>
      <c r="D1437" s="55" t="s">
        <v>80</v>
      </c>
      <c r="E1437" s="55" t="s">
        <v>437</v>
      </c>
      <c r="F1437" s="56" t="s">
        <v>49</v>
      </c>
      <c r="G1437" s="56" t="s">
        <v>49</v>
      </c>
      <c r="H1437" s="56"/>
      <c r="I1437" s="56"/>
      <c r="J1437" s="56" t="s">
        <v>49</v>
      </c>
      <c r="K1437" s="57">
        <v>2.68</v>
      </c>
      <c r="L1437" s="58">
        <v>44526</v>
      </c>
      <c r="M1437" s="58">
        <v>45653</v>
      </c>
      <c r="N1437" s="59"/>
      <c r="O1437" s="56"/>
      <c r="P1437" s="56"/>
      <c r="Q1437" s="56">
        <v>11</v>
      </c>
      <c r="R1437" s="60">
        <v>2.6812499999999999</v>
      </c>
      <c r="S1437" s="61">
        <f>O1437+P1437</f>
        <v>0</v>
      </c>
      <c r="T1437" s="62">
        <f>+IF(L1437&lt;&gt;"",IF(DAYS360(L1437,$A$2)&lt;0,0,IF(AND(MONTH(L1437)=MONTH($A$2),YEAR(L1437)&lt;YEAR($A$2)),(DAYS360(L1437,$A$2)/30)-1,DAYS360(L1437,$A$2)/30)),0)</f>
        <v>40</v>
      </c>
      <c r="U1437" s="62">
        <f>+IF(M1437&lt;&gt;"",IF(DAYS360(M1437,$A$2)&lt;0,0,IF(AND(MONTH(M1437)=MONTH($A$2),YEAR(M1437)&lt;YEAR($A$2)),(DAYS360(M1437,$A$2)/30)-1,DAYS360(M1437,$A$2)/30)),0)</f>
        <v>2.9666666666666668</v>
      </c>
      <c r="V1437" s="63">
        <f>S1437/((C1437+Q1437)/2)</f>
        <v>0</v>
      </c>
      <c r="W1437" s="64">
        <f>+IF(V1437&gt;0,1/V1437,999)</f>
        <v>999</v>
      </c>
      <c r="X1437" s="65" t="str">
        <f>+IF(N1437&lt;&gt;"",IF(INT(N1437)&lt;&gt;INT(K1437),"OUI",""),"")</f>
        <v/>
      </c>
      <c r="Y1437" s="66">
        <f>+IF(F1437="OUI",0,C1437*K1437)</f>
        <v>29.48</v>
      </c>
      <c r="Z1437" s="67" t="str">
        <f>+IF(R1437="-",IF(OR(F1437="OUI",AND(G1437="OUI",T1437&lt;=$V$1),H1437="OUI",I1437="OUI",J1437="OUI",T1437&lt;=$V$1),"OUI",""),"")</f>
        <v/>
      </c>
      <c r="AA1437" s="68" t="str">
        <f>+IF(OR(Z1437&lt;&gt;"OUI",X1437="OUI",R1437&lt;&gt;"-"),"OUI","")</f>
        <v>OUI</v>
      </c>
      <c r="AB1437" s="69">
        <f>+IF(AA1437&lt;&gt;"OUI","-",IF(R1437="-",IF(W1437&lt;=3,"-",MAX(N1437,K1437*(1-$T$1))),IF(W1437&lt;=3,R1437,IF(T1437&gt;$V$6,MAX(N1437,K1437*$T$6),IF(T1437&gt;$V$5,MAX(R1437,N1437,K1437*(1-$T$2),K1437*(1-$T$5)),IF(T1437&gt;$V$4,MAX(R1437,N1437,K1437*(1-$T$2),K1437*(1-$T$4)),IF(T1437&gt;$V$3,MAX(R1437,N1437,K1437*(1-$T$2),K1437*(1-$T$3)),IF(T1437&gt;$V$1,MAX(N1437,K1437*(1-$T$2)),MAX(N1437,R1437)))))))))</f>
        <v>2.6812499999999999</v>
      </c>
      <c r="AC1437" s="70">
        <f>+IF(AB1437="-","-",IF(ABS(K1437-AB1437)&lt;0.1,1,-1*(AB1437-K1437)/K1437))</f>
        <v>1</v>
      </c>
      <c r="AD1437" s="66">
        <f>+IF(AB1437&lt;&gt;"-",IF(AB1437&lt;K1437,(K1437-AB1437)*C1437,AB1437*C1437),"")</f>
        <v>29.493749999999999</v>
      </c>
      <c r="AE1437" s="68" t="str">
        <f>+IF(AB1437&lt;&gt;"-",IF(R1437&lt;&gt;"-",IF(Z1437&lt;&gt;"OUI","OLD","FAUX"),IF(Z1437&lt;&gt;"OUI","NEW","FAUX")),"")</f>
        <v>OLD</v>
      </c>
      <c r="AF1437" s="68"/>
      <c r="AG1437" s="68"/>
      <c r="AH1437" s="53" t="str">
        <f t="shared" si="22"/>
        <v/>
      </c>
    </row>
    <row r="1438" spans="1:34" ht="17">
      <c r="A1438" s="53" t="s">
        <v>939</v>
      </c>
      <c r="B1438" s="53" t="s">
        <v>940</v>
      </c>
      <c r="C1438" s="54">
        <v>26</v>
      </c>
      <c r="D1438" s="55" t="s">
        <v>80</v>
      </c>
      <c r="E1438" s="55" t="s">
        <v>928</v>
      </c>
      <c r="F1438" s="56" t="s">
        <v>49</v>
      </c>
      <c r="G1438" s="56" t="s">
        <v>49</v>
      </c>
      <c r="H1438" s="56"/>
      <c r="I1438" s="56"/>
      <c r="J1438" s="56" t="s">
        <v>49</v>
      </c>
      <c r="K1438" s="57">
        <v>2.6747000000000001</v>
      </c>
      <c r="L1438" s="58">
        <v>44228</v>
      </c>
      <c r="M1438" s="58">
        <v>45397</v>
      </c>
      <c r="N1438" s="59"/>
      <c r="O1438" s="56"/>
      <c r="P1438" s="56"/>
      <c r="Q1438" s="56">
        <v>26</v>
      </c>
      <c r="R1438" s="60">
        <v>2.4072300000000002</v>
      </c>
      <c r="S1438" s="61">
        <f>O1438+P1438</f>
        <v>0</v>
      </c>
      <c r="T1438" s="62">
        <f>+IF(L1438&lt;&gt;"",IF(DAYS360(L1438,$A$2)&lt;0,0,IF(AND(MONTH(L1438)=MONTH($A$2),YEAR(L1438)&lt;YEAR($A$2)),(DAYS360(L1438,$A$2)/30)-1,DAYS360(L1438,$A$2)/30)),0)</f>
        <v>49.833333333333336</v>
      </c>
      <c r="U1438" s="62">
        <f>+IF(M1438&lt;&gt;"",IF(DAYS360(M1438,$A$2)&lt;0,0,IF(AND(MONTH(M1438)=MONTH($A$2),YEAR(M1438)&lt;YEAR($A$2)),(DAYS360(M1438,$A$2)/30)-1,DAYS360(M1438,$A$2)/30)),0)</f>
        <v>11.366666666666667</v>
      </c>
      <c r="V1438" s="63">
        <f>S1438/((C1438+Q1438)/2)</f>
        <v>0</v>
      </c>
      <c r="W1438" s="64">
        <f>+IF(V1438&gt;0,1/V1438,999)</f>
        <v>999</v>
      </c>
      <c r="X1438" s="65" t="str">
        <f>+IF(N1438&lt;&gt;"",IF(INT(N1438)&lt;&gt;INT(K1438),"OUI",""),"")</f>
        <v/>
      </c>
      <c r="Y1438" s="66">
        <f>+IF(F1438="OUI",0,C1438*K1438)</f>
        <v>69.542200000000008</v>
      </c>
      <c r="Z1438" s="67" t="str">
        <f>+IF(R1438="-",IF(OR(F1438="OUI",AND(G1438="OUI",T1438&lt;=$V$1),H1438="OUI",I1438="OUI",J1438="OUI",T1438&lt;=$V$1),"OUI",""),"")</f>
        <v/>
      </c>
      <c r="AA1438" s="68" t="str">
        <f>+IF(OR(Z1438&lt;&gt;"OUI",X1438="OUI",R1438&lt;&gt;"-"),"OUI","")</f>
        <v>OUI</v>
      </c>
      <c r="AB1438" s="69">
        <f>+IF(AA1438&lt;&gt;"OUI","-",IF(R1438="-",IF(W1438&lt;=3,"-",MAX(N1438,K1438*(1-$T$1))),IF(W1438&lt;=3,R1438,IF(T1438&gt;$V$6,MAX(N1438,K1438*$T$6),IF(T1438&gt;$V$5,MAX(R1438,N1438,K1438*(1-$T$2),K1438*(1-$T$5)),IF(T1438&gt;$V$4,MAX(R1438,N1438,K1438*(1-$T$2),K1438*(1-$T$4)),IF(T1438&gt;$V$3,MAX(R1438,N1438,K1438*(1-$T$2),K1438*(1-$T$3)),IF(T1438&gt;$V$1,MAX(N1438,K1438*(1-$T$2)),MAX(N1438,R1438)))))))))</f>
        <v>2.4072300000000002</v>
      </c>
      <c r="AC1438" s="70">
        <f>+IF(AB1438="-","-",IF(ABS(K1438-AB1438)&lt;0.1,1,-1*(AB1438-K1438)/K1438))</f>
        <v>9.999999999999995E-2</v>
      </c>
      <c r="AD1438" s="66">
        <f>+IF(AB1438&lt;&gt;"-",IF(AB1438&lt;K1438,(K1438-AB1438)*C1438,AB1438*C1438),"")</f>
        <v>6.9542199999999967</v>
      </c>
      <c r="AE1438" s="68" t="str">
        <f>+IF(AB1438&lt;&gt;"-",IF(R1438&lt;&gt;"-",IF(Z1438&lt;&gt;"OUI","OLD","FAUX"),IF(Z1438&lt;&gt;"OUI","NEW","FAUX")),"")</f>
        <v>OLD</v>
      </c>
      <c r="AF1438" s="68"/>
      <c r="AG1438" s="68"/>
      <c r="AH1438" s="53" t="str">
        <f t="shared" si="22"/>
        <v/>
      </c>
    </row>
    <row r="1439" spans="1:34" ht="17">
      <c r="A1439" s="53" t="s">
        <v>1589</v>
      </c>
      <c r="B1439" s="53" t="s">
        <v>1590</v>
      </c>
      <c r="C1439" s="54">
        <v>64</v>
      </c>
      <c r="D1439" s="55" t="s">
        <v>47</v>
      </c>
      <c r="E1439" s="55"/>
      <c r="F1439" s="56" t="s">
        <v>49</v>
      </c>
      <c r="G1439" s="56" t="s">
        <v>49</v>
      </c>
      <c r="H1439" s="56"/>
      <c r="I1439" s="56"/>
      <c r="J1439" s="56"/>
      <c r="K1439" s="57">
        <v>2.6513</v>
      </c>
      <c r="L1439" s="58">
        <v>44595</v>
      </c>
      <c r="M1439" s="58">
        <v>45721</v>
      </c>
      <c r="N1439" s="59"/>
      <c r="O1439" s="56">
        <v>1</v>
      </c>
      <c r="P1439" s="56"/>
      <c r="Q1439" s="56">
        <v>65</v>
      </c>
      <c r="R1439" s="60">
        <v>2.3861699999999999</v>
      </c>
      <c r="S1439" s="61">
        <f>O1439+P1439</f>
        <v>1</v>
      </c>
      <c r="T1439" s="62">
        <f>+IF(L1439&lt;&gt;"",IF(DAYS360(L1439,$A$2)&lt;0,0,IF(AND(MONTH(L1439)=MONTH($A$2),YEAR(L1439)&lt;YEAR($A$2)),(DAYS360(L1439,$A$2)/30)-1,DAYS360(L1439,$A$2)/30)),0)</f>
        <v>37.766666666666666</v>
      </c>
      <c r="U1439" s="62">
        <f>+IF(M1439&lt;&gt;"",IF(DAYS360(M1439,$A$2)&lt;0,0,IF(AND(MONTH(M1439)=MONTH($A$2),YEAR(M1439)&lt;YEAR($A$2)),(DAYS360(M1439,$A$2)/30)-1,DAYS360(M1439,$A$2)/30)),0)</f>
        <v>0.7</v>
      </c>
      <c r="V1439" s="63">
        <f>S1439/((C1439+Q1439)/2)</f>
        <v>1.5503875968992248E-2</v>
      </c>
      <c r="W1439" s="64">
        <f>+IF(V1439&gt;0,1/V1439,999)</f>
        <v>64.5</v>
      </c>
      <c r="X1439" s="65" t="str">
        <f>+IF(N1439&lt;&gt;"",IF(INT(N1439)&lt;&gt;INT(K1439),"OUI",""),"")</f>
        <v/>
      </c>
      <c r="Y1439" s="66">
        <f>+IF(F1439="OUI",0,C1439*K1439)</f>
        <v>169.6832</v>
      </c>
      <c r="Z1439" s="67" t="str">
        <f>+IF(R1439="-",IF(OR(F1439="OUI",AND(G1439="OUI",T1439&lt;=$V$1),H1439="OUI",I1439="OUI",J1439="OUI",T1439&lt;=$V$1),"OUI",""),"")</f>
        <v/>
      </c>
      <c r="AA1439" s="68" t="str">
        <f>+IF(OR(Z1439&lt;&gt;"OUI",X1439="OUI",R1439&lt;&gt;"-"),"OUI","")</f>
        <v>OUI</v>
      </c>
      <c r="AB1439" s="69">
        <f>+IF(AA1439&lt;&gt;"OUI","-",IF(R1439="-",IF(W1439&lt;=3,"-",MAX(N1439,K1439*(1-$T$1))),IF(W1439&lt;=3,R1439,IF(T1439&gt;$V$6,MAX(N1439,K1439*$T$6),IF(T1439&gt;$V$5,MAX(R1439,N1439,K1439*(1-$T$2),K1439*(1-$T$5)),IF(T1439&gt;$V$4,MAX(R1439,N1439,K1439*(1-$T$2),K1439*(1-$T$4)),IF(T1439&gt;$V$3,MAX(R1439,N1439,K1439*(1-$T$2),K1439*(1-$T$3)),IF(T1439&gt;$V$1,MAX(N1439,K1439*(1-$T$2)),MAX(N1439,R1439)))))))))</f>
        <v>2.3861699999999999</v>
      </c>
      <c r="AC1439" s="70">
        <f>+IF(AB1439="-","-",IF(ABS(K1439-AB1439)&lt;0.1,1,-1*(AB1439-K1439)/K1439))</f>
        <v>0.10000000000000003</v>
      </c>
      <c r="AD1439" s="66">
        <f>+IF(AB1439&lt;&gt;"-",IF(AB1439&lt;K1439,(K1439-AB1439)*C1439,AB1439*C1439),"")</f>
        <v>16.968320000000006</v>
      </c>
      <c r="AE1439" s="68" t="str">
        <f>+IF(AB1439&lt;&gt;"-",IF(R1439&lt;&gt;"-",IF(Z1439&lt;&gt;"OUI","OLD","FAUX"),IF(Z1439&lt;&gt;"OUI","NEW","FAUX")),"")</f>
        <v>OLD</v>
      </c>
      <c r="AF1439" s="68"/>
      <c r="AG1439" s="68"/>
      <c r="AH1439" s="53" t="str">
        <f t="shared" si="22"/>
        <v/>
      </c>
    </row>
    <row r="1440" spans="1:34" ht="17">
      <c r="A1440" s="53" t="s">
        <v>699</v>
      </c>
      <c r="B1440" s="53" t="s">
        <v>700</v>
      </c>
      <c r="C1440" s="54">
        <v>405</v>
      </c>
      <c r="D1440" s="55" t="s">
        <v>80</v>
      </c>
      <c r="E1440" s="55" t="s">
        <v>437</v>
      </c>
      <c r="F1440" s="56" t="s">
        <v>49</v>
      </c>
      <c r="G1440" s="56" t="s">
        <v>49</v>
      </c>
      <c r="H1440" s="56"/>
      <c r="I1440" s="56"/>
      <c r="J1440" s="56" t="s">
        <v>49</v>
      </c>
      <c r="K1440" s="57">
        <v>2.6482000000000001</v>
      </c>
      <c r="L1440" s="58">
        <v>45155</v>
      </c>
      <c r="M1440" s="58">
        <v>45726</v>
      </c>
      <c r="N1440" s="59"/>
      <c r="O1440" s="56">
        <v>13</v>
      </c>
      <c r="P1440" s="56"/>
      <c r="Q1440" s="56">
        <v>419</v>
      </c>
      <c r="R1440" s="60">
        <v>2.3833800000000003</v>
      </c>
      <c r="S1440" s="61">
        <f>O1440+P1440</f>
        <v>13</v>
      </c>
      <c r="T1440" s="62">
        <f>+IF(L1440&lt;&gt;"",IF(DAYS360(L1440,$A$2)&lt;0,0,IF(AND(MONTH(L1440)=MONTH($A$2),YEAR(L1440)&lt;YEAR($A$2)),(DAYS360(L1440,$A$2)/30)-1,DAYS360(L1440,$A$2)/30)),0)</f>
        <v>19.3</v>
      </c>
      <c r="U1440" s="62">
        <f>+IF(M1440&lt;&gt;"",IF(DAYS360(M1440,$A$2)&lt;0,0,IF(AND(MONTH(M1440)=MONTH($A$2),YEAR(M1440)&lt;YEAR($A$2)),(DAYS360(M1440,$A$2)/30)-1,DAYS360(M1440,$A$2)/30)),0)</f>
        <v>0.53333333333333333</v>
      </c>
      <c r="V1440" s="63">
        <f>S1440/((C1440+Q1440)/2)</f>
        <v>3.1553398058252427E-2</v>
      </c>
      <c r="W1440" s="64">
        <f>+IF(V1440&gt;0,1/V1440,999)</f>
        <v>31.692307692307693</v>
      </c>
      <c r="X1440" s="65" t="str">
        <f>+IF(N1440&lt;&gt;"",IF(INT(N1440)&lt;&gt;INT(K1440),"OUI",""),"")</f>
        <v/>
      </c>
      <c r="Y1440" s="66">
        <f>+IF(F1440="OUI",0,C1440*K1440)</f>
        <v>1072.521</v>
      </c>
      <c r="Z1440" s="67" t="str">
        <f>+IF(R1440="-",IF(OR(F1440="OUI",AND(G1440="OUI",T1440&lt;=$V$1),H1440="OUI",I1440="OUI",J1440="OUI",T1440&lt;=$V$1),"OUI",""),"")</f>
        <v/>
      </c>
      <c r="AA1440" s="68" t="str">
        <f>+IF(OR(Z1440&lt;&gt;"OUI",X1440="OUI",R1440&lt;&gt;"-"),"OUI","")</f>
        <v>OUI</v>
      </c>
      <c r="AB1440" s="69">
        <f>+IF(AA1440&lt;&gt;"OUI","-",IF(R1440="-",IF(W1440&lt;=3,"-",MAX(N1440,K1440*(1-$T$1))),IF(W1440&lt;=3,R1440,IF(T1440&gt;$V$6,MAX(N1440,K1440*$T$6),IF(T1440&gt;$V$5,MAX(R1440,N1440,K1440*(1-$T$2),K1440*(1-$T$5)),IF(T1440&gt;$V$4,MAX(R1440,N1440,K1440*(1-$T$2),K1440*(1-$T$4)),IF(T1440&gt;$V$3,MAX(R1440,N1440,K1440*(1-$T$2),K1440*(1-$T$3)),IF(T1440&gt;$V$1,MAX(N1440,K1440*(1-$T$2)),MAX(N1440,R1440)))))))))</f>
        <v>2.3833800000000003</v>
      </c>
      <c r="AC1440" s="70">
        <f>+IF(AB1440="-","-",IF(ABS(K1440-AB1440)&lt;0.1,1,-1*(AB1440-K1440)/K1440))</f>
        <v>9.9999999999999936E-2</v>
      </c>
      <c r="AD1440" s="66">
        <f>+IF(AB1440&lt;&gt;"-",IF(AB1440&lt;K1440,(K1440-AB1440)*C1440,AB1440*C1440),"")</f>
        <v>107.25209999999993</v>
      </c>
      <c r="AE1440" s="68" t="str">
        <f>+IF(AB1440&lt;&gt;"-",IF(R1440&lt;&gt;"-",IF(Z1440&lt;&gt;"OUI","OLD","FAUX"),IF(Z1440&lt;&gt;"OUI","NEW","FAUX")),"")</f>
        <v>OLD</v>
      </c>
      <c r="AF1440" s="68"/>
      <c r="AG1440" s="68"/>
      <c r="AH1440" s="53" t="str">
        <f t="shared" si="22"/>
        <v/>
      </c>
    </row>
    <row r="1441" spans="1:34" ht="17">
      <c r="A1441" s="53" t="s">
        <v>3475</v>
      </c>
      <c r="B1441" s="53" t="s">
        <v>3476</v>
      </c>
      <c r="C1441" s="54">
        <v>1</v>
      </c>
      <c r="D1441" s="55" t="s">
        <v>80</v>
      </c>
      <c r="E1441" s="55" t="s">
        <v>81</v>
      </c>
      <c r="F1441" s="56" t="s">
        <v>49</v>
      </c>
      <c r="G1441" s="56" t="s">
        <v>49</v>
      </c>
      <c r="H1441" s="56"/>
      <c r="I1441" s="56"/>
      <c r="J1441" s="56" t="s">
        <v>49</v>
      </c>
      <c r="K1441" s="57">
        <v>2.5928</v>
      </c>
      <c r="L1441" s="58">
        <v>45618</v>
      </c>
      <c r="M1441" s="58">
        <v>45728</v>
      </c>
      <c r="N1441" s="59"/>
      <c r="O1441" s="56">
        <v>11</v>
      </c>
      <c r="P1441" s="56"/>
      <c r="Q1441" s="56">
        <v>15</v>
      </c>
      <c r="R1441" s="60" t="s">
        <v>1139</v>
      </c>
      <c r="S1441" s="61">
        <f>O1441+P1441</f>
        <v>11</v>
      </c>
      <c r="T1441" s="62">
        <f>+IF(L1441&lt;&gt;"",IF(DAYS360(L1441,$A$2)&lt;0,0,IF(AND(MONTH(L1441)=MONTH($A$2),YEAR(L1441)&lt;YEAR($A$2)),(DAYS360(L1441,$A$2)/30)-1,DAYS360(L1441,$A$2)/30)),0)</f>
        <v>4.1333333333333337</v>
      </c>
      <c r="U1441" s="62">
        <f>+IF(M1441&lt;&gt;"",IF(DAYS360(M1441,$A$2)&lt;0,0,IF(AND(MONTH(M1441)=MONTH($A$2),YEAR(M1441)&lt;YEAR($A$2)),(DAYS360(M1441,$A$2)/30)-1,DAYS360(M1441,$A$2)/30)),0)</f>
        <v>0.46666666666666667</v>
      </c>
      <c r="V1441" s="63">
        <f>S1441/((C1441+Q1441)/2)</f>
        <v>1.375</v>
      </c>
      <c r="W1441" s="64">
        <f>+IF(V1441&gt;0,1/V1441,999)</f>
        <v>0.72727272727272729</v>
      </c>
      <c r="X1441" s="65" t="str">
        <f>+IF(N1441&lt;&gt;"",IF(INT(N1441)&lt;&gt;INT(K1441),"OUI",""),"")</f>
        <v/>
      </c>
      <c r="Y1441" s="66">
        <f>+IF(F1441="OUI",0,C1441*K1441)</f>
        <v>2.5928</v>
      </c>
      <c r="Z1441" s="67" t="str">
        <f>+IF(R1441="-",IF(OR(F1441="OUI",AND(G1441="OUI",T1441&lt;=$V$1),H1441="OUI",I1441="OUI",J1441="OUI",T1441&lt;=$V$1),"OUI",""),"")</f>
        <v>OUI</v>
      </c>
      <c r="AA1441" s="68" t="str">
        <f>+IF(OR(Z1441&lt;&gt;"OUI",X1441="OUI",R1441&lt;&gt;"-"),"OUI","")</f>
        <v/>
      </c>
      <c r="AB1441" s="69" t="str">
        <f>+IF(AA1441&lt;&gt;"OUI","-",IF(R1441="-",IF(W1441&lt;=3,"-",MAX(N1441,K1441*(1-$T$1))),IF(W1441&lt;=3,R1441,IF(T1441&gt;$V$6,MAX(N1441,K1441*$T$6),IF(T1441&gt;$V$5,MAX(R1441,N1441,K1441*(1-$T$2),K1441*(1-$T$5)),IF(T1441&gt;$V$4,MAX(R1441,N1441,K1441*(1-$T$2),K1441*(1-$T$4)),IF(T1441&gt;$V$3,MAX(R1441,N1441,K1441*(1-$T$2),K1441*(1-$T$3)),IF(T1441&gt;$V$1,MAX(N1441,K1441*(1-$T$2)),MAX(N1441,R1441)))))))))</f>
        <v>-</v>
      </c>
      <c r="AC1441" s="70" t="str">
        <f>+IF(AB1441="-","-",IF(ABS(K1441-AB1441)&lt;0.1,1,-1*(AB1441-K1441)/K1441))</f>
        <v>-</v>
      </c>
      <c r="AD1441" s="66" t="str">
        <f>+IF(AB1441&lt;&gt;"-",IF(AB1441&lt;K1441,(K1441-AB1441)*C1441,AB1441*C1441),"")</f>
        <v/>
      </c>
      <c r="AE1441" s="68" t="str">
        <f>+IF(AB1441&lt;&gt;"-",IF(R1441&lt;&gt;"-",IF(Z1441&lt;&gt;"OUI","OLD","FAUX"),IF(Z1441&lt;&gt;"OUI","NEW","FAUX")),"")</f>
        <v/>
      </c>
      <c r="AF1441" s="68"/>
      <c r="AG1441" s="68"/>
      <c r="AH1441" s="53" t="str">
        <f t="shared" si="22"/>
        <v/>
      </c>
    </row>
    <row r="1442" spans="1:34" ht="17">
      <c r="A1442" s="53" t="s">
        <v>1034</v>
      </c>
      <c r="B1442" s="53" t="s">
        <v>1035</v>
      </c>
      <c r="C1442" s="54">
        <v>15</v>
      </c>
      <c r="D1442" s="55" t="s">
        <v>80</v>
      </c>
      <c r="E1442" s="55" t="s">
        <v>81</v>
      </c>
      <c r="F1442" s="56" t="s">
        <v>49</v>
      </c>
      <c r="G1442" s="56" t="s">
        <v>49</v>
      </c>
      <c r="H1442" s="56"/>
      <c r="I1442" s="56"/>
      <c r="J1442" s="56" t="s">
        <v>49</v>
      </c>
      <c r="K1442" s="57">
        <v>2.5857999999999999</v>
      </c>
      <c r="L1442" s="58">
        <v>44922</v>
      </c>
      <c r="M1442" s="58">
        <v>45190</v>
      </c>
      <c r="N1442" s="59"/>
      <c r="O1442" s="56"/>
      <c r="P1442" s="56"/>
      <c r="Q1442" s="56">
        <v>15</v>
      </c>
      <c r="R1442" s="60">
        <v>2.3272200000000001</v>
      </c>
      <c r="S1442" s="61">
        <f>O1442+P1442</f>
        <v>0</v>
      </c>
      <c r="T1442" s="62">
        <f>+IF(L1442&lt;&gt;"",IF(DAYS360(L1442,$A$2)&lt;0,0,IF(AND(MONTH(L1442)=MONTH($A$2),YEAR(L1442)&lt;YEAR($A$2)),(DAYS360(L1442,$A$2)/30)-1,DAYS360(L1442,$A$2)/30)),0)</f>
        <v>26.966666666666665</v>
      </c>
      <c r="U1442" s="62">
        <f>+IF(M1442&lt;&gt;"",IF(DAYS360(M1442,$A$2)&lt;0,0,IF(AND(MONTH(M1442)=MONTH($A$2),YEAR(M1442)&lt;YEAR($A$2)),(DAYS360(M1442,$A$2)/30)-1,DAYS360(M1442,$A$2)/30)),0)</f>
        <v>18.166666666666668</v>
      </c>
      <c r="V1442" s="63">
        <f>S1442/((C1442+Q1442)/2)</f>
        <v>0</v>
      </c>
      <c r="W1442" s="64">
        <f>+IF(V1442&gt;0,1/V1442,999)</f>
        <v>999</v>
      </c>
      <c r="X1442" s="65" t="str">
        <f>+IF(N1442&lt;&gt;"",IF(INT(N1442)&lt;&gt;INT(K1442),"OUI",""),"")</f>
        <v/>
      </c>
      <c r="Y1442" s="66">
        <f>+IF(F1442="OUI",0,C1442*K1442)</f>
        <v>38.786999999999999</v>
      </c>
      <c r="Z1442" s="67" t="str">
        <f>+IF(R1442="-",IF(OR(F1442="OUI",AND(G1442="OUI",T1442&lt;=$V$1),H1442="OUI",I1442="OUI",J1442="OUI",T1442&lt;=$V$1),"OUI",""),"")</f>
        <v/>
      </c>
      <c r="AA1442" s="68" t="str">
        <f>+IF(OR(Z1442&lt;&gt;"OUI",X1442="OUI",R1442&lt;&gt;"-"),"OUI","")</f>
        <v>OUI</v>
      </c>
      <c r="AB1442" s="69">
        <f>+IF(AA1442&lt;&gt;"OUI","-",IF(R1442="-",IF(W1442&lt;=3,"-",MAX(N1442,K1442*(1-$T$1))),IF(W1442&lt;=3,R1442,IF(T1442&gt;$V$6,MAX(N1442,K1442*$T$6),IF(T1442&gt;$V$5,MAX(R1442,N1442,K1442*(1-$T$2),K1442*(1-$T$5)),IF(T1442&gt;$V$4,MAX(R1442,N1442,K1442*(1-$T$2),K1442*(1-$T$4)),IF(T1442&gt;$V$3,MAX(R1442,N1442,K1442*(1-$T$2),K1442*(1-$T$3)),IF(T1442&gt;$V$1,MAX(N1442,K1442*(1-$T$2)),MAX(N1442,R1442)))))))))</f>
        <v>2.3272200000000001</v>
      </c>
      <c r="AC1442" s="70">
        <f>+IF(AB1442="-","-",IF(ABS(K1442-AB1442)&lt;0.1,1,-1*(AB1442-K1442)/K1442))</f>
        <v>9.9999999999999936E-2</v>
      </c>
      <c r="AD1442" s="66">
        <f>+IF(AB1442&lt;&gt;"-",IF(AB1442&lt;K1442,(K1442-AB1442)*C1442,AB1442*C1442),"")</f>
        <v>3.8786999999999972</v>
      </c>
      <c r="AE1442" s="68" t="str">
        <f>+IF(AB1442&lt;&gt;"-",IF(R1442&lt;&gt;"-",IF(Z1442&lt;&gt;"OUI","OLD","FAUX"),IF(Z1442&lt;&gt;"OUI","NEW","FAUX")),"")</f>
        <v>OLD</v>
      </c>
      <c r="AF1442" s="68"/>
      <c r="AG1442" s="68"/>
      <c r="AH1442" s="53" t="str">
        <f t="shared" si="22"/>
        <v/>
      </c>
    </row>
    <row r="1443" spans="1:34" ht="17">
      <c r="A1443" s="53" t="s">
        <v>2848</v>
      </c>
      <c r="B1443" s="53" t="s">
        <v>2849</v>
      </c>
      <c r="C1443" s="54">
        <v>1</v>
      </c>
      <c r="D1443" s="55" t="s">
        <v>2850</v>
      </c>
      <c r="E1443" s="55" t="s">
        <v>1002</v>
      </c>
      <c r="F1443" s="56" t="s">
        <v>49</v>
      </c>
      <c r="G1443" s="56" t="s">
        <v>49</v>
      </c>
      <c r="H1443" s="56"/>
      <c r="I1443" s="56"/>
      <c r="J1443" s="56" t="s">
        <v>49</v>
      </c>
      <c r="K1443" s="57">
        <v>2.57</v>
      </c>
      <c r="L1443" s="58">
        <v>45630</v>
      </c>
      <c r="M1443" s="58">
        <v>45629</v>
      </c>
      <c r="N1443" s="59"/>
      <c r="O1443" s="56"/>
      <c r="P1443" s="56"/>
      <c r="Q1443" s="56">
        <v>1</v>
      </c>
      <c r="R1443" s="60" t="s">
        <v>1139</v>
      </c>
      <c r="S1443" s="61">
        <f>O1443+P1443</f>
        <v>0</v>
      </c>
      <c r="T1443" s="62">
        <f>+IF(L1443&lt;&gt;"",IF(DAYS360(L1443,$A$2)&lt;0,0,IF(AND(MONTH(L1443)=MONTH($A$2),YEAR(L1443)&lt;YEAR($A$2)),(DAYS360(L1443,$A$2)/30)-1,DAYS360(L1443,$A$2)/30)),0)</f>
        <v>3.7333333333333334</v>
      </c>
      <c r="U1443" s="62">
        <f>+IF(M1443&lt;&gt;"",IF(DAYS360(M1443,$A$2)&lt;0,0,IF(AND(MONTH(M1443)=MONTH($A$2),YEAR(M1443)&lt;YEAR($A$2)),(DAYS360(M1443,$A$2)/30)-1,DAYS360(M1443,$A$2)/30)),0)</f>
        <v>3.7666666666666666</v>
      </c>
      <c r="V1443" s="63">
        <f>S1443/((C1443+Q1443)/2)</f>
        <v>0</v>
      </c>
      <c r="W1443" s="64">
        <f>+IF(V1443&gt;0,1/V1443,999)</f>
        <v>999</v>
      </c>
      <c r="X1443" s="65" t="str">
        <f>+IF(N1443&lt;&gt;"",IF(INT(N1443)&lt;&gt;INT(K1443),"OUI",""),"")</f>
        <v/>
      </c>
      <c r="Y1443" s="66">
        <f>+IF(F1443="OUI",0,C1443*K1443)</f>
        <v>2.57</v>
      </c>
      <c r="Z1443" s="67" t="str">
        <f>+IF(R1443="-",IF(OR(F1443="OUI",AND(G1443="OUI",T1443&lt;=$V$1),H1443="OUI",I1443="OUI",J1443="OUI",T1443&lt;=$V$1),"OUI",""),"")</f>
        <v>OUI</v>
      </c>
      <c r="AA1443" s="68" t="str">
        <f>+IF(OR(Z1443&lt;&gt;"OUI",X1443="OUI",R1443&lt;&gt;"-"),"OUI","")</f>
        <v/>
      </c>
      <c r="AB1443" s="69" t="str">
        <f>+IF(AA1443&lt;&gt;"OUI","-",IF(R1443="-",IF(W1443&lt;=3,"-",MAX(N1443,K1443*(1-$T$1))),IF(W1443&lt;=3,R1443,IF(T1443&gt;$V$6,MAX(N1443,K1443*$T$6),IF(T1443&gt;$V$5,MAX(R1443,N1443,K1443*(1-$T$2),K1443*(1-$T$5)),IF(T1443&gt;$V$4,MAX(R1443,N1443,K1443*(1-$T$2),K1443*(1-$T$4)),IF(T1443&gt;$V$3,MAX(R1443,N1443,K1443*(1-$T$2),K1443*(1-$T$3)),IF(T1443&gt;$V$1,MAX(N1443,K1443*(1-$T$2)),MAX(N1443,R1443)))))))))</f>
        <v>-</v>
      </c>
      <c r="AC1443" s="70" t="str">
        <f>+IF(AB1443="-","-",IF(ABS(K1443-AB1443)&lt;0.1,1,-1*(AB1443-K1443)/K1443))</f>
        <v>-</v>
      </c>
      <c r="AD1443" s="66" t="str">
        <f>+IF(AB1443&lt;&gt;"-",IF(AB1443&lt;K1443,(K1443-AB1443)*C1443,AB1443*C1443),"")</f>
        <v/>
      </c>
      <c r="AE1443" s="68" t="str">
        <f>+IF(AB1443&lt;&gt;"-",IF(R1443&lt;&gt;"-",IF(Z1443&lt;&gt;"OUI","OLD","FAUX"),IF(Z1443&lt;&gt;"OUI","NEW","FAUX")),"")</f>
        <v/>
      </c>
      <c r="AF1443" s="68"/>
      <c r="AG1443" s="68"/>
      <c r="AH1443" s="53" t="str">
        <f t="shared" si="22"/>
        <v/>
      </c>
    </row>
    <row r="1444" spans="1:34" ht="17">
      <c r="A1444" s="53" t="s">
        <v>1739</v>
      </c>
      <c r="B1444" s="53" t="s">
        <v>1740</v>
      </c>
      <c r="C1444" s="54">
        <v>32</v>
      </c>
      <c r="D1444" s="55" t="s">
        <v>47</v>
      </c>
      <c r="E1444" s="55" t="s">
        <v>137</v>
      </c>
      <c r="F1444" s="56" t="s">
        <v>49</v>
      </c>
      <c r="G1444" s="56" t="s">
        <v>49</v>
      </c>
      <c r="H1444" s="56"/>
      <c r="I1444" s="56"/>
      <c r="J1444" s="56" t="s">
        <v>49</v>
      </c>
      <c r="K1444" s="57">
        <v>2.5644999999999998</v>
      </c>
      <c r="L1444" s="58">
        <v>44154</v>
      </c>
      <c r="M1444" s="58">
        <v>45502</v>
      </c>
      <c r="N1444" s="59"/>
      <c r="O1444" s="56"/>
      <c r="P1444" s="56"/>
      <c r="Q1444" s="56">
        <v>32</v>
      </c>
      <c r="R1444" s="60">
        <v>2.3080499999999997</v>
      </c>
      <c r="S1444" s="61">
        <f>O1444+P1444</f>
        <v>0</v>
      </c>
      <c r="T1444" s="62">
        <f>+IF(L1444&lt;&gt;"",IF(DAYS360(L1444,$A$2)&lt;0,0,IF(AND(MONTH(L1444)=MONTH($A$2),YEAR(L1444)&lt;YEAR($A$2)),(DAYS360(L1444,$A$2)/30)-1,DAYS360(L1444,$A$2)/30)),0)</f>
        <v>52.233333333333334</v>
      </c>
      <c r="U1444" s="62">
        <f>+IF(M1444&lt;&gt;"",IF(DAYS360(M1444,$A$2)&lt;0,0,IF(AND(MONTH(M1444)=MONTH($A$2),YEAR(M1444)&lt;YEAR($A$2)),(DAYS360(M1444,$A$2)/30)-1,DAYS360(M1444,$A$2)/30)),0)</f>
        <v>7.9</v>
      </c>
      <c r="V1444" s="63">
        <f>S1444/((C1444+Q1444)/2)</f>
        <v>0</v>
      </c>
      <c r="W1444" s="64">
        <f>+IF(V1444&gt;0,1/V1444,999)</f>
        <v>999</v>
      </c>
      <c r="X1444" s="65" t="str">
        <f>+IF(N1444&lt;&gt;"",IF(INT(N1444)&lt;&gt;INT(K1444),"OUI",""),"")</f>
        <v/>
      </c>
      <c r="Y1444" s="66">
        <f>+IF(F1444="OUI",0,C1444*K1444)</f>
        <v>82.063999999999993</v>
      </c>
      <c r="Z1444" s="67" t="str">
        <f>+IF(R1444="-",IF(OR(F1444="OUI",AND(G1444="OUI",T1444&lt;=$V$1),H1444="OUI",I1444="OUI",J1444="OUI",T1444&lt;=$V$1),"OUI",""),"")</f>
        <v/>
      </c>
      <c r="AA1444" s="68" t="str">
        <f>+IF(OR(Z1444&lt;&gt;"OUI",X1444="OUI",R1444&lt;&gt;"-"),"OUI","")</f>
        <v>OUI</v>
      </c>
      <c r="AB1444" s="69">
        <f>+IF(AA1444&lt;&gt;"OUI","-",IF(R1444="-",IF(W1444&lt;=3,"-",MAX(N1444,K1444*(1-$T$1))),IF(W1444&lt;=3,R1444,IF(T1444&gt;$V$6,MAX(N1444,K1444*$T$6),IF(T1444&gt;$V$5,MAX(R1444,N1444,K1444*(1-$T$2),K1444*(1-$T$5)),IF(T1444&gt;$V$4,MAX(R1444,N1444,K1444*(1-$T$2),K1444*(1-$T$4)),IF(T1444&gt;$V$3,MAX(R1444,N1444,K1444*(1-$T$2),K1444*(1-$T$3)),IF(T1444&gt;$V$1,MAX(N1444,K1444*(1-$T$2)),MAX(N1444,R1444)))))))))</f>
        <v>2.3080499999999997</v>
      </c>
      <c r="AC1444" s="70">
        <f>+IF(AB1444="-","-",IF(ABS(K1444-AB1444)&lt;0.1,1,-1*(AB1444-K1444)/K1444))</f>
        <v>0.10000000000000003</v>
      </c>
      <c r="AD1444" s="66">
        <f>+IF(AB1444&lt;&gt;"-",IF(AB1444&lt;K1444,(K1444-AB1444)*C1444,AB1444*C1444),"")</f>
        <v>8.2064000000000021</v>
      </c>
      <c r="AE1444" s="68" t="str">
        <f>+IF(AB1444&lt;&gt;"-",IF(R1444&lt;&gt;"-",IF(Z1444&lt;&gt;"OUI","OLD","FAUX"),IF(Z1444&lt;&gt;"OUI","NEW","FAUX")),"")</f>
        <v>OLD</v>
      </c>
      <c r="AF1444" s="68"/>
      <c r="AG1444" s="68"/>
      <c r="AH1444" s="53" t="str">
        <f t="shared" si="22"/>
        <v/>
      </c>
    </row>
    <row r="1445" spans="1:34" ht="17">
      <c r="A1445" s="53" t="s">
        <v>1903</v>
      </c>
      <c r="B1445" s="53" t="s">
        <v>1904</v>
      </c>
      <c r="C1445" s="54">
        <v>9</v>
      </c>
      <c r="D1445" s="55" t="s">
        <v>47</v>
      </c>
      <c r="E1445" s="55" t="s">
        <v>88</v>
      </c>
      <c r="F1445" s="56" t="s">
        <v>49</v>
      </c>
      <c r="G1445" s="56" t="s">
        <v>49</v>
      </c>
      <c r="H1445" s="56"/>
      <c r="I1445" s="56"/>
      <c r="J1445" s="56" t="s">
        <v>49</v>
      </c>
      <c r="K1445" s="57">
        <v>2.5636999999999999</v>
      </c>
      <c r="L1445" s="58">
        <v>44130</v>
      </c>
      <c r="M1445" s="58">
        <v>45623</v>
      </c>
      <c r="N1445" s="59"/>
      <c r="O1445" s="56"/>
      <c r="P1445" s="56"/>
      <c r="Q1445" s="56">
        <v>9</v>
      </c>
      <c r="R1445" s="60">
        <v>1.2818499999999999</v>
      </c>
      <c r="S1445" s="61">
        <f>O1445+P1445</f>
        <v>0</v>
      </c>
      <c r="T1445" s="62">
        <f>+IF(L1445&lt;&gt;"",IF(DAYS360(L1445,$A$2)&lt;0,0,IF(AND(MONTH(L1445)=MONTH($A$2),YEAR(L1445)&lt;YEAR($A$2)),(DAYS360(L1445,$A$2)/30)-1,DAYS360(L1445,$A$2)/30)),0)</f>
        <v>53</v>
      </c>
      <c r="U1445" s="62">
        <f>+IF(M1445&lt;&gt;"",IF(DAYS360(M1445,$A$2)&lt;0,0,IF(AND(MONTH(M1445)=MONTH($A$2),YEAR(M1445)&lt;YEAR($A$2)),(DAYS360(M1445,$A$2)/30)-1,DAYS360(M1445,$A$2)/30)),0)</f>
        <v>3.9666666666666668</v>
      </c>
      <c r="V1445" s="63">
        <f>S1445/((C1445+Q1445)/2)</f>
        <v>0</v>
      </c>
      <c r="W1445" s="64">
        <f>+IF(V1445&gt;0,1/V1445,999)</f>
        <v>999</v>
      </c>
      <c r="X1445" s="65" t="str">
        <f>+IF(N1445&lt;&gt;"",IF(INT(N1445)&lt;&gt;INT(K1445),"OUI",""),"")</f>
        <v/>
      </c>
      <c r="Y1445" s="66">
        <f>+IF(F1445="OUI",0,C1445*K1445)</f>
        <v>23.0733</v>
      </c>
      <c r="Z1445" s="67" t="str">
        <f>+IF(R1445="-",IF(OR(F1445="OUI",AND(G1445="OUI",T1445&lt;=$V$1),H1445="OUI",I1445="OUI",J1445="OUI",T1445&lt;=$V$1),"OUI",""),"")</f>
        <v/>
      </c>
      <c r="AA1445" s="68" t="str">
        <f>+IF(OR(Z1445&lt;&gt;"OUI",X1445="OUI",R1445&lt;&gt;"-"),"OUI","")</f>
        <v>OUI</v>
      </c>
      <c r="AB1445" s="69">
        <f>+IF(AA1445&lt;&gt;"OUI","-",IF(R1445="-",IF(W1445&lt;=3,"-",MAX(N1445,K1445*(1-$T$1))),IF(W1445&lt;=3,R1445,IF(T1445&gt;$V$6,MAX(N1445,K1445*$T$6),IF(T1445&gt;$V$5,MAX(R1445,N1445,K1445*(1-$T$2),K1445*(1-$T$5)),IF(T1445&gt;$V$4,MAX(R1445,N1445,K1445*(1-$T$2),K1445*(1-$T$4)),IF(T1445&gt;$V$3,MAX(R1445,N1445,K1445*(1-$T$2),K1445*(1-$T$3)),IF(T1445&gt;$V$1,MAX(N1445,K1445*(1-$T$2)),MAX(N1445,R1445)))))))))</f>
        <v>2.3073299999999999</v>
      </c>
      <c r="AC1445" s="70">
        <f>+IF(AB1445="-","-",IF(ABS(K1445-AB1445)&lt;0.1,1,-1*(AB1445-K1445)/K1445))</f>
        <v>0.1</v>
      </c>
      <c r="AD1445" s="66">
        <f>+IF(AB1445&lt;&gt;"-",IF(AB1445&lt;K1445,(K1445-AB1445)*C1445,AB1445*C1445),"")</f>
        <v>2.3073299999999999</v>
      </c>
      <c r="AE1445" s="68" t="str">
        <f>+IF(AB1445&lt;&gt;"-",IF(R1445&lt;&gt;"-",IF(Z1445&lt;&gt;"OUI","OLD","FAUX"),IF(Z1445&lt;&gt;"OUI","NEW","FAUX")),"")</f>
        <v>OLD</v>
      </c>
      <c r="AF1445" s="68"/>
      <c r="AG1445" s="68"/>
      <c r="AH1445" s="53" t="str">
        <f t="shared" si="22"/>
        <v/>
      </c>
    </row>
    <row r="1446" spans="1:34" ht="17">
      <c r="A1446" s="53" t="s">
        <v>3513</v>
      </c>
      <c r="B1446" s="53" t="s">
        <v>3514</v>
      </c>
      <c r="C1446" s="54">
        <v>25</v>
      </c>
      <c r="D1446" s="55" t="s">
        <v>80</v>
      </c>
      <c r="E1446" s="55"/>
      <c r="F1446" s="56" t="s">
        <v>49</v>
      </c>
      <c r="G1446" s="56" t="s">
        <v>49</v>
      </c>
      <c r="H1446" s="56">
        <v>0</v>
      </c>
      <c r="I1446" s="56"/>
      <c r="J1446" s="56"/>
      <c r="K1446" s="57">
        <v>2.5626000000000002</v>
      </c>
      <c r="L1446" s="58">
        <v>45695</v>
      </c>
      <c r="M1446" s="58">
        <v>45730</v>
      </c>
      <c r="N1446" s="59"/>
      <c r="O1446" s="56">
        <v>7</v>
      </c>
      <c r="P1446" s="56"/>
      <c r="Q1446" s="56">
        <v>12</v>
      </c>
      <c r="R1446" s="60" t="s">
        <v>1139</v>
      </c>
      <c r="S1446" s="61">
        <f>O1446+P1446</f>
        <v>7</v>
      </c>
      <c r="T1446" s="62">
        <f>+IF(L1446&lt;&gt;"",IF(DAYS360(L1446,$A$2)&lt;0,0,IF(AND(MONTH(L1446)=MONTH($A$2),YEAR(L1446)&lt;YEAR($A$2)),(DAYS360(L1446,$A$2)/30)-1,DAYS360(L1446,$A$2)/30)),0)</f>
        <v>1.6333333333333333</v>
      </c>
      <c r="U1446" s="62">
        <f>+IF(M1446&lt;&gt;"",IF(DAYS360(M1446,$A$2)&lt;0,0,IF(AND(MONTH(M1446)=MONTH($A$2),YEAR(M1446)&lt;YEAR($A$2)),(DAYS360(M1446,$A$2)/30)-1,DAYS360(M1446,$A$2)/30)),0)</f>
        <v>0.4</v>
      </c>
      <c r="V1446" s="63">
        <f>S1446/((C1446+Q1446)/2)</f>
        <v>0.3783783783783784</v>
      </c>
      <c r="W1446" s="64">
        <f>+IF(V1446&gt;0,1/V1446,999)</f>
        <v>2.6428571428571428</v>
      </c>
      <c r="X1446" s="65" t="str">
        <f>+IF(N1446&lt;&gt;"",IF(INT(N1446)&lt;&gt;INT(K1446),"OUI",""),"")</f>
        <v/>
      </c>
      <c r="Y1446" s="66">
        <f>+IF(F1446="OUI",0,C1446*K1446)</f>
        <v>64.065000000000012</v>
      </c>
      <c r="Z1446" s="67" t="str">
        <f>+IF(R1446="-",IF(OR(F1446="OUI",AND(G1446="OUI",T1446&lt;=$V$1),H1446="OUI",I1446="OUI",J1446="OUI",T1446&lt;=$V$1),"OUI",""),"")</f>
        <v>OUI</v>
      </c>
      <c r="AA1446" s="68" t="str">
        <f>+IF(OR(Z1446&lt;&gt;"OUI",X1446="OUI",R1446&lt;&gt;"-"),"OUI","")</f>
        <v/>
      </c>
      <c r="AB1446" s="69" t="str">
        <f>+IF(AA1446&lt;&gt;"OUI","-",IF(R1446="-",IF(W1446&lt;=3,"-",MAX(N1446,K1446*(1-$T$1))),IF(W1446&lt;=3,R1446,IF(T1446&gt;$V$6,MAX(N1446,K1446*$T$6),IF(T1446&gt;$V$5,MAX(R1446,N1446,K1446*(1-$T$2),K1446*(1-$T$5)),IF(T1446&gt;$V$4,MAX(R1446,N1446,K1446*(1-$T$2),K1446*(1-$T$4)),IF(T1446&gt;$V$3,MAX(R1446,N1446,K1446*(1-$T$2),K1446*(1-$T$3)),IF(T1446&gt;$V$1,MAX(N1446,K1446*(1-$T$2)),MAX(N1446,R1446)))))))))</f>
        <v>-</v>
      </c>
      <c r="AC1446" s="70" t="str">
        <f>+IF(AB1446="-","-",IF(ABS(K1446-AB1446)&lt;0.1,1,-1*(AB1446-K1446)/K1446))</f>
        <v>-</v>
      </c>
      <c r="AD1446" s="66" t="str">
        <f>+IF(AB1446&lt;&gt;"-",IF(AB1446&lt;K1446,(K1446-AB1446)*C1446,AB1446*C1446),"")</f>
        <v/>
      </c>
      <c r="AE1446" s="68" t="str">
        <f>+IF(AB1446&lt;&gt;"-",IF(R1446&lt;&gt;"-",IF(Z1446&lt;&gt;"OUI","OLD","FAUX"),IF(Z1446&lt;&gt;"OUI","NEW","FAUX")),"")</f>
        <v/>
      </c>
      <c r="AF1446" s="68"/>
      <c r="AG1446" s="68"/>
      <c r="AH1446" s="53" t="str">
        <f t="shared" si="22"/>
        <v/>
      </c>
    </row>
    <row r="1447" spans="1:34" ht="17">
      <c r="A1447" s="53" t="s">
        <v>1887</v>
      </c>
      <c r="B1447" s="53" t="s">
        <v>1888</v>
      </c>
      <c r="C1447" s="54">
        <v>11</v>
      </c>
      <c r="D1447" s="55" t="s">
        <v>47</v>
      </c>
      <c r="E1447" s="55" t="s">
        <v>137</v>
      </c>
      <c r="F1447" s="56" t="s">
        <v>49</v>
      </c>
      <c r="G1447" s="56" t="s">
        <v>49</v>
      </c>
      <c r="H1447" s="56"/>
      <c r="I1447" s="56"/>
      <c r="J1447" s="56" t="s">
        <v>49</v>
      </c>
      <c r="K1447" s="57">
        <v>2.5550999999999999</v>
      </c>
      <c r="L1447" s="58">
        <v>44300</v>
      </c>
      <c r="M1447" s="58">
        <v>45681</v>
      </c>
      <c r="N1447" s="59"/>
      <c r="O1447" s="56">
        <v>1</v>
      </c>
      <c r="P1447" s="56"/>
      <c r="Q1447" s="56">
        <v>12</v>
      </c>
      <c r="R1447" s="60">
        <v>2.2995899999999998</v>
      </c>
      <c r="S1447" s="61">
        <f>O1447+P1447</f>
        <v>1</v>
      </c>
      <c r="T1447" s="62">
        <f>+IF(L1447&lt;&gt;"",IF(DAYS360(L1447,$A$2)&lt;0,0,IF(AND(MONTH(L1447)=MONTH($A$2),YEAR(L1447)&lt;YEAR($A$2)),(DAYS360(L1447,$A$2)/30)-1,DAYS360(L1447,$A$2)/30)),0)</f>
        <v>47.4</v>
      </c>
      <c r="U1447" s="62">
        <f>+IF(M1447&lt;&gt;"",IF(DAYS360(M1447,$A$2)&lt;0,0,IF(AND(MONTH(M1447)=MONTH($A$2),YEAR(M1447)&lt;YEAR($A$2)),(DAYS360(M1447,$A$2)/30)-1,DAYS360(M1447,$A$2)/30)),0)</f>
        <v>2.0666666666666669</v>
      </c>
      <c r="V1447" s="63">
        <f>S1447/((C1447+Q1447)/2)</f>
        <v>8.6956521739130432E-2</v>
      </c>
      <c r="W1447" s="64">
        <f>+IF(V1447&gt;0,1/V1447,999)</f>
        <v>11.5</v>
      </c>
      <c r="X1447" s="65" t="str">
        <f>+IF(N1447&lt;&gt;"",IF(INT(N1447)&lt;&gt;INT(K1447),"OUI",""),"")</f>
        <v/>
      </c>
      <c r="Y1447" s="66">
        <f>+IF(F1447="OUI",0,C1447*K1447)</f>
        <v>28.106099999999998</v>
      </c>
      <c r="Z1447" s="67" t="str">
        <f>+IF(R1447="-",IF(OR(F1447="OUI",AND(G1447="OUI",T1447&lt;=$V$1),H1447="OUI",I1447="OUI",J1447="OUI",T1447&lt;=$V$1),"OUI",""),"")</f>
        <v/>
      </c>
      <c r="AA1447" s="68" t="str">
        <f>+IF(OR(Z1447&lt;&gt;"OUI",X1447="OUI",R1447&lt;&gt;"-"),"OUI","")</f>
        <v>OUI</v>
      </c>
      <c r="AB1447" s="69">
        <f>+IF(AA1447&lt;&gt;"OUI","-",IF(R1447="-",IF(W1447&lt;=3,"-",MAX(N1447,K1447*(1-$T$1))),IF(W1447&lt;=3,R1447,IF(T1447&gt;$V$6,MAX(N1447,K1447*$T$6),IF(T1447&gt;$V$5,MAX(R1447,N1447,K1447*(1-$T$2),K1447*(1-$T$5)),IF(T1447&gt;$V$4,MAX(R1447,N1447,K1447*(1-$T$2),K1447*(1-$T$4)),IF(T1447&gt;$V$3,MAX(R1447,N1447,K1447*(1-$T$2),K1447*(1-$T$3)),IF(T1447&gt;$V$1,MAX(N1447,K1447*(1-$T$2)),MAX(N1447,R1447)))))))))</f>
        <v>2.2995899999999998</v>
      </c>
      <c r="AC1447" s="70">
        <f>+IF(AB1447="-","-",IF(ABS(K1447-AB1447)&lt;0.1,1,-1*(AB1447-K1447)/K1447))</f>
        <v>0.10000000000000005</v>
      </c>
      <c r="AD1447" s="66">
        <f>+IF(AB1447&lt;&gt;"-",IF(AB1447&lt;K1447,(K1447-AB1447)*C1447,AB1447*C1447),"")</f>
        <v>2.8106100000000014</v>
      </c>
      <c r="AE1447" s="68" t="str">
        <f>+IF(AB1447&lt;&gt;"-",IF(R1447&lt;&gt;"-",IF(Z1447&lt;&gt;"OUI","OLD","FAUX"),IF(Z1447&lt;&gt;"OUI","NEW","FAUX")),"")</f>
        <v>OLD</v>
      </c>
      <c r="AF1447" s="68"/>
      <c r="AG1447" s="68"/>
      <c r="AH1447" s="53" t="str">
        <f t="shared" si="22"/>
        <v/>
      </c>
    </row>
    <row r="1448" spans="1:34" ht="17">
      <c r="A1448" s="53" t="s">
        <v>2778</v>
      </c>
      <c r="B1448" s="53" t="s">
        <v>2779</v>
      </c>
      <c r="C1448" s="54">
        <v>5</v>
      </c>
      <c r="D1448" s="55" t="s">
        <v>133</v>
      </c>
      <c r="E1448" s="55" t="s">
        <v>976</v>
      </c>
      <c r="F1448" s="56" t="s">
        <v>49</v>
      </c>
      <c r="G1448" s="56" t="s">
        <v>49</v>
      </c>
      <c r="H1448" s="56"/>
      <c r="I1448" s="56"/>
      <c r="J1448" s="56" t="s">
        <v>49</v>
      </c>
      <c r="K1448" s="57">
        <v>2.54</v>
      </c>
      <c r="L1448" s="58">
        <v>45348</v>
      </c>
      <c r="M1448" s="58">
        <v>45701</v>
      </c>
      <c r="N1448" s="59"/>
      <c r="O1448" s="56">
        <v>2</v>
      </c>
      <c r="P1448" s="56"/>
      <c r="Q1448" s="56">
        <v>7</v>
      </c>
      <c r="R1448" s="60" t="s">
        <v>1139</v>
      </c>
      <c r="S1448" s="61">
        <f>O1448+P1448</f>
        <v>2</v>
      </c>
      <c r="T1448" s="62">
        <f>+IF(L1448&lt;&gt;"",IF(DAYS360(L1448,$A$2)&lt;0,0,IF(AND(MONTH(L1448)=MONTH($A$2),YEAR(L1448)&lt;YEAR($A$2)),(DAYS360(L1448,$A$2)/30)-1,DAYS360(L1448,$A$2)/30)),0)</f>
        <v>13</v>
      </c>
      <c r="U1448" s="62">
        <f>+IF(M1448&lt;&gt;"",IF(DAYS360(M1448,$A$2)&lt;0,0,IF(AND(MONTH(M1448)=MONTH($A$2),YEAR(M1448)&lt;YEAR($A$2)),(DAYS360(M1448,$A$2)/30)-1,DAYS360(M1448,$A$2)/30)),0)</f>
        <v>1.4333333333333333</v>
      </c>
      <c r="V1448" s="63">
        <f>S1448/((C1448+Q1448)/2)</f>
        <v>0.33333333333333331</v>
      </c>
      <c r="W1448" s="64">
        <f>+IF(V1448&gt;0,1/V1448,999)</f>
        <v>3</v>
      </c>
      <c r="X1448" s="65" t="str">
        <f>+IF(N1448&lt;&gt;"",IF(INT(N1448)&lt;&gt;INT(K1448),"OUI",""),"")</f>
        <v/>
      </c>
      <c r="Y1448" s="66">
        <f>+IF(F1448="OUI",0,C1448*K1448)</f>
        <v>12.7</v>
      </c>
      <c r="Z1448" s="67" t="str">
        <f>+IF(R1448="-",IF(OR(F1448="OUI",AND(G1448="OUI",T1448&lt;=$V$1),H1448="OUI",I1448="OUI",J1448="OUI",T1448&lt;=$V$1),"OUI",""),"")</f>
        <v/>
      </c>
      <c r="AA1448" s="68" t="str">
        <f>+IF(OR(Z1448&lt;&gt;"OUI",X1448="OUI",R1448&lt;&gt;"-"),"OUI","")</f>
        <v>OUI</v>
      </c>
      <c r="AB1448" s="69" t="str">
        <f>+IF(AA1448&lt;&gt;"OUI","-",IF(R1448="-",IF(W1448&lt;=3,"-",MAX(N1448,K1448*(1-$T$1))),IF(W1448&lt;=3,R1448,IF(T1448&gt;$V$6,MAX(N1448,K1448*$T$6),IF(T1448&gt;$V$5,MAX(R1448,N1448,K1448*(1-$T$2),K1448*(1-$T$5)),IF(T1448&gt;$V$4,MAX(R1448,N1448,K1448*(1-$T$2),K1448*(1-$T$4)),IF(T1448&gt;$V$3,MAX(R1448,N1448,K1448*(1-$T$2),K1448*(1-$T$3)),IF(T1448&gt;$V$1,MAX(N1448,K1448*(1-$T$2)),MAX(N1448,R1448)))))))))</f>
        <v>-</v>
      </c>
      <c r="AC1448" s="70" t="str">
        <f>+IF(AB1448="-","-",IF(ABS(K1448-AB1448)&lt;0.1,1,-1*(AB1448-K1448)/K1448))</f>
        <v>-</v>
      </c>
      <c r="AD1448" s="66" t="str">
        <f>+IF(AB1448&lt;&gt;"-",IF(AB1448&lt;K1448,(K1448-AB1448)*C1448,AB1448*C1448),"")</f>
        <v/>
      </c>
      <c r="AE1448" s="68" t="str">
        <f>+IF(AB1448&lt;&gt;"-",IF(R1448&lt;&gt;"-",IF(Z1448&lt;&gt;"OUI","OLD","FAUX"),IF(Z1448&lt;&gt;"OUI","NEW","FAUX")),"")</f>
        <v/>
      </c>
      <c r="AF1448" s="68"/>
      <c r="AG1448" s="68"/>
      <c r="AH1448" s="53" t="str">
        <f t="shared" si="22"/>
        <v/>
      </c>
    </row>
    <row r="1449" spans="1:34" ht="17">
      <c r="A1449" s="53" t="s">
        <v>2247</v>
      </c>
      <c r="B1449" s="53" t="s">
        <v>2248</v>
      </c>
      <c r="C1449" s="54">
        <v>6</v>
      </c>
      <c r="D1449" s="55" t="s">
        <v>170</v>
      </c>
      <c r="E1449" s="55"/>
      <c r="F1449" s="56" t="s">
        <v>49</v>
      </c>
      <c r="G1449" s="56" t="s">
        <v>49</v>
      </c>
      <c r="H1449" s="56"/>
      <c r="I1449" s="56"/>
      <c r="J1449" s="56"/>
      <c r="K1449" s="57">
        <v>2.54</v>
      </c>
      <c r="L1449" s="58">
        <v>45233</v>
      </c>
      <c r="M1449" s="58">
        <v>45490</v>
      </c>
      <c r="N1449" s="59"/>
      <c r="O1449" s="56"/>
      <c r="P1449" s="56"/>
      <c r="Q1449" s="56">
        <v>7</v>
      </c>
      <c r="R1449" s="60" t="s">
        <v>1139</v>
      </c>
      <c r="S1449" s="61">
        <f>O1449+P1449</f>
        <v>0</v>
      </c>
      <c r="T1449" s="62">
        <f>+IF(L1449&lt;&gt;"",IF(DAYS360(L1449,$A$2)&lt;0,0,IF(AND(MONTH(L1449)=MONTH($A$2),YEAR(L1449)&lt;YEAR($A$2)),(DAYS360(L1449,$A$2)/30)-1,DAYS360(L1449,$A$2)/30)),0)</f>
        <v>16.766666666666666</v>
      </c>
      <c r="U1449" s="62">
        <f>+IF(M1449&lt;&gt;"",IF(DAYS360(M1449,$A$2)&lt;0,0,IF(AND(MONTH(M1449)=MONTH($A$2),YEAR(M1449)&lt;YEAR($A$2)),(DAYS360(M1449,$A$2)/30)-1,DAYS360(M1449,$A$2)/30)),0)</f>
        <v>8.3000000000000007</v>
      </c>
      <c r="V1449" s="63">
        <f>S1449/((C1449+Q1449)/2)</f>
        <v>0</v>
      </c>
      <c r="W1449" s="64">
        <f>+IF(V1449&gt;0,1/V1449,999)</f>
        <v>999</v>
      </c>
      <c r="X1449" s="65" t="str">
        <f>+IF(N1449&lt;&gt;"",IF(INT(N1449)&lt;&gt;INT(K1449),"OUI",""),"")</f>
        <v/>
      </c>
      <c r="Y1449" s="66">
        <f>+IF(F1449="OUI",0,C1449*K1449)</f>
        <v>15.24</v>
      </c>
      <c r="Z1449" s="67" t="str">
        <f>+IF(R1449="-",IF(OR(F1449="OUI",AND(G1449="OUI",T1449&lt;=$V$1),H1449="OUI",I1449="OUI",J1449="OUI",T1449&lt;=$V$1),"OUI",""),"")</f>
        <v/>
      </c>
      <c r="AA1449" s="68" t="str">
        <f>+IF(OR(Z1449&lt;&gt;"OUI",X1449="OUI",R1449&lt;&gt;"-"),"OUI","")</f>
        <v>OUI</v>
      </c>
      <c r="AB1449" s="69">
        <f>+IF(AA1449&lt;&gt;"OUI","-",IF(R1449="-",IF(W1449&lt;=3,"-",MAX(N1449,K1449*(1-$T$1))),IF(W1449&lt;=3,R1449,IF(T1449&gt;$V$6,MAX(N1449,K1449*$T$6),IF(T1449&gt;$V$5,MAX(R1449,N1449,K1449*(1-$T$2),K1449*(1-$T$5)),IF(T1449&gt;$V$4,MAX(R1449,N1449,K1449*(1-$T$2),K1449*(1-$T$4)),IF(T1449&gt;$V$3,MAX(R1449,N1449,K1449*(1-$T$2),K1449*(1-$T$3)),IF(T1449&gt;$V$1,MAX(N1449,K1449*(1-$T$2)),MAX(N1449,R1449)))))))))</f>
        <v>2.286</v>
      </c>
      <c r="AC1449" s="70">
        <f>+IF(AB1449="-","-",IF(ABS(K1449-AB1449)&lt;0.1,1,-1*(AB1449-K1449)/K1449))</f>
        <v>0.1</v>
      </c>
      <c r="AD1449" s="66">
        <f>+IF(AB1449&lt;&gt;"-",IF(AB1449&lt;K1449,(K1449-AB1449)*C1449,AB1449*C1449),"")</f>
        <v>1.524</v>
      </c>
      <c r="AE1449" s="68" t="str">
        <f>+IF(AB1449&lt;&gt;"-",IF(R1449&lt;&gt;"-",IF(Z1449&lt;&gt;"OUI","OLD","FAUX"),IF(Z1449&lt;&gt;"OUI","NEW","FAUX")),"")</f>
        <v>NEW</v>
      </c>
      <c r="AF1449" s="68"/>
      <c r="AG1449" s="68"/>
      <c r="AH1449" s="53" t="str">
        <f t="shared" si="22"/>
        <v/>
      </c>
    </row>
    <row r="1450" spans="1:34" ht="17">
      <c r="A1450" s="53" t="s">
        <v>1056</v>
      </c>
      <c r="B1450" s="53" t="s">
        <v>1057</v>
      </c>
      <c r="C1450" s="54">
        <v>11</v>
      </c>
      <c r="D1450" s="55" t="s">
        <v>170</v>
      </c>
      <c r="E1450" s="55" t="s">
        <v>97</v>
      </c>
      <c r="F1450" s="56" t="s">
        <v>49</v>
      </c>
      <c r="G1450" s="56" t="s">
        <v>49</v>
      </c>
      <c r="H1450" s="56"/>
      <c r="I1450" s="56"/>
      <c r="J1450" s="56" t="s">
        <v>98</v>
      </c>
      <c r="K1450" s="57">
        <v>2.5354999999999999</v>
      </c>
      <c r="L1450" s="58">
        <v>44162</v>
      </c>
      <c r="M1450" s="58">
        <v>45600</v>
      </c>
      <c r="N1450" s="59"/>
      <c r="O1450" s="56"/>
      <c r="P1450" s="56"/>
      <c r="Q1450" s="56">
        <v>11</v>
      </c>
      <c r="R1450" s="60">
        <v>2.2819500000000001</v>
      </c>
      <c r="S1450" s="61">
        <f>O1450+P1450</f>
        <v>0</v>
      </c>
      <c r="T1450" s="62">
        <f>+IF(L1450&lt;&gt;"",IF(DAYS360(L1450,$A$2)&lt;0,0,IF(AND(MONTH(L1450)=MONTH($A$2),YEAR(L1450)&lt;YEAR($A$2)),(DAYS360(L1450,$A$2)/30)-1,DAYS360(L1450,$A$2)/30)),0)</f>
        <v>51.966666666666669</v>
      </c>
      <c r="U1450" s="62">
        <f>+IF(M1450&lt;&gt;"",IF(DAYS360(M1450,$A$2)&lt;0,0,IF(AND(MONTH(M1450)=MONTH($A$2),YEAR(M1450)&lt;YEAR($A$2)),(DAYS360(M1450,$A$2)/30)-1,DAYS360(M1450,$A$2)/30)),0)</f>
        <v>4.7333333333333334</v>
      </c>
      <c r="V1450" s="63">
        <f>S1450/((C1450+Q1450)/2)</f>
        <v>0</v>
      </c>
      <c r="W1450" s="64">
        <f>+IF(V1450&gt;0,1/V1450,999)</f>
        <v>999</v>
      </c>
      <c r="X1450" s="65" t="str">
        <f>+IF(N1450&lt;&gt;"",IF(INT(N1450)&lt;&gt;INT(K1450),"OUI",""),"")</f>
        <v/>
      </c>
      <c r="Y1450" s="66">
        <f>+IF(F1450="OUI",0,C1450*K1450)</f>
        <v>27.890499999999999</v>
      </c>
      <c r="Z1450" s="67" t="str">
        <f>+IF(R1450="-",IF(OR(F1450="OUI",AND(G1450="OUI",T1450&lt;=$V$1),H1450="OUI",I1450="OUI",J1450="OUI",T1450&lt;=$V$1),"OUI",""),"")</f>
        <v/>
      </c>
      <c r="AA1450" s="68" t="str">
        <f>+IF(OR(Z1450&lt;&gt;"OUI",X1450="OUI",R1450&lt;&gt;"-"),"OUI","")</f>
        <v>OUI</v>
      </c>
      <c r="AB1450" s="69">
        <f>+IF(AA1450&lt;&gt;"OUI","-",IF(R1450="-",IF(W1450&lt;=3,"-",MAX(N1450,K1450*(1-$T$1))),IF(W1450&lt;=3,R1450,IF(T1450&gt;$V$6,MAX(N1450,K1450*$T$6),IF(T1450&gt;$V$5,MAX(R1450,N1450,K1450*(1-$T$2),K1450*(1-$T$5)),IF(T1450&gt;$V$4,MAX(R1450,N1450,K1450*(1-$T$2),K1450*(1-$T$4)),IF(T1450&gt;$V$3,MAX(R1450,N1450,K1450*(1-$T$2),K1450*(1-$T$3)),IF(T1450&gt;$V$1,MAX(N1450,K1450*(1-$T$2)),MAX(N1450,R1450)))))))))</f>
        <v>2.2819500000000001</v>
      </c>
      <c r="AC1450" s="70">
        <f>+IF(AB1450="-","-",IF(ABS(K1450-AB1450)&lt;0.1,1,-1*(AB1450-K1450)/K1450))</f>
        <v>9.9999999999999895E-2</v>
      </c>
      <c r="AD1450" s="66">
        <f>+IF(AB1450&lt;&gt;"-",IF(AB1450&lt;K1450,(K1450-AB1450)*C1450,AB1450*C1450),"")</f>
        <v>2.7890499999999969</v>
      </c>
      <c r="AE1450" s="68" t="str">
        <f>+IF(AB1450&lt;&gt;"-",IF(R1450&lt;&gt;"-",IF(Z1450&lt;&gt;"OUI","OLD","FAUX"),IF(Z1450&lt;&gt;"OUI","NEW","FAUX")),"")</f>
        <v>OLD</v>
      </c>
      <c r="AF1450" s="68"/>
      <c r="AG1450" s="68"/>
      <c r="AH1450" s="53" t="str">
        <f t="shared" si="22"/>
        <v/>
      </c>
    </row>
    <row r="1451" spans="1:34" ht="17">
      <c r="A1451" s="53" t="s">
        <v>1963</v>
      </c>
      <c r="B1451" s="53" t="s">
        <v>1964</v>
      </c>
      <c r="C1451" s="54">
        <v>6</v>
      </c>
      <c r="D1451" s="55" t="s">
        <v>170</v>
      </c>
      <c r="E1451" s="55" t="s">
        <v>97</v>
      </c>
      <c r="F1451" s="56" t="s">
        <v>49</v>
      </c>
      <c r="G1451" s="56" t="s">
        <v>49</v>
      </c>
      <c r="H1451" s="56"/>
      <c r="I1451" s="56"/>
      <c r="J1451" s="56" t="s">
        <v>98</v>
      </c>
      <c r="K1451" s="57">
        <v>2.5034999999999998</v>
      </c>
      <c r="L1451" s="58">
        <v>44242</v>
      </c>
      <c r="M1451" s="58">
        <v>45363</v>
      </c>
      <c r="N1451" s="59"/>
      <c r="O1451" s="56"/>
      <c r="P1451" s="56"/>
      <c r="Q1451" s="56">
        <v>6</v>
      </c>
      <c r="R1451" s="60">
        <v>2.2531499999999998</v>
      </c>
      <c r="S1451" s="61">
        <f>O1451+P1451</f>
        <v>0</v>
      </c>
      <c r="T1451" s="62">
        <f>+IF(L1451&lt;&gt;"",IF(DAYS360(L1451,$A$2)&lt;0,0,IF(AND(MONTH(L1451)=MONTH($A$2),YEAR(L1451)&lt;YEAR($A$2)),(DAYS360(L1451,$A$2)/30)-1,DAYS360(L1451,$A$2)/30)),0)</f>
        <v>49.366666666666667</v>
      </c>
      <c r="U1451" s="62">
        <f>+IF(M1451&lt;&gt;"",IF(DAYS360(M1451,$A$2)&lt;0,0,IF(AND(MONTH(M1451)=MONTH($A$2),YEAR(M1451)&lt;YEAR($A$2)),(DAYS360(M1451,$A$2)/30)-1,DAYS360(M1451,$A$2)/30)),0)</f>
        <v>11.466666666666667</v>
      </c>
      <c r="V1451" s="63">
        <f>S1451/((C1451+Q1451)/2)</f>
        <v>0</v>
      </c>
      <c r="W1451" s="64">
        <f>+IF(V1451&gt;0,1/V1451,999)</f>
        <v>999</v>
      </c>
      <c r="X1451" s="65" t="str">
        <f>+IF(N1451&lt;&gt;"",IF(INT(N1451)&lt;&gt;INT(K1451),"OUI",""),"")</f>
        <v/>
      </c>
      <c r="Y1451" s="66">
        <f>+IF(F1451="OUI",0,C1451*K1451)</f>
        <v>15.020999999999999</v>
      </c>
      <c r="Z1451" s="67" t="str">
        <f>+IF(R1451="-",IF(OR(F1451="OUI",AND(G1451="OUI",T1451&lt;=$V$1),H1451="OUI",I1451="OUI",J1451="OUI",T1451&lt;=$V$1),"OUI",""),"")</f>
        <v/>
      </c>
      <c r="AA1451" s="68" t="str">
        <f>+IF(OR(Z1451&lt;&gt;"OUI",X1451="OUI",R1451&lt;&gt;"-"),"OUI","")</f>
        <v>OUI</v>
      </c>
      <c r="AB1451" s="69">
        <f>+IF(AA1451&lt;&gt;"OUI","-",IF(R1451="-",IF(W1451&lt;=3,"-",MAX(N1451,K1451*(1-$T$1))),IF(W1451&lt;=3,R1451,IF(T1451&gt;$V$6,MAX(N1451,K1451*$T$6),IF(T1451&gt;$V$5,MAX(R1451,N1451,K1451*(1-$T$2),K1451*(1-$T$5)),IF(T1451&gt;$V$4,MAX(R1451,N1451,K1451*(1-$T$2),K1451*(1-$T$4)),IF(T1451&gt;$V$3,MAX(R1451,N1451,K1451*(1-$T$2),K1451*(1-$T$3)),IF(T1451&gt;$V$1,MAX(N1451,K1451*(1-$T$2)),MAX(N1451,R1451)))))))))</f>
        <v>2.2531499999999998</v>
      </c>
      <c r="AC1451" s="70">
        <f>+IF(AB1451="-","-",IF(ABS(K1451-AB1451)&lt;0.1,1,-1*(AB1451-K1451)/K1451))</f>
        <v>0.10000000000000003</v>
      </c>
      <c r="AD1451" s="66">
        <f>+IF(AB1451&lt;&gt;"-",IF(AB1451&lt;K1451,(K1451-AB1451)*C1451,AB1451*C1451),"")</f>
        <v>1.5021000000000004</v>
      </c>
      <c r="AE1451" s="68" t="str">
        <f>+IF(AB1451&lt;&gt;"-",IF(R1451&lt;&gt;"-",IF(Z1451&lt;&gt;"OUI","OLD","FAUX"),IF(Z1451&lt;&gt;"OUI","NEW","FAUX")),"")</f>
        <v>OLD</v>
      </c>
      <c r="AF1451" s="68"/>
      <c r="AG1451" s="68"/>
      <c r="AH1451" s="53" t="str">
        <f t="shared" si="22"/>
        <v/>
      </c>
    </row>
    <row r="1452" spans="1:34" ht="17">
      <c r="A1452" s="53" t="s">
        <v>1537</v>
      </c>
      <c r="B1452" s="53" t="s">
        <v>1538</v>
      </c>
      <c r="C1452" s="54">
        <v>89</v>
      </c>
      <c r="D1452" s="55" t="s">
        <v>47</v>
      </c>
      <c r="E1452" s="55" t="s">
        <v>88</v>
      </c>
      <c r="F1452" s="56" t="s">
        <v>49</v>
      </c>
      <c r="G1452" s="56" t="s">
        <v>49</v>
      </c>
      <c r="H1452" s="56"/>
      <c r="I1452" s="56"/>
      <c r="J1452" s="56" t="s">
        <v>49</v>
      </c>
      <c r="K1452" s="57">
        <v>2.5026999999999999</v>
      </c>
      <c r="L1452" s="58">
        <v>44098</v>
      </c>
      <c r="M1452" s="58">
        <v>45706</v>
      </c>
      <c r="N1452" s="59"/>
      <c r="O1452" s="56">
        <v>1</v>
      </c>
      <c r="P1452" s="56"/>
      <c r="Q1452" s="56">
        <v>90</v>
      </c>
      <c r="R1452" s="60">
        <v>2.2524299999999999</v>
      </c>
      <c r="S1452" s="61">
        <f>O1452+P1452</f>
        <v>1</v>
      </c>
      <c r="T1452" s="62">
        <f>+IF(L1452&lt;&gt;"",IF(DAYS360(L1452,$A$2)&lt;0,0,IF(AND(MONTH(L1452)=MONTH($A$2),YEAR(L1452)&lt;YEAR($A$2)),(DAYS360(L1452,$A$2)/30)-1,DAYS360(L1452,$A$2)/30)),0)</f>
        <v>54.06666666666667</v>
      </c>
      <c r="U1452" s="62">
        <f>+IF(M1452&lt;&gt;"",IF(DAYS360(M1452,$A$2)&lt;0,0,IF(AND(MONTH(M1452)=MONTH($A$2),YEAR(M1452)&lt;YEAR($A$2)),(DAYS360(M1452,$A$2)/30)-1,DAYS360(M1452,$A$2)/30)),0)</f>
        <v>1.2666666666666666</v>
      </c>
      <c r="V1452" s="63">
        <f>S1452/((C1452+Q1452)/2)</f>
        <v>1.11731843575419E-2</v>
      </c>
      <c r="W1452" s="64">
        <f>+IF(V1452&gt;0,1/V1452,999)</f>
        <v>89.5</v>
      </c>
      <c r="X1452" s="65" t="str">
        <f>+IF(N1452&lt;&gt;"",IF(INT(N1452)&lt;&gt;INT(K1452),"OUI",""),"")</f>
        <v/>
      </c>
      <c r="Y1452" s="66">
        <f>+IF(F1452="OUI",0,C1452*K1452)</f>
        <v>222.74029999999999</v>
      </c>
      <c r="Z1452" s="67" t="str">
        <f>+IF(R1452="-",IF(OR(F1452="OUI",AND(G1452="OUI",T1452&lt;=$V$1),H1452="OUI",I1452="OUI",J1452="OUI",T1452&lt;=$V$1),"OUI",""),"")</f>
        <v/>
      </c>
      <c r="AA1452" s="68" t="str">
        <f>+IF(OR(Z1452&lt;&gt;"OUI",X1452="OUI",R1452&lt;&gt;"-"),"OUI","")</f>
        <v>OUI</v>
      </c>
      <c r="AB1452" s="69">
        <f>+IF(AA1452&lt;&gt;"OUI","-",IF(R1452="-",IF(W1452&lt;=3,"-",MAX(N1452,K1452*(1-$T$1))),IF(W1452&lt;=3,R1452,IF(T1452&gt;$V$6,MAX(N1452,K1452*$T$6),IF(T1452&gt;$V$5,MAX(R1452,N1452,K1452*(1-$T$2),K1452*(1-$T$5)),IF(T1452&gt;$V$4,MAX(R1452,N1452,K1452*(1-$T$2),K1452*(1-$T$4)),IF(T1452&gt;$V$3,MAX(R1452,N1452,K1452*(1-$T$2),K1452*(1-$T$3)),IF(T1452&gt;$V$1,MAX(N1452,K1452*(1-$T$2)),MAX(N1452,R1452)))))))))</f>
        <v>2.2524299999999999</v>
      </c>
      <c r="AC1452" s="70">
        <f>+IF(AB1452="-","-",IF(ABS(K1452-AB1452)&lt;0.1,1,-1*(AB1452-K1452)/K1452))</f>
        <v>0.1</v>
      </c>
      <c r="AD1452" s="66">
        <f>+IF(AB1452&lt;&gt;"-",IF(AB1452&lt;K1452,(K1452-AB1452)*C1452,AB1452*C1452),"")</f>
        <v>22.27403</v>
      </c>
      <c r="AE1452" s="68" t="str">
        <f>+IF(AB1452&lt;&gt;"-",IF(R1452&lt;&gt;"-",IF(Z1452&lt;&gt;"OUI","OLD","FAUX"),IF(Z1452&lt;&gt;"OUI","NEW","FAUX")),"")</f>
        <v>OLD</v>
      </c>
      <c r="AF1452" s="68"/>
      <c r="AG1452" s="68"/>
      <c r="AH1452" s="53" t="str">
        <f t="shared" si="22"/>
        <v/>
      </c>
    </row>
    <row r="1453" spans="1:34" ht="17">
      <c r="A1453" s="53" t="s">
        <v>1621</v>
      </c>
      <c r="B1453" s="53" t="s">
        <v>1622</v>
      </c>
      <c r="C1453" s="54">
        <v>57</v>
      </c>
      <c r="D1453" s="55" t="s">
        <v>47</v>
      </c>
      <c r="E1453" s="55" t="s">
        <v>88</v>
      </c>
      <c r="F1453" s="56" t="s">
        <v>49</v>
      </c>
      <c r="G1453" s="56" t="s">
        <v>49</v>
      </c>
      <c r="H1453" s="56"/>
      <c r="I1453" s="56"/>
      <c r="J1453" s="56" t="s">
        <v>49</v>
      </c>
      <c r="K1453" s="57">
        <v>2.5026999999999999</v>
      </c>
      <c r="L1453" s="58">
        <v>44097</v>
      </c>
      <c r="M1453" s="58">
        <v>45684</v>
      </c>
      <c r="N1453" s="59"/>
      <c r="O1453" s="56">
        <v>4</v>
      </c>
      <c r="P1453" s="56"/>
      <c r="Q1453" s="56">
        <v>61</v>
      </c>
      <c r="R1453" s="60">
        <v>2.2524299999999999</v>
      </c>
      <c r="S1453" s="61">
        <f>O1453+P1453</f>
        <v>4</v>
      </c>
      <c r="T1453" s="62">
        <f>+IF(L1453&lt;&gt;"",IF(DAYS360(L1453,$A$2)&lt;0,0,IF(AND(MONTH(L1453)=MONTH($A$2),YEAR(L1453)&lt;YEAR($A$2)),(DAYS360(L1453,$A$2)/30)-1,DAYS360(L1453,$A$2)/30)),0)</f>
        <v>54.1</v>
      </c>
      <c r="U1453" s="62">
        <f>+IF(M1453&lt;&gt;"",IF(DAYS360(M1453,$A$2)&lt;0,0,IF(AND(MONTH(M1453)=MONTH($A$2),YEAR(M1453)&lt;YEAR($A$2)),(DAYS360(M1453,$A$2)/30)-1,DAYS360(M1453,$A$2)/30)),0)</f>
        <v>1.9666666666666666</v>
      </c>
      <c r="V1453" s="63">
        <f>S1453/((C1453+Q1453)/2)</f>
        <v>6.7796610169491525E-2</v>
      </c>
      <c r="W1453" s="64">
        <f>+IF(V1453&gt;0,1/V1453,999)</f>
        <v>14.75</v>
      </c>
      <c r="X1453" s="65" t="str">
        <f>+IF(N1453&lt;&gt;"",IF(INT(N1453)&lt;&gt;INT(K1453),"OUI",""),"")</f>
        <v/>
      </c>
      <c r="Y1453" s="66">
        <f>+IF(F1453="OUI",0,C1453*K1453)</f>
        <v>142.65389999999999</v>
      </c>
      <c r="Z1453" s="67" t="str">
        <f>+IF(R1453="-",IF(OR(F1453="OUI",AND(G1453="OUI",T1453&lt;=$V$1),H1453="OUI",I1453="OUI",J1453="OUI",T1453&lt;=$V$1),"OUI",""),"")</f>
        <v/>
      </c>
      <c r="AA1453" s="68" t="str">
        <f>+IF(OR(Z1453&lt;&gt;"OUI",X1453="OUI",R1453&lt;&gt;"-"),"OUI","")</f>
        <v>OUI</v>
      </c>
      <c r="AB1453" s="69">
        <f>+IF(AA1453&lt;&gt;"OUI","-",IF(R1453="-",IF(W1453&lt;=3,"-",MAX(N1453,K1453*(1-$T$1))),IF(W1453&lt;=3,R1453,IF(T1453&gt;$V$6,MAX(N1453,K1453*$T$6),IF(T1453&gt;$V$5,MAX(R1453,N1453,K1453*(1-$T$2),K1453*(1-$T$5)),IF(T1453&gt;$V$4,MAX(R1453,N1453,K1453*(1-$T$2),K1453*(1-$T$4)),IF(T1453&gt;$V$3,MAX(R1453,N1453,K1453*(1-$T$2),K1453*(1-$T$3)),IF(T1453&gt;$V$1,MAX(N1453,K1453*(1-$T$2)),MAX(N1453,R1453)))))))))</f>
        <v>2.2524299999999999</v>
      </c>
      <c r="AC1453" s="70">
        <f>+IF(AB1453="-","-",IF(ABS(K1453-AB1453)&lt;0.1,1,-1*(AB1453-K1453)/K1453))</f>
        <v>0.1</v>
      </c>
      <c r="AD1453" s="66">
        <f>+IF(AB1453&lt;&gt;"-",IF(AB1453&lt;K1453,(K1453-AB1453)*C1453,AB1453*C1453),"")</f>
        <v>14.26539</v>
      </c>
      <c r="AE1453" s="68" t="str">
        <f>+IF(AB1453&lt;&gt;"-",IF(R1453&lt;&gt;"-",IF(Z1453&lt;&gt;"OUI","OLD","FAUX"),IF(Z1453&lt;&gt;"OUI","NEW","FAUX")),"")</f>
        <v>OLD</v>
      </c>
      <c r="AF1453" s="68"/>
      <c r="AG1453" s="68"/>
      <c r="AH1453" s="53" t="str">
        <f t="shared" si="22"/>
        <v/>
      </c>
    </row>
    <row r="1454" spans="1:34" ht="17">
      <c r="A1454" s="53" t="s">
        <v>1082</v>
      </c>
      <c r="B1454" s="53" t="s">
        <v>1083</v>
      </c>
      <c r="C1454" s="54">
        <v>8</v>
      </c>
      <c r="D1454" s="55" t="s">
        <v>170</v>
      </c>
      <c r="E1454" s="55" t="s">
        <v>1084</v>
      </c>
      <c r="F1454" s="56" t="s">
        <v>49</v>
      </c>
      <c r="G1454" s="56" t="s">
        <v>49</v>
      </c>
      <c r="H1454" s="56"/>
      <c r="I1454" s="56"/>
      <c r="J1454" s="56" t="s">
        <v>49</v>
      </c>
      <c r="K1454" s="57">
        <v>2.5017</v>
      </c>
      <c r="L1454" s="58">
        <v>44162</v>
      </c>
      <c r="M1454" s="58">
        <v>44802</v>
      </c>
      <c r="N1454" s="59"/>
      <c r="O1454" s="56"/>
      <c r="P1454" s="56"/>
      <c r="Q1454" s="56">
        <v>8</v>
      </c>
      <c r="R1454" s="60">
        <v>2.2515300000000003</v>
      </c>
      <c r="S1454" s="61">
        <f>O1454+P1454</f>
        <v>0</v>
      </c>
      <c r="T1454" s="62">
        <f>+IF(L1454&lt;&gt;"",IF(DAYS360(L1454,$A$2)&lt;0,0,IF(AND(MONTH(L1454)=MONTH($A$2),YEAR(L1454)&lt;YEAR($A$2)),(DAYS360(L1454,$A$2)/30)-1,DAYS360(L1454,$A$2)/30)),0)</f>
        <v>51.966666666666669</v>
      </c>
      <c r="U1454" s="62">
        <f>+IF(M1454&lt;&gt;"",IF(DAYS360(M1454,$A$2)&lt;0,0,IF(AND(MONTH(M1454)=MONTH($A$2),YEAR(M1454)&lt;YEAR($A$2)),(DAYS360(M1454,$A$2)/30)-1,DAYS360(M1454,$A$2)/30)),0)</f>
        <v>30.9</v>
      </c>
      <c r="V1454" s="63">
        <f>S1454/((C1454+Q1454)/2)</f>
        <v>0</v>
      </c>
      <c r="W1454" s="64">
        <f>+IF(V1454&gt;0,1/V1454,999)</f>
        <v>999</v>
      </c>
      <c r="X1454" s="65" t="str">
        <f>+IF(N1454&lt;&gt;"",IF(INT(N1454)&lt;&gt;INT(K1454),"OUI",""),"")</f>
        <v/>
      </c>
      <c r="Y1454" s="66">
        <f>+IF(F1454="OUI",0,C1454*K1454)</f>
        <v>20.0136</v>
      </c>
      <c r="Z1454" s="67" t="str">
        <f>+IF(R1454="-",IF(OR(F1454="OUI",AND(G1454="OUI",T1454&lt;=$V$1),H1454="OUI",I1454="OUI",J1454="OUI",T1454&lt;=$V$1),"OUI",""),"")</f>
        <v/>
      </c>
      <c r="AA1454" s="68" t="str">
        <f>+IF(OR(Z1454&lt;&gt;"OUI",X1454="OUI",R1454&lt;&gt;"-"),"OUI","")</f>
        <v>OUI</v>
      </c>
      <c r="AB1454" s="69">
        <f>+IF(AA1454&lt;&gt;"OUI","-",IF(R1454="-",IF(W1454&lt;=3,"-",MAX(N1454,K1454*(1-$T$1))),IF(W1454&lt;=3,R1454,IF(T1454&gt;$V$6,MAX(N1454,K1454*$T$6),IF(T1454&gt;$V$5,MAX(R1454,N1454,K1454*(1-$T$2),K1454*(1-$T$5)),IF(T1454&gt;$V$4,MAX(R1454,N1454,K1454*(1-$T$2),K1454*(1-$T$4)),IF(T1454&gt;$V$3,MAX(R1454,N1454,K1454*(1-$T$2),K1454*(1-$T$3)),IF(T1454&gt;$V$1,MAX(N1454,K1454*(1-$T$2)),MAX(N1454,R1454)))))))))</f>
        <v>2.2515300000000003</v>
      </c>
      <c r="AC1454" s="70">
        <f>+IF(AB1454="-","-",IF(ABS(K1454-AB1454)&lt;0.1,1,-1*(AB1454-K1454)/K1454))</f>
        <v>9.9999999999999908E-2</v>
      </c>
      <c r="AD1454" s="66">
        <f>+IF(AB1454&lt;&gt;"-",IF(AB1454&lt;K1454,(K1454-AB1454)*C1454,AB1454*C1454),"")</f>
        <v>2.0013599999999983</v>
      </c>
      <c r="AE1454" s="68" t="str">
        <f>+IF(AB1454&lt;&gt;"-",IF(R1454&lt;&gt;"-",IF(Z1454&lt;&gt;"OUI","OLD","FAUX"),IF(Z1454&lt;&gt;"OUI","NEW","FAUX")),"")</f>
        <v>OLD</v>
      </c>
      <c r="AF1454" s="68"/>
      <c r="AG1454" s="68"/>
      <c r="AH1454" s="53" t="str">
        <f t="shared" si="22"/>
        <v/>
      </c>
    </row>
    <row r="1455" spans="1:34" ht="17">
      <c r="A1455" s="53" t="s">
        <v>2257</v>
      </c>
      <c r="B1455" s="53" t="s">
        <v>2258</v>
      </c>
      <c r="C1455" s="54">
        <v>2</v>
      </c>
      <c r="D1455" s="55" t="s">
        <v>80</v>
      </c>
      <c r="E1455" s="55" t="s">
        <v>973</v>
      </c>
      <c r="F1455" s="56" t="s">
        <v>49</v>
      </c>
      <c r="G1455" s="56" t="s">
        <v>49</v>
      </c>
      <c r="H1455" s="56"/>
      <c r="I1455" s="56"/>
      <c r="J1455" s="56" t="s">
        <v>49</v>
      </c>
      <c r="K1455" s="57">
        <v>2.4900000000000002</v>
      </c>
      <c r="L1455" s="58">
        <v>44568</v>
      </c>
      <c r="M1455" s="58">
        <v>45638</v>
      </c>
      <c r="N1455" s="59"/>
      <c r="O1455" s="56"/>
      <c r="P1455" s="56"/>
      <c r="Q1455" s="56">
        <v>3</v>
      </c>
      <c r="R1455" s="60" t="s">
        <v>1139</v>
      </c>
      <c r="S1455" s="61">
        <f>O1455+P1455</f>
        <v>0</v>
      </c>
      <c r="T1455" s="62">
        <f>+IF(L1455&lt;&gt;"",IF(DAYS360(L1455,$A$2)&lt;0,0,IF(AND(MONTH(L1455)=MONTH($A$2),YEAR(L1455)&lt;YEAR($A$2)),(DAYS360(L1455,$A$2)/30)-1,DAYS360(L1455,$A$2)/30)),0)</f>
        <v>38.633333333333333</v>
      </c>
      <c r="U1455" s="62">
        <f>+IF(M1455&lt;&gt;"",IF(DAYS360(M1455,$A$2)&lt;0,0,IF(AND(MONTH(M1455)=MONTH($A$2),YEAR(M1455)&lt;YEAR($A$2)),(DAYS360(M1455,$A$2)/30)-1,DAYS360(M1455,$A$2)/30)),0)</f>
        <v>3.4666666666666668</v>
      </c>
      <c r="V1455" s="63">
        <f>S1455/((C1455+Q1455)/2)</f>
        <v>0</v>
      </c>
      <c r="W1455" s="64">
        <f>+IF(V1455&gt;0,1/V1455,999)</f>
        <v>999</v>
      </c>
      <c r="X1455" s="65" t="str">
        <f>+IF(N1455&lt;&gt;"",IF(INT(N1455)&lt;&gt;INT(K1455),"OUI",""),"")</f>
        <v/>
      </c>
      <c r="Y1455" s="66">
        <f>+IF(F1455="OUI",0,C1455*K1455)</f>
        <v>4.9800000000000004</v>
      </c>
      <c r="Z1455" s="67" t="str">
        <f>+IF(R1455="-",IF(OR(F1455="OUI",AND(G1455="OUI",T1455&lt;=$V$1),H1455="OUI",I1455="OUI",J1455="OUI",T1455&lt;=$V$1),"OUI",""),"")</f>
        <v/>
      </c>
      <c r="AA1455" s="68" t="str">
        <f>+IF(OR(Z1455&lt;&gt;"OUI",X1455="OUI",R1455&lt;&gt;"-"),"OUI","")</f>
        <v>OUI</v>
      </c>
      <c r="AB1455" s="69">
        <f>+IF(AA1455&lt;&gt;"OUI","-",IF(R1455="-",IF(W1455&lt;=3,"-",MAX(N1455,K1455*(1-$T$1))),IF(W1455&lt;=3,R1455,IF(T1455&gt;$V$6,MAX(N1455,K1455*$T$6),IF(T1455&gt;$V$5,MAX(R1455,N1455,K1455*(1-$T$2),K1455*(1-$T$5)),IF(T1455&gt;$V$4,MAX(R1455,N1455,K1455*(1-$T$2),K1455*(1-$T$4)),IF(T1455&gt;$V$3,MAX(R1455,N1455,K1455*(1-$T$2),K1455*(1-$T$3)),IF(T1455&gt;$V$1,MAX(N1455,K1455*(1-$T$2)),MAX(N1455,R1455)))))))))</f>
        <v>2.2410000000000001</v>
      </c>
      <c r="AC1455" s="70">
        <f>+IF(AB1455="-","-",IF(ABS(K1455-AB1455)&lt;0.1,1,-1*(AB1455-K1455)/K1455))</f>
        <v>0.10000000000000003</v>
      </c>
      <c r="AD1455" s="66">
        <f>+IF(AB1455&lt;&gt;"-",IF(AB1455&lt;K1455,(K1455-AB1455)*C1455,AB1455*C1455),"")</f>
        <v>0.49800000000000022</v>
      </c>
      <c r="AE1455" s="68" t="str">
        <f>+IF(AB1455&lt;&gt;"-",IF(R1455&lt;&gt;"-",IF(Z1455&lt;&gt;"OUI","OLD","FAUX"),IF(Z1455&lt;&gt;"OUI","NEW","FAUX")),"")</f>
        <v>NEW</v>
      </c>
      <c r="AF1455" s="68"/>
      <c r="AG1455" s="68"/>
      <c r="AH1455" s="53" t="str">
        <f t="shared" si="22"/>
        <v/>
      </c>
    </row>
    <row r="1456" spans="1:34" ht="17">
      <c r="A1456" s="53" t="s">
        <v>1045</v>
      </c>
      <c r="B1456" s="53" t="s">
        <v>1046</v>
      </c>
      <c r="C1456" s="54">
        <v>13</v>
      </c>
      <c r="D1456" s="55" t="s">
        <v>468</v>
      </c>
      <c r="E1456" s="55"/>
      <c r="F1456" s="56" t="s">
        <v>49</v>
      </c>
      <c r="G1456" s="56" t="s">
        <v>49</v>
      </c>
      <c r="H1456" s="56"/>
      <c r="I1456" s="56"/>
      <c r="J1456" s="56"/>
      <c r="K1456" s="57">
        <v>2.4868000000000001</v>
      </c>
      <c r="L1456" s="58">
        <v>44341</v>
      </c>
      <c r="M1456" s="58">
        <v>45601</v>
      </c>
      <c r="N1456" s="59"/>
      <c r="O1456" s="56"/>
      <c r="P1456" s="56"/>
      <c r="Q1456" s="56">
        <v>13</v>
      </c>
      <c r="R1456" s="60">
        <v>2.2381200000000003</v>
      </c>
      <c r="S1456" s="61">
        <f>O1456+P1456</f>
        <v>0</v>
      </c>
      <c r="T1456" s="62">
        <f>+IF(L1456&lt;&gt;"",IF(DAYS360(L1456,$A$2)&lt;0,0,IF(AND(MONTH(L1456)=MONTH($A$2),YEAR(L1456)&lt;YEAR($A$2)),(DAYS360(L1456,$A$2)/30)-1,DAYS360(L1456,$A$2)/30)),0)</f>
        <v>46.033333333333331</v>
      </c>
      <c r="U1456" s="62">
        <f>+IF(M1456&lt;&gt;"",IF(DAYS360(M1456,$A$2)&lt;0,0,IF(AND(MONTH(M1456)=MONTH($A$2),YEAR(M1456)&lt;YEAR($A$2)),(DAYS360(M1456,$A$2)/30)-1,DAYS360(M1456,$A$2)/30)),0)</f>
        <v>4.7</v>
      </c>
      <c r="V1456" s="63">
        <f>S1456/((C1456+Q1456)/2)</f>
        <v>0</v>
      </c>
      <c r="W1456" s="64">
        <f>+IF(V1456&gt;0,1/V1456,999)</f>
        <v>999</v>
      </c>
      <c r="X1456" s="65" t="str">
        <f>+IF(N1456&lt;&gt;"",IF(INT(N1456)&lt;&gt;INT(K1456),"OUI",""),"")</f>
        <v/>
      </c>
      <c r="Y1456" s="66">
        <f>+IF(F1456="OUI",0,C1456*K1456)</f>
        <v>32.328400000000002</v>
      </c>
      <c r="Z1456" s="67" t="str">
        <f>+IF(R1456="-",IF(OR(F1456="OUI",AND(G1456="OUI",T1456&lt;=$V$1),H1456="OUI",I1456="OUI",J1456="OUI",T1456&lt;=$V$1),"OUI",""),"")</f>
        <v/>
      </c>
      <c r="AA1456" s="68" t="str">
        <f>+IF(OR(Z1456&lt;&gt;"OUI",X1456="OUI",R1456&lt;&gt;"-"),"OUI","")</f>
        <v>OUI</v>
      </c>
      <c r="AB1456" s="69">
        <f>+IF(AA1456&lt;&gt;"OUI","-",IF(R1456="-",IF(W1456&lt;=3,"-",MAX(N1456,K1456*(1-$T$1))),IF(W1456&lt;=3,R1456,IF(T1456&gt;$V$6,MAX(N1456,K1456*$T$6),IF(T1456&gt;$V$5,MAX(R1456,N1456,K1456*(1-$T$2),K1456*(1-$T$5)),IF(T1456&gt;$V$4,MAX(R1456,N1456,K1456*(1-$T$2),K1456*(1-$T$4)),IF(T1456&gt;$V$3,MAX(R1456,N1456,K1456*(1-$T$2),K1456*(1-$T$3)),IF(T1456&gt;$V$1,MAX(N1456,K1456*(1-$T$2)),MAX(N1456,R1456)))))))))</f>
        <v>2.2381200000000003</v>
      </c>
      <c r="AC1456" s="70">
        <f>+IF(AB1456="-","-",IF(ABS(K1456-AB1456)&lt;0.1,1,-1*(AB1456-K1456)/K1456))</f>
        <v>9.9999999999999908E-2</v>
      </c>
      <c r="AD1456" s="66">
        <f>+IF(AB1456&lt;&gt;"-",IF(AB1456&lt;K1456,(K1456-AB1456)*C1456,AB1456*C1456),"")</f>
        <v>3.2328399999999973</v>
      </c>
      <c r="AE1456" s="68" t="str">
        <f>+IF(AB1456&lt;&gt;"-",IF(R1456&lt;&gt;"-",IF(Z1456&lt;&gt;"OUI","OLD","FAUX"),IF(Z1456&lt;&gt;"OUI","NEW","FAUX")),"")</f>
        <v>OLD</v>
      </c>
      <c r="AF1456" s="68"/>
      <c r="AG1456" s="68"/>
      <c r="AH1456" s="53" t="str">
        <f t="shared" si="22"/>
        <v/>
      </c>
    </row>
    <row r="1457" spans="1:34" ht="17">
      <c r="A1457" s="53" t="s">
        <v>1117</v>
      </c>
      <c r="B1457" s="53" t="s">
        <v>1118</v>
      </c>
      <c r="C1457" s="54">
        <v>3</v>
      </c>
      <c r="D1457" s="55" t="s">
        <v>468</v>
      </c>
      <c r="E1457" s="55"/>
      <c r="F1457" s="56" t="s">
        <v>49</v>
      </c>
      <c r="G1457" s="56" t="s">
        <v>49</v>
      </c>
      <c r="H1457" s="56"/>
      <c r="I1457" s="56"/>
      <c r="J1457" s="56"/>
      <c r="K1457" s="57">
        <v>2.4868000000000001</v>
      </c>
      <c r="L1457" s="58">
        <v>44341</v>
      </c>
      <c r="M1457" s="58">
        <v>45412</v>
      </c>
      <c r="N1457" s="59"/>
      <c r="O1457" s="56"/>
      <c r="P1457" s="56"/>
      <c r="Q1457" s="56">
        <v>3</v>
      </c>
      <c r="R1457" s="60">
        <v>1.8443766666666668</v>
      </c>
      <c r="S1457" s="61">
        <f>O1457+P1457</f>
        <v>0</v>
      </c>
      <c r="T1457" s="62">
        <f>+IF(L1457&lt;&gt;"",IF(DAYS360(L1457,$A$2)&lt;0,0,IF(AND(MONTH(L1457)=MONTH($A$2),YEAR(L1457)&lt;YEAR($A$2)),(DAYS360(L1457,$A$2)/30)-1,DAYS360(L1457,$A$2)/30)),0)</f>
        <v>46.033333333333331</v>
      </c>
      <c r="U1457" s="62">
        <f>+IF(M1457&lt;&gt;"",IF(DAYS360(M1457,$A$2)&lt;0,0,IF(AND(MONTH(M1457)=MONTH($A$2),YEAR(M1457)&lt;YEAR($A$2)),(DAYS360(M1457,$A$2)/30)-1,DAYS360(M1457,$A$2)/30)),0)</f>
        <v>10.866666666666667</v>
      </c>
      <c r="V1457" s="63">
        <f>S1457/((C1457+Q1457)/2)</f>
        <v>0</v>
      </c>
      <c r="W1457" s="64">
        <f>+IF(V1457&gt;0,1/V1457,999)</f>
        <v>999</v>
      </c>
      <c r="X1457" s="65" t="str">
        <f>+IF(N1457&lt;&gt;"",IF(INT(N1457)&lt;&gt;INT(K1457),"OUI",""),"")</f>
        <v/>
      </c>
      <c r="Y1457" s="66">
        <f>+IF(F1457="OUI",0,C1457*K1457)</f>
        <v>7.4603999999999999</v>
      </c>
      <c r="Z1457" s="67" t="str">
        <f>+IF(R1457="-",IF(OR(F1457="OUI",AND(G1457="OUI",T1457&lt;=$V$1),H1457="OUI",I1457="OUI",J1457="OUI",T1457&lt;=$V$1),"OUI",""),"")</f>
        <v/>
      </c>
      <c r="AA1457" s="68" t="str">
        <f>+IF(OR(Z1457&lt;&gt;"OUI",X1457="OUI",R1457&lt;&gt;"-"),"OUI","")</f>
        <v>OUI</v>
      </c>
      <c r="AB1457" s="69">
        <f>+IF(AA1457&lt;&gt;"OUI","-",IF(R1457="-",IF(W1457&lt;=3,"-",MAX(N1457,K1457*(1-$T$1))),IF(W1457&lt;=3,R1457,IF(T1457&gt;$V$6,MAX(N1457,K1457*$T$6),IF(T1457&gt;$V$5,MAX(R1457,N1457,K1457*(1-$T$2),K1457*(1-$T$5)),IF(T1457&gt;$V$4,MAX(R1457,N1457,K1457*(1-$T$2),K1457*(1-$T$4)),IF(T1457&gt;$V$3,MAX(R1457,N1457,K1457*(1-$T$2),K1457*(1-$T$3)),IF(T1457&gt;$V$1,MAX(N1457,K1457*(1-$T$2)),MAX(N1457,R1457)))))))))</f>
        <v>2.2381200000000003</v>
      </c>
      <c r="AC1457" s="70">
        <f>+IF(AB1457="-","-",IF(ABS(K1457-AB1457)&lt;0.1,1,-1*(AB1457-K1457)/K1457))</f>
        <v>9.9999999999999908E-2</v>
      </c>
      <c r="AD1457" s="66">
        <f>+IF(AB1457&lt;&gt;"-",IF(AB1457&lt;K1457,(K1457-AB1457)*C1457,AB1457*C1457),"")</f>
        <v>0.74603999999999937</v>
      </c>
      <c r="AE1457" s="68" t="str">
        <f>+IF(AB1457&lt;&gt;"-",IF(R1457&lt;&gt;"-",IF(Z1457&lt;&gt;"OUI","OLD","FAUX"),IF(Z1457&lt;&gt;"OUI","NEW","FAUX")),"")</f>
        <v>OLD</v>
      </c>
      <c r="AF1457" s="68"/>
      <c r="AG1457" s="68"/>
      <c r="AH1457" s="53" t="str">
        <f t="shared" si="22"/>
        <v/>
      </c>
    </row>
    <row r="1458" spans="1:34" ht="17">
      <c r="A1458" s="53" t="s">
        <v>2269</v>
      </c>
      <c r="B1458" s="53" t="s">
        <v>2270</v>
      </c>
      <c r="C1458" s="54">
        <v>4</v>
      </c>
      <c r="D1458" s="55" t="s">
        <v>80</v>
      </c>
      <c r="E1458" s="55" t="s">
        <v>81</v>
      </c>
      <c r="F1458" s="56" t="s">
        <v>49</v>
      </c>
      <c r="G1458" s="56" t="s">
        <v>49</v>
      </c>
      <c r="H1458" s="56"/>
      <c r="I1458" s="56"/>
      <c r="J1458" s="56" t="s">
        <v>49</v>
      </c>
      <c r="K1458" s="57">
        <v>2.4786999999999999</v>
      </c>
      <c r="L1458" s="58">
        <v>45546</v>
      </c>
      <c r="M1458" s="58">
        <v>45593</v>
      </c>
      <c r="N1458" s="59"/>
      <c r="O1458" s="56"/>
      <c r="P1458" s="56"/>
      <c r="Q1458" s="56">
        <v>4</v>
      </c>
      <c r="R1458" s="60">
        <v>2.1075347222222223</v>
      </c>
      <c r="S1458" s="61">
        <f>O1458+P1458</f>
        <v>0</v>
      </c>
      <c r="T1458" s="62">
        <f>+IF(L1458&lt;&gt;"",IF(DAYS360(L1458,$A$2)&lt;0,0,IF(AND(MONTH(L1458)=MONTH($A$2),YEAR(L1458)&lt;YEAR($A$2)),(DAYS360(L1458,$A$2)/30)-1,DAYS360(L1458,$A$2)/30)),0)</f>
        <v>6.5</v>
      </c>
      <c r="U1458" s="62">
        <f>+IF(M1458&lt;&gt;"",IF(DAYS360(M1458,$A$2)&lt;0,0,IF(AND(MONTH(M1458)=MONTH($A$2),YEAR(M1458)&lt;YEAR($A$2)),(DAYS360(M1458,$A$2)/30)-1,DAYS360(M1458,$A$2)/30)),0)</f>
        <v>4.9333333333333336</v>
      </c>
      <c r="V1458" s="63">
        <f>S1458/((C1458+Q1458)/2)</f>
        <v>0</v>
      </c>
      <c r="W1458" s="64">
        <f>+IF(V1458&gt;0,1/V1458,999)</f>
        <v>999</v>
      </c>
      <c r="X1458" s="65" t="str">
        <f>+IF(N1458&lt;&gt;"",IF(INT(N1458)&lt;&gt;INT(K1458),"OUI",""),"")</f>
        <v/>
      </c>
      <c r="Y1458" s="66">
        <f>+IF(F1458="OUI",0,C1458*K1458)</f>
        <v>9.9147999999999996</v>
      </c>
      <c r="Z1458" s="67" t="str">
        <f>+IF(R1458="-",IF(OR(F1458="OUI",AND(G1458="OUI",T1458&lt;=$V$1),H1458="OUI",I1458="OUI",J1458="OUI",T1458&lt;=$V$1),"OUI",""),"")</f>
        <v/>
      </c>
      <c r="AA1458" s="68" t="str">
        <f>+IF(OR(Z1458&lt;&gt;"OUI",X1458="OUI",R1458&lt;&gt;"-"),"OUI","")</f>
        <v>OUI</v>
      </c>
      <c r="AB1458" s="69">
        <f>+IF(AA1458&lt;&gt;"OUI","-",IF(R1458="-",IF(W1458&lt;=3,"-",MAX(N1458,K1458*(1-$T$1))),IF(W1458&lt;=3,R1458,IF(T1458&gt;$V$6,MAX(N1458,K1458*$T$6),IF(T1458&gt;$V$5,MAX(R1458,N1458,K1458*(1-$T$2),K1458*(1-$T$5)),IF(T1458&gt;$V$4,MAX(R1458,N1458,K1458*(1-$T$2),K1458*(1-$T$4)),IF(T1458&gt;$V$3,MAX(R1458,N1458,K1458*(1-$T$2),K1458*(1-$T$3)),IF(T1458&gt;$V$1,MAX(N1458,K1458*(1-$T$2)),MAX(N1458,R1458)))))))))</f>
        <v>2.1075347222222223</v>
      </c>
      <c r="AC1458" s="70">
        <f>+IF(AB1458="-","-",IF(ABS(K1458-AB1458)&lt;0.1,1,-1*(AB1458-K1458)/K1458))</f>
        <v>0.14974191220308131</v>
      </c>
      <c r="AD1458" s="66">
        <f>+IF(AB1458&lt;&gt;"-",IF(AB1458&lt;K1458,(K1458-AB1458)*C1458,AB1458*C1458),"")</f>
        <v>1.4846611111111105</v>
      </c>
      <c r="AE1458" s="68" t="str">
        <f>+IF(AB1458&lt;&gt;"-",IF(R1458&lt;&gt;"-",IF(Z1458&lt;&gt;"OUI","OLD","FAUX"),IF(Z1458&lt;&gt;"OUI","NEW","FAUX")),"")</f>
        <v>OLD</v>
      </c>
      <c r="AF1458" s="68"/>
      <c r="AG1458" s="68"/>
      <c r="AH1458" s="53" t="str">
        <f t="shared" si="22"/>
        <v/>
      </c>
    </row>
    <row r="1459" spans="1:34" ht="17">
      <c r="A1459" s="53" t="s">
        <v>1487</v>
      </c>
      <c r="B1459" s="53" t="s">
        <v>1488</v>
      </c>
      <c r="C1459" s="54">
        <v>127</v>
      </c>
      <c r="D1459" s="55" t="s">
        <v>47</v>
      </c>
      <c r="E1459" s="55" t="s">
        <v>88</v>
      </c>
      <c r="F1459" s="56" t="s">
        <v>49</v>
      </c>
      <c r="G1459" s="56" t="s">
        <v>49</v>
      </c>
      <c r="H1459" s="56"/>
      <c r="I1459" s="56"/>
      <c r="J1459" s="56" t="s">
        <v>49</v>
      </c>
      <c r="K1459" s="57">
        <v>2.4643000000000002</v>
      </c>
      <c r="L1459" s="58">
        <v>44396</v>
      </c>
      <c r="M1459" s="58">
        <v>45483</v>
      </c>
      <c r="N1459" s="59"/>
      <c r="O1459" s="56"/>
      <c r="P1459" s="56"/>
      <c r="Q1459" s="56">
        <v>127</v>
      </c>
      <c r="R1459" s="60">
        <v>2.21787</v>
      </c>
      <c r="S1459" s="61">
        <f>O1459+P1459</f>
        <v>0</v>
      </c>
      <c r="T1459" s="62">
        <f>+IF(L1459&lt;&gt;"",IF(DAYS360(L1459,$A$2)&lt;0,0,IF(AND(MONTH(L1459)=MONTH($A$2),YEAR(L1459)&lt;YEAR($A$2)),(DAYS360(L1459,$A$2)/30)-1,DAYS360(L1459,$A$2)/30)),0)</f>
        <v>44.233333333333334</v>
      </c>
      <c r="U1459" s="62">
        <f>+IF(M1459&lt;&gt;"",IF(DAYS360(M1459,$A$2)&lt;0,0,IF(AND(MONTH(M1459)=MONTH($A$2),YEAR(M1459)&lt;YEAR($A$2)),(DAYS360(M1459,$A$2)/30)-1,DAYS360(M1459,$A$2)/30)),0)</f>
        <v>8.5333333333333332</v>
      </c>
      <c r="V1459" s="63">
        <f>S1459/((C1459+Q1459)/2)</f>
        <v>0</v>
      </c>
      <c r="W1459" s="64">
        <f>+IF(V1459&gt;0,1/V1459,999)</f>
        <v>999</v>
      </c>
      <c r="X1459" s="65" t="str">
        <f>+IF(N1459&lt;&gt;"",IF(INT(N1459)&lt;&gt;INT(K1459),"OUI",""),"")</f>
        <v/>
      </c>
      <c r="Y1459" s="66">
        <f>+IF(F1459="OUI",0,C1459*K1459)</f>
        <v>312.96610000000004</v>
      </c>
      <c r="Z1459" s="67" t="str">
        <f>+IF(R1459="-",IF(OR(F1459="OUI",AND(G1459="OUI",T1459&lt;=$V$1),H1459="OUI",I1459="OUI",J1459="OUI",T1459&lt;=$V$1),"OUI",""),"")</f>
        <v/>
      </c>
      <c r="AA1459" s="68" t="str">
        <f>+IF(OR(Z1459&lt;&gt;"OUI",X1459="OUI",R1459&lt;&gt;"-"),"OUI","")</f>
        <v>OUI</v>
      </c>
      <c r="AB1459" s="69">
        <f>+IF(AA1459&lt;&gt;"OUI","-",IF(R1459="-",IF(W1459&lt;=3,"-",MAX(N1459,K1459*(1-$T$1))),IF(W1459&lt;=3,R1459,IF(T1459&gt;$V$6,MAX(N1459,K1459*$T$6),IF(T1459&gt;$V$5,MAX(R1459,N1459,K1459*(1-$T$2),K1459*(1-$T$5)),IF(T1459&gt;$V$4,MAX(R1459,N1459,K1459*(1-$T$2),K1459*(1-$T$4)),IF(T1459&gt;$V$3,MAX(R1459,N1459,K1459*(1-$T$2),K1459*(1-$T$3)),IF(T1459&gt;$V$1,MAX(N1459,K1459*(1-$T$2)),MAX(N1459,R1459)))))))))</f>
        <v>2.21787</v>
      </c>
      <c r="AC1459" s="70">
        <f>+IF(AB1459="-","-",IF(ABS(K1459-AB1459)&lt;0.1,1,-1*(AB1459-K1459)/K1459))</f>
        <v>0.10000000000000005</v>
      </c>
      <c r="AD1459" s="66">
        <f>+IF(AB1459&lt;&gt;"-",IF(AB1459&lt;K1459,(K1459-AB1459)*C1459,AB1459*C1459),"")</f>
        <v>31.296610000000019</v>
      </c>
      <c r="AE1459" s="68" t="str">
        <f>+IF(AB1459&lt;&gt;"-",IF(R1459&lt;&gt;"-",IF(Z1459&lt;&gt;"OUI","OLD","FAUX"),IF(Z1459&lt;&gt;"OUI","NEW","FAUX")),"")</f>
        <v>OLD</v>
      </c>
      <c r="AF1459" s="68"/>
      <c r="AG1459" s="68"/>
      <c r="AH1459" s="53" t="str">
        <f t="shared" si="22"/>
        <v/>
      </c>
    </row>
    <row r="1460" spans="1:34" ht="17">
      <c r="A1460" s="53" t="s">
        <v>1864</v>
      </c>
      <c r="B1460" s="53" t="s">
        <v>1865</v>
      </c>
      <c r="C1460" s="54">
        <v>13</v>
      </c>
      <c r="D1460" s="55" t="s">
        <v>47</v>
      </c>
      <c r="E1460" s="55"/>
      <c r="F1460" s="56" t="s">
        <v>49</v>
      </c>
      <c r="G1460" s="56" t="s">
        <v>49</v>
      </c>
      <c r="H1460" s="56"/>
      <c r="I1460" s="56"/>
      <c r="J1460" s="56"/>
      <c r="K1460" s="57">
        <v>2.4194</v>
      </c>
      <c r="L1460" s="58">
        <v>44837</v>
      </c>
      <c r="M1460" s="58">
        <v>45476</v>
      </c>
      <c r="N1460" s="59"/>
      <c r="O1460" s="56"/>
      <c r="P1460" s="56"/>
      <c r="Q1460" s="56">
        <v>13</v>
      </c>
      <c r="R1460" s="60">
        <v>2.17746</v>
      </c>
      <c r="S1460" s="61">
        <f>O1460+P1460</f>
        <v>0</v>
      </c>
      <c r="T1460" s="62">
        <f>+IF(L1460&lt;&gt;"",IF(DAYS360(L1460,$A$2)&lt;0,0,IF(AND(MONTH(L1460)=MONTH($A$2),YEAR(L1460)&lt;YEAR($A$2)),(DAYS360(L1460,$A$2)/30)-1,DAYS360(L1460,$A$2)/30)),0)</f>
        <v>29.766666666666666</v>
      </c>
      <c r="U1460" s="62">
        <f>+IF(M1460&lt;&gt;"",IF(DAYS360(M1460,$A$2)&lt;0,0,IF(AND(MONTH(M1460)=MONTH($A$2),YEAR(M1460)&lt;YEAR($A$2)),(DAYS360(M1460,$A$2)/30)-1,DAYS360(M1460,$A$2)/30)),0)</f>
        <v>8.7666666666666675</v>
      </c>
      <c r="V1460" s="63">
        <f>S1460/((C1460+Q1460)/2)</f>
        <v>0</v>
      </c>
      <c r="W1460" s="64">
        <f>+IF(V1460&gt;0,1/V1460,999)</f>
        <v>999</v>
      </c>
      <c r="X1460" s="65" t="str">
        <f>+IF(N1460&lt;&gt;"",IF(INT(N1460)&lt;&gt;INT(K1460),"OUI",""),"")</f>
        <v/>
      </c>
      <c r="Y1460" s="66">
        <f>+IF(F1460="OUI",0,C1460*K1460)</f>
        <v>31.452200000000001</v>
      </c>
      <c r="Z1460" s="67" t="str">
        <f>+IF(R1460="-",IF(OR(F1460="OUI",AND(G1460="OUI",T1460&lt;=$V$1),H1460="OUI",I1460="OUI",J1460="OUI",T1460&lt;=$V$1),"OUI",""),"")</f>
        <v/>
      </c>
      <c r="AA1460" s="68" t="str">
        <f>+IF(OR(Z1460&lt;&gt;"OUI",X1460="OUI",R1460&lt;&gt;"-"),"OUI","")</f>
        <v>OUI</v>
      </c>
      <c r="AB1460" s="69">
        <f>+IF(AA1460&lt;&gt;"OUI","-",IF(R1460="-",IF(W1460&lt;=3,"-",MAX(N1460,K1460*(1-$T$1))),IF(W1460&lt;=3,R1460,IF(T1460&gt;$V$6,MAX(N1460,K1460*$T$6),IF(T1460&gt;$V$5,MAX(R1460,N1460,K1460*(1-$T$2),K1460*(1-$T$5)),IF(T1460&gt;$V$4,MAX(R1460,N1460,K1460*(1-$T$2),K1460*(1-$T$4)),IF(T1460&gt;$V$3,MAX(R1460,N1460,K1460*(1-$T$2),K1460*(1-$T$3)),IF(T1460&gt;$V$1,MAX(N1460,K1460*(1-$T$2)),MAX(N1460,R1460)))))))))</f>
        <v>2.17746</v>
      </c>
      <c r="AC1460" s="70">
        <f>+IF(AB1460="-","-",IF(ABS(K1460-AB1460)&lt;0.1,1,-1*(AB1460-K1460)/K1460))</f>
        <v>0.10000000000000002</v>
      </c>
      <c r="AD1460" s="66">
        <f>+IF(AB1460&lt;&gt;"-",IF(AB1460&lt;K1460,(K1460-AB1460)*C1460,AB1460*C1460),"")</f>
        <v>3.1452200000000006</v>
      </c>
      <c r="AE1460" s="68" t="str">
        <f>+IF(AB1460&lt;&gt;"-",IF(R1460&lt;&gt;"-",IF(Z1460&lt;&gt;"OUI","OLD","FAUX"),IF(Z1460&lt;&gt;"OUI","NEW","FAUX")),"")</f>
        <v>OLD</v>
      </c>
      <c r="AF1460" s="68"/>
      <c r="AG1460" s="68"/>
      <c r="AH1460" s="53" t="str">
        <f t="shared" si="22"/>
        <v/>
      </c>
    </row>
    <row r="1461" spans="1:34" ht="17">
      <c r="A1461" s="53" t="s">
        <v>1899</v>
      </c>
      <c r="B1461" s="53" t="s">
        <v>1900</v>
      </c>
      <c r="C1461" s="54">
        <v>10</v>
      </c>
      <c r="D1461" s="55" t="s">
        <v>47</v>
      </c>
      <c r="E1461" s="55"/>
      <c r="F1461" s="56" t="s">
        <v>49</v>
      </c>
      <c r="G1461" s="56" t="s">
        <v>49</v>
      </c>
      <c r="H1461" s="56"/>
      <c r="I1461" s="56"/>
      <c r="J1461" s="56"/>
      <c r="K1461" s="57">
        <v>2.4194</v>
      </c>
      <c r="L1461" s="58">
        <v>44837</v>
      </c>
      <c r="M1461" s="58">
        <v>45265</v>
      </c>
      <c r="N1461" s="59"/>
      <c r="O1461" s="56"/>
      <c r="P1461" s="56"/>
      <c r="Q1461" s="56">
        <v>10</v>
      </c>
      <c r="R1461" s="60">
        <v>2.17746</v>
      </c>
      <c r="S1461" s="61">
        <f>O1461+P1461</f>
        <v>0</v>
      </c>
      <c r="T1461" s="62">
        <f>+IF(L1461&lt;&gt;"",IF(DAYS360(L1461,$A$2)&lt;0,0,IF(AND(MONTH(L1461)=MONTH($A$2),YEAR(L1461)&lt;YEAR($A$2)),(DAYS360(L1461,$A$2)/30)-1,DAYS360(L1461,$A$2)/30)),0)</f>
        <v>29.766666666666666</v>
      </c>
      <c r="U1461" s="62">
        <f>+IF(M1461&lt;&gt;"",IF(DAYS360(M1461,$A$2)&lt;0,0,IF(AND(MONTH(M1461)=MONTH($A$2),YEAR(M1461)&lt;YEAR($A$2)),(DAYS360(M1461,$A$2)/30)-1,DAYS360(M1461,$A$2)/30)),0)</f>
        <v>15.7</v>
      </c>
      <c r="V1461" s="63">
        <f>S1461/((C1461+Q1461)/2)</f>
        <v>0</v>
      </c>
      <c r="W1461" s="64">
        <f>+IF(V1461&gt;0,1/V1461,999)</f>
        <v>999</v>
      </c>
      <c r="X1461" s="65" t="str">
        <f>+IF(N1461&lt;&gt;"",IF(INT(N1461)&lt;&gt;INT(K1461),"OUI",""),"")</f>
        <v/>
      </c>
      <c r="Y1461" s="66">
        <f>+IF(F1461="OUI",0,C1461*K1461)</f>
        <v>24.193999999999999</v>
      </c>
      <c r="Z1461" s="67" t="str">
        <f>+IF(R1461="-",IF(OR(F1461="OUI",AND(G1461="OUI",T1461&lt;=$V$1),H1461="OUI",I1461="OUI",J1461="OUI",T1461&lt;=$V$1),"OUI",""),"")</f>
        <v/>
      </c>
      <c r="AA1461" s="68" t="str">
        <f>+IF(OR(Z1461&lt;&gt;"OUI",X1461="OUI",R1461&lt;&gt;"-"),"OUI","")</f>
        <v>OUI</v>
      </c>
      <c r="AB1461" s="69">
        <f>+IF(AA1461&lt;&gt;"OUI","-",IF(R1461="-",IF(W1461&lt;=3,"-",MAX(N1461,K1461*(1-$T$1))),IF(W1461&lt;=3,R1461,IF(T1461&gt;$V$6,MAX(N1461,K1461*$T$6),IF(T1461&gt;$V$5,MAX(R1461,N1461,K1461*(1-$T$2),K1461*(1-$T$5)),IF(T1461&gt;$V$4,MAX(R1461,N1461,K1461*(1-$T$2),K1461*(1-$T$4)),IF(T1461&gt;$V$3,MAX(R1461,N1461,K1461*(1-$T$2),K1461*(1-$T$3)),IF(T1461&gt;$V$1,MAX(N1461,K1461*(1-$T$2)),MAX(N1461,R1461)))))))))</f>
        <v>2.17746</v>
      </c>
      <c r="AC1461" s="70">
        <f>+IF(AB1461="-","-",IF(ABS(K1461-AB1461)&lt;0.1,1,-1*(AB1461-K1461)/K1461))</f>
        <v>0.10000000000000002</v>
      </c>
      <c r="AD1461" s="66">
        <f>+IF(AB1461&lt;&gt;"-",IF(AB1461&lt;K1461,(K1461-AB1461)*C1461,AB1461*C1461),"")</f>
        <v>2.4194000000000004</v>
      </c>
      <c r="AE1461" s="68" t="str">
        <f>+IF(AB1461&lt;&gt;"-",IF(R1461&lt;&gt;"-",IF(Z1461&lt;&gt;"OUI","OLD","FAUX"),IF(Z1461&lt;&gt;"OUI","NEW","FAUX")),"")</f>
        <v>OLD</v>
      </c>
      <c r="AF1461" s="68"/>
      <c r="AG1461" s="68"/>
      <c r="AH1461" s="53" t="str">
        <f t="shared" si="22"/>
        <v/>
      </c>
    </row>
    <row r="1462" spans="1:34" ht="17">
      <c r="A1462" s="53" t="s">
        <v>1965</v>
      </c>
      <c r="B1462" s="53" t="s">
        <v>1966</v>
      </c>
      <c r="C1462" s="54">
        <v>6</v>
      </c>
      <c r="D1462" s="55" t="s">
        <v>47</v>
      </c>
      <c r="E1462" s="55"/>
      <c r="F1462" s="56" t="s">
        <v>49</v>
      </c>
      <c r="G1462" s="56" t="s">
        <v>49</v>
      </c>
      <c r="H1462" s="56"/>
      <c r="I1462" s="56"/>
      <c r="J1462" s="56"/>
      <c r="K1462" s="57">
        <v>2.4194</v>
      </c>
      <c r="L1462" s="58">
        <v>44837</v>
      </c>
      <c r="M1462" s="58">
        <v>45685</v>
      </c>
      <c r="N1462" s="59"/>
      <c r="O1462" s="56">
        <v>1</v>
      </c>
      <c r="P1462" s="56"/>
      <c r="Q1462" s="56">
        <v>7</v>
      </c>
      <c r="R1462" s="60">
        <v>2.17746</v>
      </c>
      <c r="S1462" s="61">
        <f>O1462+P1462</f>
        <v>1</v>
      </c>
      <c r="T1462" s="62">
        <f>+IF(L1462&lt;&gt;"",IF(DAYS360(L1462,$A$2)&lt;0,0,IF(AND(MONTH(L1462)=MONTH($A$2),YEAR(L1462)&lt;YEAR($A$2)),(DAYS360(L1462,$A$2)/30)-1,DAYS360(L1462,$A$2)/30)),0)</f>
        <v>29.766666666666666</v>
      </c>
      <c r="U1462" s="62">
        <f>+IF(M1462&lt;&gt;"",IF(DAYS360(M1462,$A$2)&lt;0,0,IF(AND(MONTH(M1462)=MONTH($A$2),YEAR(M1462)&lt;YEAR($A$2)),(DAYS360(M1462,$A$2)/30)-1,DAYS360(M1462,$A$2)/30)),0)</f>
        <v>1.9333333333333333</v>
      </c>
      <c r="V1462" s="63">
        <f>S1462/((C1462+Q1462)/2)</f>
        <v>0.15384615384615385</v>
      </c>
      <c r="W1462" s="64">
        <f>+IF(V1462&gt;0,1/V1462,999)</f>
        <v>6.5</v>
      </c>
      <c r="X1462" s="65" t="str">
        <f>+IF(N1462&lt;&gt;"",IF(INT(N1462)&lt;&gt;INT(K1462),"OUI",""),"")</f>
        <v/>
      </c>
      <c r="Y1462" s="66">
        <f>+IF(F1462="OUI",0,C1462*K1462)</f>
        <v>14.516400000000001</v>
      </c>
      <c r="Z1462" s="67" t="str">
        <f>+IF(R1462="-",IF(OR(F1462="OUI",AND(G1462="OUI",T1462&lt;=$V$1),H1462="OUI",I1462="OUI",J1462="OUI",T1462&lt;=$V$1),"OUI",""),"")</f>
        <v/>
      </c>
      <c r="AA1462" s="68" t="str">
        <f>+IF(OR(Z1462&lt;&gt;"OUI",X1462="OUI",R1462&lt;&gt;"-"),"OUI","")</f>
        <v>OUI</v>
      </c>
      <c r="AB1462" s="69">
        <f>+IF(AA1462&lt;&gt;"OUI","-",IF(R1462="-",IF(W1462&lt;=3,"-",MAX(N1462,K1462*(1-$T$1))),IF(W1462&lt;=3,R1462,IF(T1462&gt;$V$6,MAX(N1462,K1462*$T$6),IF(T1462&gt;$V$5,MAX(R1462,N1462,K1462*(1-$T$2),K1462*(1-$T$5)),IF(T1462&gt;$V$4,MAX(R1462,N1462,K1462*(1-$T$2),K1462*(1-$T$4)),IF(T1462&gt;$V$3,MAX(R1462,N1462,K1462*(1-$T$2),K1462*(1-$T$3)),IF(T1462&gt;$V$1,MAX(N1462,K1462*(1-$T$2)),MAX(N1462,R1462)))))))))</f>
        <v>2.17746</v>
      </c>
      <c r="AC1462" s="70">
        <f>+IF(AB1462="-","-",IF(ABS(K1462-AB1462)&lt;0.1,1,-1*(AB1462-K1462)/K1462))</f>
        <v>0.10000000000000002</v>
      </c>
      <c r="AD1462" s="66">
        <f>+IF(AB1462&lt;&gt;"-",IF(AB1462&lt;K1462,(K1462-AB1462)*C1462,AB1462*C1462),"")</f>
        <v>1.4516400000000003</v>
      </c>
      <c r="AE1462" s="68" t="str">
        <f>+IF(AB1462&lt;&gt;"-",IF(R1462&lt;&gt;"-",IF(Z1462&lt;&gt;"OUI","OLD","FAUX"),IF(Z1462&lt;&gt;"OUI","NEW","FAUX")),"")</f>
        <v>OLD</v>
      </c>
      <c r="AF1462" s="68"/>
      <c r="AG1462" s="68"/>
      <c r="AH1462" s="53" t="str">
        <f t="shared" si="22"/>
        <v/>
      </c>
    </row>
    <row r="1463" spans="1:34" ht="17">
      <c r="A1463" s="53" t="s">
        <v>278</v>
      </c>
      <c r="B1463" s="53" t="s">
        <v>279</v>
      </c>
      <c r="C1463" s="54">
        <v>9</v>
      </c>
      <c r="D1463" s="55" t="s">
        <v>80</v>
      </c>
      <c r="E1463" s="55" t="s">
        <v>97</v>
      </c>
      <c r="F1463" s="56" t="s">
        <v>49</v>
      </c>
      <c r="G1463" s="56" t="s">
        <v>49</v>
      </c>
      <c r="H1463" s="56"/>
      <c r="I1463" s="56"/>
      <c r="J1463" s="56" t="s">
        <v>98</v>
      </c>
      <c r="K1463" s="57">
        <v>2.4014000000000002</v>
      </c>
      <c r="L1463" s="58">
        <v>43356</v>
      </c>
      <c r="M1463" s="58">
        <v>43885</v>
      </c>
      <c r="N1463" s="59"/>
      <c r="O1463" s="56"/>
      <c r="P1463" s="56"/>
      <c r="Q1463" s="56">
        <v>9</v>
      </c>
      <c r="R1463" s="60">
        <v>2.4014000000000002</v>
      </c>
      <c r="S1463" s="61">
        <f>O1463+P1463</f>
        <v>0</v>
      </c>
      <c r="T1463" s="62">
        <f>+IF(L1463&lt;&gt;"",IF(DAYS360(L1463,$A$2)&lt;0,0,IF(AND(MONTH(L1463)=MONTH($A$2),YEAR(L1463)&lt;YEAR($A$2)),(DAYS360(L1463,$A$2)/30)-1,DAYS360(L1463,$A$2)/30)),0)</f>
        <v>78.433333333333337</v>
      </c>
      <c r="U1463" s="62">
        <f>+IF(M1463&lt;&gt;"",IF(DAYS360(M1463,$A$2)&lt;0,0,IF(AND(MONTH(M1463)=MONTH($A$2),YEAR(M1463)&lt;YEAR($A$2)),(DAYS360(M1463,$A$2)/30)-1,DAYS360(M1463,$A$2)/30)),0)</f>
        <v>61.06666666666667</v>
      </c>
      <c r="V1463" s="63">
        <f>S1463/((C1463+Q1463)/2)</f>
        <v>0</v>
      </c>
      <c r="W1463" s="64">
        <f>+IF(V1463&gt;0,1/V1463,999)</f>
        <v>999</v>
      </c>
      <c r="X1463" s="65" t="str">
        <f>+IF(N1463&lt;&gt;"",IF(INT(N1463)&lt;&gt;INT(K1463),"OUI",""),"")</f>
        <v/>
      </c>
      <c r="Y1463" s="66">
        <f>+IF(F1463="OUI",0,C1463*K1463)</f>
        <v>21.6126</v>
      </c>
      <c r="Z1463" s="67" t="str">
        <f>+IF(R1463="-",IF(OR(F1463="OUI",AND(G1463="OUI",T1463&lt;=$V$1),H1463="OUI",I1463="OUI",J1463="OUI",T1463&lt;=$V$1),"OUI",""),"")</f>
        <v/>
      </c>
      <c r="AA1463" s="68" t="str">
        <f>+IF(OR(Z1463&lt;&gt;"OUI",X1463="OUI",R1463&lt;&gt;"-"),"OUI","")</f>
        <v>OUI</v>
      </c>
      <c r="AB1463" s="69">
        <f>+IF(AA1463&lt;&gt;"OUI","-",IF(R1463="-",IF(W1463&lt;=3,"-",MAX(N1463,K1463*(1-$T$1))),IF(W1463&lt;=3,R1463,IF(T1463&gt;$V$6,MAX(N1463,K1463*$T$6),IF(T1463&gt;$V$5,MAX(R1463,N1463,K1463*(1-$T$2),K1463*(1-$T$5)),IF(T1463&gt;$V$4,MAX(R1463,N1463,K1463*(1-$T$2),K1463*(1-$T$4)),IF(T1463&gt;$V$3,MAX(R1463,N1463,K1463*(1-$T$2),K1463*(1-$T$3)),IF(T1463&gt;$V$1,MAX(N1463,K1463*(1-$T$2)),MAX(N1463,R1463)))))))))</f>
        <v>2.4014000000000002</v>
      </c>
      <c r="AC1463" s="70">
        <f>+IF(AB1463="-","-",IF(ABS(K1463-AB1463)&lt;0.1,1,-1*(AB1463-K1463)/K1463))</f>
        <v>1</v>
      </c>
      <c r="AD1463" s="66">
        <f>+IF(AB1463&lt;&gt;"-",IF(AB1463&lt;K1463,(K1463-AB1463)*C1463,AB1463*C1463),"")</f>
        <v>21.6126</v>
      </c>
      <c r="AE1463" s="68" t="str">
        <f>+IF(AB1463&lt;&gt;"-",IF(R1463&lt;&gt;"-",IF(Z1463&lt;&gt;"OUI","OLD","FAUX"),IF(Z1463&lt;&gt;"OUI","NEW","FAUX")),"")</f>
        <v>OLD</v>
      </c>
      <c r="AF1463" s="68"/>
      <c r="AG1463" s="68"/>
      <c r="AH1463" s="53" t="str">
        <f t="shared" si="22"/>
        <v/>
      </c>
    </row>
    <row r="1464" spans="1:34">
      <c r="A1464" s="53" t="s">
        <v>3277</v>
      </c>
      <c r="B1464" s="53" t="s">
        <v>3278</v>
      </c>
      <c r="C1464" s="54">
        <v>2</v>
      </c>
      <c r="D1464" s="55"/>
      <c r="E1464" s="55"/>
      <c r="F1464" s="56"/>
      <c r="G1464" s="56"/>
      <c r="H1464" s="56"/>
      <c r="I1464" s="56"/>
      <c r="J1464" s="56"/>
      <c r="K1464" s="57">
        <v>2.4</v>
      </c>
      <c r="L1464" s="58">
        <v>45653</v>
      </c>
      <c r="M1464" s="58">
        <v>45671</v>
      </c>
      <c r="N1464" s="59"/>
      <c r="O1464" s="56"/>
      <c r="P1464" s="56"/>
      <c r="Q1464" s="56"/>
      <c r="R1464" s="60" t="s">
        <v>1139</v>
      </c>
      <c r="S1464" s="61">
        <f>O1464+P1464</f>
        <v>0</v>
      </c>
      <c r="T1464" s="62">
        <f>+IF(L1464&lt;&gt;"",IF(DAYS360(L1464,$A$2)&lt;0,0,IF(AND(MONTH(L1464)=MONTH($A$2),YEAR(L1464)&lt;YEAR($A$2)),(DAYS360(L1464,$A$2)/30)-1,DAYS360(L1464,$A$2)/30)),0)</f>
        <v>2.9666666666666668</v>
      </c>
      <c r="U1464" s="62">
        <f>+IF(M1464&lt;&gt;"",IF(DAYS360(M1464,$A$2)&lt;0,0,IF(AND(MONTH(M1464)=MONTH($A$2),YEAR(M1464)&lt;YEAR($A$2)),(DAYS360(M1464,$A$2)/30)-1,DAYS360(M1464,$A$2)/30)),0)</f>
        <v>2.4</v>
      </c>
      <c r="V1464" s="63">
        <f>S1464/((C1464+Q1464)/2)</f>
        <v>0</v>
      </c>
      <c r="W1464" s="64">
        <f>+IF(V1464&gt;0,1/V1464,999)</f>
        <v>999</v>
      </c>
      <c r="X1464" s="65" t="str">
        <f>+IF(N1464&lt;&gt;"",IF(INT(N1464)&lt;&gt;INT(K1464),"OUI",""),"")</f>
        <v/>
      </c>
      <c r="Y1464" s="66">
        <f>+IF(F1464="OUI",0,C1464*K1464)</f>
        <v>4.8</v>
      </c>
      <c r="Z1464" s="67" t="str">
        <f>+IF(R1464="-",IF(OR(F1464="OUI",AND(G1464="OUI",T1464&lt;=$V$1),H1464="OUI",I1464="OUI",J1464="OUI",T1464&lt;=$V$1),"OUI",""),"")</f>
        <v>OUI</v>
      </c>
      <c r="AA1464" s="68" t="str">
        <f>+IF(OR(Z1464&lt;&gt;"OUI",X1464="OUI",R1464&lt;&gt;"-"),"OUI","")</f>
        <v/>
      </c>
      <c r="AB1464" s="69" t="str">
        <f>+IF(AA1464&lt;&gt;"OUI","-",IF(R1464="-",IF(W1464&lt;=3,"-",MAX(N1464,K1464*(1-$T$1))),IF(W1464&lt;=3,R1464,IF(T1464&gt;$V$6,MAX(N1464,K1464*$T$6),IF(T1464&gt;$V$5,MAX(R1464,N1464,K1464*(1-$T$2),K1464*(1-$T$5)),IF(T1464&gt;$V$4,MAX(R1464,N1464,K1464*(1-$T$2),K1464*(1-$T$4)),IF(T1464&gt;$V$3,MAX(R1464,N1464,K1464*(1-$T$2),K1464*(1-$T$3)),IF(T1464&gt;$V$1,MAX(N1464,K1464*(1-$T$2)),MAX(N1464,R1464)))))))))</f>
        <v>-</v>
      </c>
      <c r="AC1464" s="70" t="str">
        <f>+IF(AB1464="-","-",IF(ABS(K1464-AB1464)&lt;0.1,1,-1*(AB1464-K1464)/K1464))</f>
        <v>-</v>
      </c>
      <c r="AD1464" s="66" t="str">
        <f>+IF(AB1464&lt;&gt;"-",IF(AB1464&lt;K1464,(K1464-AB1464)*C1464,AB1464*C1464),"")</f>
        <v/>
      </c>
      <c r="AE1464" s="68" t="str">
        <f>+IF(AB1464&lt;&gt;"-",IF(R1464&lt;&gt;"-",IF(Z1464&lt;&gt;"OUI","OLD","FAUX"),IF(Z1464&lt;&gt;"OUI","NEW","FAUX")),"")</f>
        <v/>
      </c>
      <c r="AF1464" s="68"/>
      <c r="AG1464" s="68"/>
      <c r="AH1464" s="53" t="str">
        <f t="shared" si="22"/>
        <v/>
      </c>
    </row>
    <row r="1465" spans="1:34" ht="17">
      <c r="A1465" s="53" t="s">
        <v>1173</v>
      </c>
      <c r="B1465" s="53" t="s">
        <v>1174</v>
      </c>
      <c r="C1465" s="54">
        <v>202</v>
      </c>
      <c r="D1465" s="55" t="s">
        <v>80</v>
      </c>
      <c r="E1465" s="55" t="s">
        <v>437</v>
      </c>
      <c r="F1465" s="56" t="s">
        <v>49</v>
      </c>
      <c r="G1465" s="56" t="s">
        <v>49</v>
      </c>
      <c r="H1465" s="56"/>
      <c r="I1465" s="56"/>
      <c r="J1465" s="56" t="s">
        <v>49</v>
      </c>
      <c r="K1465" s="57">
        <v>2.3742000000000001</v>
      </c>
      <c r="L1465" s="58">
        <v>45155</v>
      </c>
      <c r="M1465" s="58">
        <v>45721</v>
      </c>
      <c r="N1465" s="59"/>
      <c r="O1465" s="56">
        <v>36</v>
      </c>
      <c r="P1465" s="56"/>
      <c r="Q1465" s="56">
        <v>239</v>
      </c>
      <c r="R1465" s="60" t="s">
        <v>1139</v>
      </c>
      <c r="S1465" s="61">
        <f>O1465+P1465</f>
        <v>36</v>
      </c>
      <c r="T1465" s="62">
        <f>+IF(L1465&lt;&gt;"",IF(DAYS360(L1465,$A$2)&lt;0,0,IF(AND(MONTH(L1465)=MONTH($A$2),YEAR(L1465)&lt;YEAR($A$2)),(DAYS360(L1465,$A$2)/30)-1,DAYS360(L1465,$A$2)/30)),0)</f>
        <v>19.3</v>
      </c>
      <c r="U1465" s="62">
        <f>+IF(M1465&lt;&gt;"",IF(DAYS360(M1465,$A$2)&lt;0,0,IF(AND(MONTH(M1465)=MONTH($A$2),YEAR(M1465)&lt;YEAR($A$2)),(DAYS360(M1465,$A$2)/30)-1,DAYS360(M1465,$A$2)/30)),0)</f>
        <v>0.7</v>
      </c>
      <c r="V1465" s="63">
        <f>S1465/((C1465+Q1465)/2)</f>
        <v>0.16326530612244897</v>
      </c>
      <c r="W1465" s="64">
        <f>+IF(V1465&gt;0,1/V1465,999)</f>
        <v>6.1250000000000009</v>
      </c>
      <c r="X1465" s="65" t="str">
        <f>+IF(N1465&lt;&gt;"",IF(INT(N1465)&lt;&gt;INT(K1465),"OUI",""),"")</f>
        <v/>
      </c>
      <c r="Y1465" s="66">
        <f>+IF(F1465="OUI",0,C1465*K1465)</f>
        <v>479.58840000000004</v>
      </c>
      <c r="Z1465" s="67" t="str">
        <f>+IF(R1465="-",IF(OR(F1465="OUI",AND(G1465="OUI",T1465&lt;=$V$1),H1465="OUI",I1465="OUI",J1465="OUI",T1465&lt;=$V$1),"OUI",""),"")</f>
        <v/>
      </c>
      <c r="AA1465" s="68" t="str">
        <f>+IF(OR(Z1465&lt;&gt;"OUI",X1465="OUI",R1465&lt;&gt;"-"),"OUI","")</f>
        <v>OUI</v>
      </c>
      <c r="AB1465" s="69">
        <f>+IF(AA1465&lt;&gt;"OUI","-",IF(R1465="-",IF(W1465&lt;=3,"-",MAX(N1465,K1465*(1-$T$1))),IF(W1465&lt;=3,R1465,IF(T1465&gt;$V$6,MAX(N1465,K1465*$T$6),IF(T1465&gt;$V$5,MAX(R1465,N1465,K1465*(1-$T$2),K1465*(1-$T$5)),IF(T1465&gt;$V$4,MAX(R1465,N1465,K1465*(1-$T$2),K1465*(1-$T$4)),IF(T1465&gt;$V$3,MAX(R1465,N1465,K1465*(1-$T$2),K1465*(1-$T$3)),IF(T1465&gt;$V$1,MAX(N1465,K1465*(1-$T$2)),MAX(N1465,R1465)))))))))</f>
        <v>2.1367800000000003</v>
      </c>
      <c r="AC1465" s="70">
        <f>+IF(AB1465="-","-",IF(ABS(K1465-AB1465)&lt;0.1,1,-1*(AB1465-K1465)/K1465))</f>
        <v>9.9999999999999895E-2</v>
      </c>
      <c r="AD1465" s="66">
        <f>+IF(AB1465&lt;&gt;"-",IF(AB1465&lt;K1465,(K1465-AB1465)*C1465,AB1465*C1465),"")</f>
        <v>47.958839999999945</v>
      </c>
      <c r="AE1465" s="68" t="str">
        <f>+IF(AB1465&lt;&gt;"-",IF(R1465&lt;&gt;"-",IF(Z1465&lt;&gt;"OUI","OLD","FAUX"),IF(Z1465&lt;&gt;"OUI","NEW","FAUX")),"")</f>
        <v>NEW</v>
      </c>
      <c r="AF1465" s="68"/>
      <c r="AG1465" s="68"/>
      <c r="AH1465" s="53" t="str">
        <f t="shared" si="22"/>
        <v/>
      </c>
    </row>
    <row r="1466" spans="1:34" ht="17">
      <c r="A1466" s="53" t="s">
        <v>391</v>
      </c>
      <c r="B1466" s="53" t="s">
        <v>392</v>
      </c>
      <c r="C1466" s="54">
        <v>1</v>
      </c>
      <c r="D1466" s="55" t="s">
        <v>80</v>
      </c>
      <c r="E1466" s="55" t="s">
        <v>97</v>
      </c>
      <c r="F1466" s="56" t="s">
        <v>49</v>
      </c>
      <c r="G1466" s="56" t="s">
        <v>49</v>
      </c>
      <c r="H1466" s="56"/>
      <c r="I1466" s="56"/>
      <c r="J1466" s="56" t="s">
        <v>98</v>
      </c>
      <c r="K1466" s="57">
        <v>2.3584999999999998</v>
      </c>
      <c r="L1466" s="58">
        <v>43356</v>
      </c>
      <c r="M1466" s="58"/>
      <c r="N1466" s="59"/>
      <c r="O1466" s="56"/>
      <c r="P1466" s="56"/>
      <c r="Q1466" s="56">
        <v>1</v>
      </c>
      <c r="R1466" s="60">
        <v>2.3584999999999998</v>
      </c>
      <c r="S1466" s="61">
        <f>O1466+P1466</f>
        <v>0</v>
      </c>
      <c r="T1466" s="62">
        <f>+IF(L1466&lt;&gt;"",IF(DAYS360(L1466,$A$2)&lt;0,0,IF(AND(MONTH(L1466)=MONTH($A$2),YEAR(L1466)&lt;YEAR($A$2)),(DAYS360(L1466,$A$2)/30)-1,DAYS360(L1466,$A$2)/30)),0)</f>
        <v>78.433333333333337</v>
      </c>
      <c r="U1466" s="62">
        <f>+IF(M1466&lt;&gt;"",IF(DAYS360(M1466,$A$2)&lt;0,0,IF(AND(MONTH(M1466)=MONTH($A$2),YEAR(M1466)&lt;YEAR($A$2)),(DAYS360(M1466,$A$2)/30)-1,DAYS360(M1466,$A$2)/30)),0)</f>
        <v>0</v>
      </c>
      <c r="V1466" s="63">
        <f>S1466/((C1466+Q1466)/2)</f>
        <v>0</v>
      </c>
      <c r="W1466" s="64">
        <f>+IF(V1466&gt;0,1/V1466,999)</f>
        <v>999</v>
      </c>
      <c r="X1466" s="65" t="str">
        <f>+IF(N1466&lt;&gt;"",IF(INT(N1466)&lt;&gt;INT(K1466),"OUI",""),"")</f>
        <v/>
      </c>
      <c r="Y1466" s="66">
        <f>+IF(F1466="OUI",0,C1466*K1466)</f>
        <v>2.3584999999999998</v>
      </c>
      <c r="Z1466" s="67" t="str">
        <f>+IF(R1466="-",IF(OR(F1466="OUI",AND(G1466="OUI",T1466&lt;=$V$1),H1466="OUI",I1466="OUI",J1466="OUI",T1466&lt;=$V$1),"OUI",""),"")</f>
        <v/>
      </c>
      <c r="AA1466" s="68" t="str">
        <f>+IF(OR(Z1466&lt;&gt;"OUI",X1466="OUI",R1466&lt;&gt;"-"),"OUI","")</f>
        <v>OUI</v>
      </c>
      <c r="AB1466" s="69">
        <f>+IF(AA1466&lt;&gt;"OUI","-",IF(R1466="-",IF(W1466&lt;=3,"-",MAX(N1466,K1466*(1-$T$1))),IF(W1466&lt;=3,R1466,IF(T1466&gt;$V$6,MAX(N1466,K1466*$T$6),IF(T1466&gt;$V$5,MAX(R1466,N1466,K1466*(1-$T$2),K1466*(1-$T$5)),IF(T1466&gt;$V$4,MAX(R1466,N1466,K1466*(1-$T$2),K1466*(1-$T$4)),IF(T1466&gt;$V$3,MAX(R1466,N1466,K1466*(1-$T$2),K1466*(1-$T$3)),IF(T1466&gt;$V$1,MAX(N1466,K1466*(1-$T$2)),MAX(N1466,R1466)))))))))</f>
        <v>2.3584999999999998</v>
      </c>
      <c r="AC1466" s="70">
        <f>+IF(AB1466="-","-",IF(ABS(K1466-AB1466)&lt;0.1,1,-1*(AB1466-K1466)/K1466))</f>
        <v>1</v>
      </c>
      <c r="AD1466" s="66">
        <f>+IF(AB1466&lt;&gt;"-",IF(AB1466&lt;K1466,(K1466-AB1466)*C1466,AB1466*C1466),"")</f>
        <v>2.3584999999999998</v>
      </c>
      <c r="AE1466" s="68" t="str">
        <f>+IF(AB1466&lt;&gt;"-",IF(R1466&lt;&gt;"-",IF(Z1466&lt;&gt;"OUI","OLD","FAUX"),IF(Z1466&lt;&gt;"OUI","NEW","FAUX")),"")</f>
        <v>OLD</v>
      </c>
      <c r="AF1466" s="68"/>
      <c r="AG1466" s="68"/>
      <c r="AH1466" s="53" t="str">
        <f t="shared" si="22"/>
        <v/>
      </c>
    </row>
    <row r="1467" spans="1:34" ht="17">
      <c r="A1467" s="53" t="s">
        <v>227</v>
      </c>
      <c r="B1467" s="53" t="s">
        <v>228</v>
      </c>
      <c r="C1467" s="54">
        <v>18</v>
      </c>
      <c r="D1467" s="55" t="s">
        <v>80</v>
      </c>
      <c r="E1467" s="55" t="s">
        <v>97</v>
      </c>
      <c r="F1467" s="56" t="s">
        <v>49</v>
      </c>
      <c r="G1467" s="56" t="s">
        <v>49</v>
      </c>
      <c r="H1467" s="56"/>
      <c r="I1467" s="56"/>
      <c r="J1467" s="56" t="s">
        <v>98</v>
      </c>
      <c r="K1467" s="57">
        <v>2.3155999999999999</v>
      </c>
      <c r="L1467" s="58">
        <v>43356</v>
      </c>
      <c r="M1467" s="58">
        <v>44816</v>
      </c>
      <c r="N1467" s="59"/>
      <c r="O1467" s="56"/>
      <c r="P1467" s="56"/>
      <c r="Q1467" s="56">
        <v>18</v>
      </c>
      <c r="R1467" s="60">
        <v>2.3155999999999999</v>
      </c>
      <c r="S1467" s="61">
        <f>O1467+P1467</f>
        <v>0</v>
      </c>
      <c r="T1467" s="62">
        <f>+IF(L1467&lt;&gt;"",IF(DAYS360(L1467,$A$2)&lt;0,0,IF(AND(MONTH(L1467)=MONTH($A$2),YEAR(L1467)&lt;YEAR($A$2)),(DAYS360(L1467,$A$2)/30)-1,DAYS360(L1467,$A$2)/30)),0)</f>
        <v>78.433333333333337</v>
      </c>
      <c r="U1467" s="62">
        <f>+IF(M1467&lt;&gt;"",IF(DAYS360(M1467,$A$2)&lt;0,0,IF(AND(MONTH(M1467)=MONTH($A$2),YEAR(M1467)&lt;YEAR($A$2)),(DAYS360(M1467,$A$2)/30)-1,DAYS360(M1467,$A$2)/30)),0)</f>
        <v>30.466666666666665</v>
      </c>
      <c r="V1467" s="63">
        <f>S1467/((C1467+Q1467)/2)</f>
        <v>0</v>
      </c>
      <c r="W1467" s="64">
        <f>+IF(V1467&gt;0,1/V1467,999)</f>
        <v>999</v>
      </c>
      <c r="X1467" s="65" t="str">
        <f>+IF(N1467&lt;&gt;"",IF(INT(N1467)&lt;&gt;INT(K1467),"OUI",""),"")</f>
        <v/>
      </c>
      <c r="Y1467" s="66">
        <f>+IF(F1467="OUI",0,C1467*K1467)</f>
        <v>41.680799999999998</v>
      </c>
      <c r="Z1467" s="67" t="str">
        <f>+IF(R1467="-",IF(OR(F1467="OUI",AND(G1467="OUI",T1467&lt;=$V$1),H1467="OUI",I1467="OUI",J1467="OUI",T1467&lt;=$V$1),"OUI",""),"")</f>
        <v/>
      </c>
      <c r="AA1467" s="68" t="str">
        <f>+IF(OR(Z1467&lt;&gt;"OUI",X1467="OUI",R1467&lt;&gt;"-"),"OUI","")</f>
        <v>OUI</v>
      </c>
      <c r="AB1467" s="69">
        <f>+IF(AA1467&lt;&gt;"OUI","-",IF(R1467="-",IF(W1467&lt;=3,"-",MAX(N1467,K1467*(1-$T$1))),IF(W1467&lt;=3,R1467,IF(T1467&gt;$V$6,MAX(N1467,K1467*$T$6),IF(T1467&gt;$V$5,MAX(R1467,N1467,K1467*(1-$T$2),K1467*(1-$T$5)),IF(T1467&gt;$V$4,MAX(R1467,N1467,K1467*(1-$T$2),K1467*(1-$T$4)),IF(T1467&gt;$V$3,MAX(R1467,N1467,K1467*(1-$T$2),K1467*(1-$T$3)),IF(T1467&gt;$V$1,MAX(N1467,K1467*(1-$T$2)),MAX(N1467,R1467)))))))))</f>
        <v>2.3155999999999999</v>
      </c>
      <c r="AC1467" s="70">
        <f>+IF(AB1467="-","-",IF(ABS(K1467-AB1467)&lt;0.1,1,-1*(AB1467-K1467)/K1467))</f>
        <v>1</v>
      </c>
      <c r="AD1467" s="66">
        <f>+IF(AB1467&lt;&gt;"-",IF(AB1467&lt;K1467,(K1467-AB1467)*C1467,AB1467*C1467),"")</f>
        <v>41.680799999999998</v>
      </c>
      <c r="AE1467" s="68" t="str">
        <f>+IF(AB1467&lt;&gt;"-",IF(R1467&lt;&gt;"-",IF(Z1467&lt;&gt;"OUI","OLD","FAUX"),IF(Z1467&lt;&gt;"OUI","NEW","FAUX")),"")</f>
        <v>OLD</v>
      </c>
      <c r="AF1467" s="68"/>
      <c r="AG1467" s="68"/>
      <c r="AH1467" s="53" t="str">
        <f t="shared" si="22"/>
        <v/>
      </c>
    </row>
    <row r="1468" spans="1:34" ht="17">
      <c r="A1468" s="53" t="s">
        <v>2259</v>
      </c>
      <c r="B1468" s="53" t="s">
        <v>2260</v>
      </c>
      <c r="C1468" s="54">
        <v>3</v>
      </c>
      <c r="D1468" s="55" t="s">
        <v>133</v>
      </c>
      <c r="E1468" s="55" t="s">
        <v>1975</v>
      </c>
      <c r="F1468" s="56" t="s">
        <v>49</v>
      </c>
      <c r="G1468" s="56" t="s">
        <v>49</v>
      </c>
      <c r="H1468" s="56"/>
      <c r="I1468" s="56"/>
      <c r="J1468" s="56" t="s">
        <v>49</v>
      </c>
      <c r="K1468" s="57">
        <v>2.2999999999999998</v>
      </c>
      <c r="L1468" s="58">
        <v>44903</v>
      </c>
      <c r="M1468" s="58">
        <v>45680</v>
      </c>
      <c r="N1468" s="59"/>
      <c r="O1468" s="56">
        <v>1</v>
      </c>
      <c r="P1468" s="56"/>
      <c r="Q1468" s="56">
        <v>4</v>
      </c>
      <c r="R1468" s="60" t="s">
        <v>1139</v>
      </c>
      <c r="S1468" s="61">
        <f>O1468+P1468</f>
        <v>1</v>
      </c>
      <c r="T1468" s="62">
        <f>+IF(L1468&lt;&gt;"",IF(DAYS360(L1468,$A$2)&lt;0,0,IF(AND(MONTH(L1468)=MONTH($A$2),YEAR(L1468)&lt;YEAR($A$2)),(DAYS360(L1468,$A$2)/30)-1,DAYS360(L1468,$A$2)/30)),0)</f>
        <v>27.6</v>
      </c>
      <c r="U1468" s="62">
        <f>+IF(M1468&lt;&gt;"",IF(DAYS360(M1468,$A$2)&lt;0,0,IF(AND(MONTH(M1468)=MONTH($A$2),YEAR(M1468)&lt;YEAR($A$2)),(DAYS360(M1468,$A$2)/30)-1,DAYS360(M1468,$A$2)/30)),0)</f>
        <v>2.1</v>
      </c>
      <c r="V1468" s="63">
        <f>S1468/((C1468+Q1468)/2)</f>
        <v>0.2857142857142857</v>
      </c>
      <c r="W1468" s="64">
        <f>+IF(V1468&gt;0,1/V1468,999)</f>
        <v>3.5</v>
      </c>
      <c r="X1468" s="65" t="str">
        <f>+IF(N1468&lt;&gt;"",IF(INT(N1468)&lt;&gt;INT(K1468),"OUI",""),"")</f>
        <v/>
      </c>
      <c r="Y1468" s="66">
        <f>+IF(F1468="OUI",0,C1468*K1468)</f>
        <v>6.8999999999999995</v>
      </c>
      <c r="Z1468" s="67" t="str">
        <f>+IF(R1468="-",IF(OR(F1468="OUI",AND(G1468="OUI",T1468&lt;=$V$1),H1468="OUI",I1468="OUI",J1468="OUI",T1468&lt;=$V$1),"OUI",""),"")</f>
        <v/>
      </c>
      <c r="AA1468" s="68" t="str">
        <f>+IF(OR(Z1468&lt;&gt;"OUI",X1468="OUI",R1468&lt;&gt;"-"),"OUI","")</f>
        <v>OUI</v>
      </c>
      <c r="AB1468" s="69">
        <f>+IF(AA1468&lt;&gt;"OUI","-",IF(R1468="-",IF(W1468&lt;=3,"-",MAX(N1468,K1468*(1-$T$1))),IF(W1468&lt;=3,R1468,IF(T1468&gt;$V$6,MAX(N1468,K1468*$T$6),IF(T1468&gt;$V$5,MAX(R1468,N1468,K1468*(1-$T$2),K1468*(1-$T$5)),IF(T1468&gt;$V$4,MAX(R1468,N1468,K1468*(1-$T$2),K1468*(1-$T$4)),IF(T1468&gt;$V$3,MAX(R1468,N1468,K1468*(1-$T$2),K1468*(1-$T$3)),IF(T1468&gt;$V$1,MAX(N1468,K1468*(1-$T$2)),MAX(N1468,R1468)))))))))</f>
        <v>2.0699999999999998</v>
      </c>
      <c r="AC1468" s="70">
        <f>+IF(AB1468="-","-",IF(ABS(K1468-AB1468)&lt;0.1,1,-1*(AB1468-K1468)/K1468))</f>
        <v>0.1</v>
      </c>
      <c r="AD1468" s="66">
        <f>+IF(AB1468&lt;&gt;"-",IF(AB1468&lt;K1468,(K1468-AB1468)*C1468,AB1468*C1468),"")</f>
        <v>0.69</v>
      </c>
      <c r="AE1468" s="68" t="str">
        <f>+IF(AB1468&lt;&gt;"-",IF(R1468&lt;&gt;"-",IF(Z1468&lt;&gt;"OUI","OLD","FAUX"),IF(Z1468&lt;&gt;"OUI","NEW","FAUX")),"")</f>
        <v>NEW</v>
      </c>
      <c r="AF1468" s="68"/>
      <c r="AG1468" s="68"/>
      <c r="AH1468" s="53" t="str">
        <f t="shared" si="22"/>
        <v/>
      </c>
    </row>
    <row r="1469" spans="1:34" ht="17">
      <c r="A1469" s="53" t="s">
        <v>2277</v>
      </c>
      <c r="B1469" s="53" t="s">
        <v>2278</v>
      </c>
      <c r="C1469" s="54">
        <v>11</v>
      </c>
      <c r="D1469" s="55" t="s">
        <v>80</v>
      </c>
      <c r="E1469" s="55" t="s">
        <v>167</v>
      </c>
      <c r="F1469" s="56" t="s">
        <v>49</v>
      </c>
      <c r="G1469" s="56" t="s">
        <v>49</v>
      </c>
      <c r="H1469" s="56"/>
      <c r="I1469" s="56"/>
      <c r="J1469" s="56" t="s">
        <v>49</v>
      </c>
      <c r="K1469" s="57">
        <v>2.2784</v>
      </c>
      <c r="L1469" s="58">
        <v>44330</v>
      </c>
      <c r="M1469" s="58">
        <v>45722</v>
      </c>
      <c r="N1469" s="59"/>
      <c r="O1469" s="56">
        <v>5</v>
      </c>
      <c r="P1469" s="56"/>
      <c r="Q1469" s="56">
        <v>16</v>
      </c>
      <c r="R1469" s="60">
        <v>1.6550044444444445</v>
      </c>
      <c r="S1469" s="61">
        <f>O1469+P1469</f>
        <v>5</v>
      </c>
      <c r="T1469" s="62">
        <f>+IF(L1469&lt;&gt;"",IF(DAYS360(L1469,$A$2)&lt;0,0,IF(AND(MONTH(L1469)=MONTH($A$2),YEAR(L1469)&lt;YEAR($A$2)),(DAYS360(L1469,$A$2)/30)-1,DAYS360(L1469,$A$2)/30)),0)</f>
        <v>46.4</v>
      </c>
      <c r="U1469" s="62">
        <f>+IF(M1469&lt;&gt;"",IF(DAYS360(M1469,$A$2)&lt;0,0,IF(AND(MONTH(M1469)=MONTH($A$2),YEAR(M1469)&lt;YEAR($A$2)),(DAYS360(M1469,$A$2)/30)-1,DAYS360(M1469,$A$2)/30)),0)</f>
        <v>0.66666666666666663</v>
      </c>
      <c r="V1469" s="63">
        <f>S1469/((C1469+Q1469)/2)</f>
        <v>0.37037037037037035</v>
      </c>
      <c r="W1469" s="64">
        <f>+IF(V1469&gt;0,1/V1469,999)</f>
        <v>2.7</v>
      </c>
      <c r="X1469" s="65" t="str">
        <f>+IF(N1469&lt;&gt;"",IF(INT(N1469)&lt;&gt;INT(K1469),"OUI",""),"")</f>
        <v/>
      </c>
      <c r="Y1469" s="66">
        <f>+IF(F1469="OUI",0,C1469*K1469)</f>
        <v>25.0624</v>
      </c>
      <c r="Z1469" s="67" t="str">
        <f>+IF(R1469="-",IF(OR(F1469="OUI",AND(G1469="OUI",T1469&lt;=$V$1),H1469="OUI",I1469="OUI",J1469="OUI",T1469&lt;=$V$1),"OUI",""),"")</f>
        <v/>
      </c>
      <c r="AA1469" s="68" t="str">
        <f>+IF(OR(Z1469&lt;&gt;"OUI",X1469="OUI",R1469&lt;&gt;"-"),"OUI","")</f>
        <v>OUI</v>
      </c>
      <c r="AB1469" s="69">
        <f>+IF(AA1469&lt;&gt;"OUI","-",IF(R1469="-",IF(W1469&lt;=3,"-",MAX(N1469,K1469*(1-$T$1))),IF(W1469&lt;=3,R1469,IF(T1469&gt;$V$6,MAX(N1469,K1469*$T$6),IF(T1469&gt;$V$5,MAX(R1469,N1469,K1469*(1-$T$2),K1469*(1-$T$5)),IF(T1469&gt;$V$4,MAX(R1469,N1469,K1469*(1-$T$2),K1469*(1-$T$4)),IF(T1469&gt;$V$3,MAX(R1469,N1469,K1469*(1-$T$2),K1469*(1-$T$3)),IF(T1469&gt;$V$1,MAX(N1469,K1469*(1-$T$2)),MAX(N1469,R1469)))))))))</f>
        <v>1.6550044444444445</v>
      </c>
      <c r="AC1469" s="70">
        <f>+IF(AB1469="-","-",IF(ABS(K1469-AB1469)&lt;0.1,1,-1*(AB1469-K1469)/K1469))</f>
        <v>0.27361111111111108</v>
      </c>
      <c r="AD1469" s="66">
        <f>+IF(AB1469&lt;&gt;"-",IF(AB1469&lt;K1469,(K1469-AB1469)*C1469,AB1469*C1469),"")</f>
        <v>6.8573511111111101</v>
      </c>
      <c r="AE1469" s="68" t="str">
        <f>+IF(AB1469&lt;&gt;"-",IF(R1469&lt;&gt;"-",IF(Z1469&lt;&gt;"OUI","OLD","FAUX"),IF(Z1469&lt;&gt;"OUI","NEW","FAUX")),"")</f>
        <v>OLD</v>
      </c>
      <c r="AF1469" s="68"/>
      <c r="AG1469" s="68"/>
      <c r="AH1469" s="53" t="str">
        <f t="shared" si="22"/>
        <v/>
      </c>
    </row>
    <row r="1470" spans="1:34" ht="17">
      <c r="A1470" s="53" t="s">
        <v>1909</v>
      </c>
      <c r="B1470" s="53" t="s">
        <v>1910</v>
      </c>
      <c r="C1470" s="54">
        <v>10</v>
      </c>
      <c r="D1470" s="55" t="s">
        <v>80</v>
      </c>
      <c r="E1470" s="55" t="s">
        <v>167</v>
      </c>
      <c r="F1470" s="56" t="s">
        <v>49</v>
      </c>
      <c r="G1470" s="56" t="s">
        <v>49</v>
      </c>
      <c r="H1470" s="56"/>
      <c r="I1470" s="56"/>
      <c r="J1470" s="56" t="s">
        <v>49</v>
      </c>
      <c r="K1470" s="57">
        <v>2.2784</v>
      </c>
      <c r="L1470" s="58">
        <v>44330</v>
      </c>
      <c r="M1470" s="58">
        <v>45639</v>
      </c>
      <c r="N1470" s="59"/>
      <c r="O1470" s="56"/>
      <c r="P1470" s="56"/>
      <c r="Q1470" s="56">
        <v>10</v>
      </c>
      <c r="R1470" s="60">
        <v>2.0505599999999999</v>
      </c>
      <c r="S1470" s="61">
        <f>O1470+P1470</f>
        <v>0</v>
      </c>
      <c r="T1470" s="62">
        <f>+IF(L1470&lt;&gt;"",IF(DAYS360(L1470,$A$2)&lt;0,0,IF(AND(MONTH(L1470)=MONTH($A$2),YEAR(L1470)&lt;YEAR($A$2)),(DAYS360(L1470,$A$2)/30)-1,DAYS360(L1470,$A$2)/30)),0)</f>
        <v>46.4</v>
      </c>
      <c r="U1470" s="62">
        <f>+IF(M1470&lt;&gt;"",IF(DAYS360(M1470,$A$2)&lt;0,0,IF(AND(MONTH(M1470)=MONTH($A$2),YEAR(M1470)&lt;YEAR($A$2)),(DAYS360(M1470,$A$2)/30)-1,DAYS360(M1470,$A$2)/30)),0)</f>
        <v>3.4333333333333331</v>
      </c>
      <c r="V1470" s="63">
        <f>S1470/((C1470+Q1470)/2)</f>
        <v>0</v>
      </c>
      <c r="W1470" s="64">
        <f>+IF(V1470&gt;0,1/V1470,999)</f>
        <v>999</v>
      </c>
      <c r="X1470" s="65" t="str">
        <f>+IF(N1470&lt;&gt;"",IF(INT(N1470)&lt;&gt;INT(K1470),"OUI",""),"")</f>
        <v/>
      </c>
      <c r="Y1470" s="66">
        <f>+IF(F1470="OUI",0,C1470*K1470)</f>
        <v>22.783999999999999</v>
      </c>
      <c r="Z1470" s="67" t="str">
        <f>+IF(R1470="-",IF(OR(F1470="OUI",AND(G1470="OUI",T1470&lt;=$V$1),H1470="OUI",I1470="OUI",J1470="OUI",T1470&lt;=$V$1),"OUI",""),"")</f>
        <v/>
      </c>
      <c r="AA1470" s="68" t="str">
        <f>+IF(OR(Z1470&lt;&gt;"OUI",X1470="OUI",R1470&lt;&gt;"-"),"OUI","")</f>
        <v>OUI</v>
      </c>
      <c r="AB1470" s="69">
        <f>+IF(AA1470&lt;&gt;"OUI","-",IF(R1470="-",IF(W1470&lt;=3,"-",MAX(N1470,K1470*(1-$T$1))),IF(W1470&lt;=3,R1470,IF(T1470&gt;$V$6,MAX(N1470,K1470*$T$6),IF(T1470&gt;$V$5,MAX(R1470,N1470,K1470*(1-$T$2),K1470*(1-$T$5)),IF(T1470&gt;$V$4,MAX(R1470,N1470,K1470*(1-$T$2),K1470*(1-$T$4)),IF(T1470&gt;$V$3,MAX(R1470,N1470,K1470*(1-$T$2),K1470*(1-$T$3)),IF(T1470&gt;$V$1,MAX(N1470,K1470*(1-$T$2)),MAX(N1470,R1470)))))))))</f>
        <v>2.0505599999999999</v>
      </c>
      <c r="AC1470" s="70">
        <f>+IF(AB1470="-","-",IF(ABS(K1470-AB1470)&lt;0.1,1,-1*(AB1470-K1470)/K1470))</f>
        <v>0.10000000000000002</v>
      </c>
      <c r="AD1470" s="66">
        <f>+IF(AB1470&lt;&gt;"-",IF(AB1470&lt;K1470,(K1470-AB1470)*C1470,AB1470*C1470),"")</f>
        <v>2.2784000000000004</v>
      </c>
      <c r="AE1470" s="68" t="str">
        <f>+IF(AB1470&lt;&gt;"-",IF(R1470&lt;&gt;"-",IF(Z1470&lt;&gt;"OUI","OLD","FAUX"),IF(Z1470&lt;&gt;"OUI","NEW","FAUX")),"")</f>
        <v>OLD</v>
      </c>
      <c r="AF1470" s="68"/>
      <c r="AG1470" s="68"/>
      <c r="AH1470" s="53" t="str">
        <f t="shared" si="22"/>
        <v/>
      </c>
    </row>
    <row r="1471" spans="1:34" ht="17">
      <c r="A1471" s="53" t="s">
        <v>513</v>
      </c>
      <c r="B1471" s="53" t="s">
        <v>514</v>
      </c>
      <c r="C1471" s="54">
        <v>20</v>
      </c>
      <c r="D1471" s="55" t="s">
        <v>80</v>
      </c>
      <c r="E1471" s="55"/>
      <c r="F1471" s="56" t="s">
        <v>49</v>
      </c>
      <c r="G1471" s="56" t="s">
        <v>49</v>
      </c>
      <c r="H1471" s="56"/>
      <c r="I1471" s="56"/>
      <c r="J1471" s="56"/>
      <c r="K1471" s="57">
        <v>2.2755000000000001</v>
      </c>
      <c r="L1471" s="58">
        <v>44494</v>
      </c>
      <c r="M1471" s="58"/>
      <c r="N1471" s="59"/>
      <c r="O1471" s="56"/>
      <c r="P1471" s="56"/>
      <c r="Q1471" s="56">
        <v>20</v>
      </c>
      <c r="R1471" s="60">
        <v>2.1617250000000001</v>
      </c>
      <c r="S1471" s="61">
        <f>O1471+P1471</f>
        <v>0</v>
      </c>
      <c r="T1471" s="62">
        <f>+IF(L1471&lt;&gt;"",IF(DAYS360(L1471,$A$2)&lt;0,0,IF(AND(MONTH(L1471)=MONTH($A$2),YEAR(L1471)&lt;YEAR($A$2)),(DAYS360(L1471,$A$2)/30)-1,DAYS360(L1471,$A$2)/30)),0)</f>
        <v>41.033333333333331</v>
      </c>
      <c r="U1471" s="62">
        <f>+IF(M1471&lt;&gt;"",IF(DAYS360(M1471,$A$2)&lt;0,0,IF(AND(MONTH(M1471)=MONTH($A$2),YEAR(M1471)&lt;YEAR($A$2)),(DAYS360(M1471,$A$2)/30)-1,DAYS360(M1471,$A$2)/30)),0)</f>
        <v>0</v>
      </c>
      <c r="V1471" s="63">
        <f>S1471/((C1471+Q1471)/2)</f>
        <v>0</v>
      </c>
      <c r="W1471" s="64">
        <f>+IF(V1471&gt;0,1/V1471,999)</f>
        <v>999</v>
      </c>
      <c r="X1471" s="65" t="str">
        <f>+IF(N1471&lt;&gt;"",IF(INT(N1471)&lt;&gt;INT(K1471),"OUI",""),"")</f>
        <v/>
      </c>
      <c r="Y1471" s="66">
        <f>+IF(F1471="OUI",0,C1471*K1471)</f>
        <v>45.510000000000005</v>
      </c>
      <c r="Z1471" s="67" t="str">
        <f>+IF(R1471="-",IF(OR(F1471="OUI",AND(G1471="OUI",T1471&lt;=$V$1),H1471="OUI",I1471="OUI",J1471="OUI",T1471&lt;=$V$1),"OUI",""),"")</f>
        <v/>
      </c>
      <c r="AA1471" s="68" t="str">
        <f>+IF(OR(Z1471&lt;&gt;"OUI",X1471="OUI",R1471&lt;&gt;"-"),"OUI","")</f>
        <v>OUI</v>
      </c>
      <c r="AB1471" s="69">
        <f>+IF(AA1471&lt;&gt;"OUI","-",IF(R1471="-",IF(W1471&lt;=3,"-",MAX(N1471,K1471*(1-$T$1))),IF(W1471&lt;=3,R1471,IF(T1471&gt;$V$6,MAX(N1471,K1471*$T$6),IF(T1471&gt;$V$5,MAX(R1471,N1471,K1471*(1-$T$2),K1471*(1-$T$5)),IF(T1471&gt;$V$4,MAX(R1471,N1471,K1471*(1-$T$2),K1471*(1-$T$4)),IF(T1471&gt;$V$3,MAX(R1471,N1471,K1471*(1-$T$2),K1471*(1-$T$3)),IF(T1471&gt;$V$1,MAX(N1471,K1471*(1-$T$2)),MAX(N1471,R1471)))))))))</f>
        <v>2.1617250000000001</v>
      </c>
      <c r="AC1471" s="70">
        <f>+IF(AB1471="-","-",IF(ABS(K1471-AB1471)&lt;0.1,1,-1*(AB1471-K1471)/K1471))</f>
        <v>4.9999999999999982E-2</v>
      </c>
      <c r="AD1471" s="66">
        <f>+IF(AB1471&lt;&gt;"-",IF(AB1471&lt;K1471,(K1471-AB1471)*C1471,AB1471*C1471),"")</f>
        <v>2.2754999999999992</v>
      </c>
      <c r="AE1471" s="68" t="str">
        <f>+IF(AB1471&lt;&gt;"-",IF(R1471&lt;&gt;"-",IF(Z1471&lt;&gt;"OUI","OLD","FAUX"),IF(Z1471&lt;&gt;"OUI","NEW","FAUX")),"")</f>
        <v>OLD</v>
      </c>
      <c r="AF1471" s="68"/>
      <c r="AG1471" s="68"/>
      <c r="AH1471" s="53" t="str">
        <f t="shared" si="22"/>
        <v/>
      </c>
    </row>
    <row r="1472" spans="1:34" ht="17">
      <c r="A1472" s="53" t="s">
        <v>579</v>
      </c>
      <c r="B1472" s="53" t="s">
        <v>580</v>
      </c>
      <c r="C1472" s="54">
        <v>3</v>
      </c>
      <c r="D1472" s="55" t="s">
        <v>80</v>
      </c>
      <c r="E1472" s="55" t="s">
        <v>81</v>
      </c>
      <c r="F1472" s="56" t="s">
        <v>49</v>
      </c>
      <c r="G1472" s="56" t="s">
        <v>49</v>
      </c>
      <c r="H1472" s="56"/>
      <c r="I1472" s="56"/>
      <c r="J1472" s="56" t="s">
        <v>49</v>
      </c>
      <c r="K1472" s="57">
        <v>2.2749999999999999</v>
      </c>
      <c r="L1472" s="58">
        <v>44477</v>
      </c>
      <c r="M1472" s="58">
        <v>45567</v>
      </c>
      <c r="N1472" s="59"/>
      <c r="O1472" s="56"/>
      <c r="P1472" s="56"/>
      <c r="Q1472" s="56">
        <v>3</v>
      </c>
      <c r="R1472" s="60">
        <v>2.1075347222222223</v>
      </c>
      <c r="S1472" s="61">
        <f>O1472+P1472</f>
        <v>0</v>
      </c>
      <c r="T1472" s="62">
        <f>+IF(L1472&lt;&gt;"",IF(DAYS360(L1472,$A$2)&lt;0,0,IF(AND(MONTH(L1472)=MONTH($A$2),YEAR(L1472)&lt;YEAR($A$2)),(DAYS360(L1472,$A$2)/30)-1,DAYS360(L1472,$A$2)/30)),0)</f>
        <v>41.6</v>
      </c>
      <c r="U1472" s="62">
        <f>+IF(M1472&lt;&gt;"",IF(DAYS360(M1472,$A$2)&lt;0,0,IF(AND(MONTH(M1472)=MONTH($A$2),YEAR(M1472)&lt;YEAR($A$2)),(DAYS360(M1472,$A$2)/30)-1,DAYS360(M1472,$A$2)/30)),0)</f>
        <v>5.8</v>
      </c>
      <c r="V1472" s="63">
        <f>S1472/((C1472+Q1472)/2)</f>
        <v>0</v>
      </c>
      <c r="W1472" s="64">
        <f>+IF(V1472&gt;0,1/V1472,999)</f>
        <v>999</v>
      </c>
      <c r="X1472" s="65" t="str">
        <f>+IF(N1472&lt;&gt;"",IF(INT(N1472)&lt;&gt;INT(K1472),"OUI",""),"")</f>
        <v/>
      </c>
      <c r="Y1472" s="66">
        <f>+IF(F1472="OUI",0,C1472*K1472)</f>
        <v>6.8249999999999993</v>
      </c>
      <c r="Z1472" s="67" t="str">
        <f>+IF(R1472="-",IF(OR(F1472="OUI",AND(G1472="OUI",T1472&lt;=$V$1),H1472="OUI",I1472="OUI",J1472="OUI",T1472&lt;=$V$1),"OUI",""),"")</f>
        <v/>
      </c>
      <c r="AA1472" s="68" t="str">
        <f>+IF(OR(Z1472&lt;&gt;"OUI",X1472="OUI",R1472&lt;&gt;"-"),"OUI","")</f>
        <v>OUI</v>
      </c>
      <c r="AB1472" s="69">
        <f>+IF(AA1472&lt;&gt;"OUI","-",IF(R1472="-",IF(W1472&lt;=3,"-",MAX(N1472,K1472*(1-$T$1))),IF(W1472&lt;=3,R1472,IF(T1472&gt;$V$6,MAX(N1472,K1472*$T$6),IF(T1472&gt;$V$5,MAX(R1472,N1472,K1472*(1-$T$2),K1472*(1-$T$5)),IF(T1472&gt;$V$4,MAX(R1472,N1472,K1472*(1-$T$2),K1472*(1-$T$4)),IF(T1472&gt;$V$3,MAX(R1472,N1472,K1472*(1-$T$2),K1472*(1-$T$3)),IF(T1472&gt;$V$1,MAX(N1472,K1472*(1-$T$2)),MAX(N1472,R1472)))))))))</f>
        <v>2.1075347222222223</v>
      </c>
      <c r="AC1472" s="70">
        <f>+IF(AB1472="-","-",IF(ABS(K1472-AB1472)&lt;0.1,1,-1*(AB1472-K1472)/K1472))</f>
        <v>7.3611111111111058E-2</v>
      </c>
      <c r="AD1472" s="66">
        <f>+IF(AB1472&lt;&gt;"-",IF(AB1472&lt;K1472,(K1472-AB1472)*C1472,AB1472*C1472),"")</f>
        <v>0.50239583333333293</v>
      </c>
      <c r="AE1472" s="68" t="str">
        <f>+IF(AB1472&lt;&gt;"-",IF(R1472&lt;&gt;"-",IF(Z1472&lt;&gt;"OUI","OLD","FAUX"),IF(Z1472&lt;&gt;"OUI","NEW","FAUX")),"")</f>
        <v>OLD</v>
      </c>
      <c r="AF1472" s="68"/>
      <c r="AG1472" s="68"/>
      <c r="AH1472" s="53" t="str">
        <f t="shared" si="22"/>
        <v/>
      </c>
    </row>
    <row r="1473" spans="1:34" ht="17">
      <c r="A1473" s="53" t="s">
        <v>615</v>
      </c>
      <c r="B1473" s="53" t="s">
        <v>616</v>
      </c>
      <c r="C1473" s="54">
        <v>13</v>
      </c>
      <c r="D1473" s="55" t="s">
        <v>80</v>
      </c>
      <c r="E1473" s="55" t="s">
        <v>432</v>
      </c>
      <c r="F1473" s="56" t="s">
        <v>49</v>
      </c>
      <c r="G1473" s="56" t="s">
        <v>49</v>
      </c>
      <c r="H1473" s="56"/>
      <c r="I1473" s="56"/>
      <c r="J1473" s="56" t="s">
        <v>49</v>
      </c>
      <c r="K1473" s="57">
        <v>2.23</v>
      </c>
      <c r="L1473" s="58">
        <v>44470</v>
      </c>
      <c r="M1473" s="58">
        <v>45694</v>
      </c>
      <c r="N1473" s="59"/>
      <c r="O1473" s="56">
        <v>2</v>
      </c>
      <c r="P1473" s="56"/>
      <c r="Q1473" s="56">
        <v>15</v>
      </c>
      <c r="R1473" s="60">
        <v>2.0441666666666665</v>
      </c>
      <c r="S1473" s="61">
        <f>O1473+P1473</f>
        <v>2</v>
      </c>
      <c r="T1473" s="62">
        <f>+IF(L1473&lt;&gt;"",IF(DAYS360(L1473,$A$2)&lt;0,0,IF(AND(MONTH(L1473)=MONTH($A$2),YEAR(L1473)&lt;YEAR($A$2)),(DAYS360(L1473,$A$2)/30)-1,DAYS360(L1473,$A$2)/30)),0)</f>
        <v>41.833333333333336</v>
      </c>
      <c r="U1473" s="62">
        <f>+IF(M1473&lt;&gt;"",IF(DAYS360(M1473,$A$2)&lt;0,0,IF(AND(MONTH(M1473)=MONTH($A$2),YEAR(M1473)&lt;YEAR($A$2)),(DAYS360(M1473,$A$2)/30)-1,DAYS360(M1473,$A$2)/30)),0)</f>
        <v>1.6666666666666667</v>
      </c>
      <c r="V1473" s="63">
        <f>S1473/((C1473+Q1473)/2)</f>
        <v>0.14285714285714285</v>
      </c>
      <c r="W1473" s="64">
        <f>+IF(V1473&gt;0,1/V1473,999)</f>
        <v>7</v>
      </c>
      <c r="X1473" s="65" t="str">
        <f>+IF(N1473&lt;&gt;"",IF(INT(N1473)&lt;&gt;INT(K1473),"OUI",""),"")</f>
        <v/>
      </c>
      <c r="Y1473" s="66">
        <f>+IF(F1473="OUI",0,C1473*K1473)</f>
        <v>28.99</v>
      </c>
      <c r="Z1473" s="67" t="str">
        <f>+IF(R1473="-",IF(OR(F1473="OUI",AND(G1473="OUI",T1473&lt;=$V$1),H1473="OUI",I1473="OUI",J1473="OUI",T1473&lt;=$V$1),"OUI",""),"")</f>
        <v/>
      </c>
      <c r="AA1473" s="68" t="str">
        <f>+IF(OR(Z1473&lt;&gt;"OUI",X1473="OUI",R1473&lt;&gt;"-"),"OUI","")</f>
        <v>OUI</v>
      </c>
      <c r="AB1473" s="69">
        <f>+IF(AA1473&lt;&gt;"OUI","-",IF(R1473="-",IF(W1473&lt;=3,"-",MAX(N1473,K1473*(1-$T$1))),IF(W1473&lt;=3,R1473,IF(T1473&gt;$V$6,MAX(N1473,K1473*$T$6),IF(T1473&gt;$V$5,MAX(R1473,N1473,K1473*(1-$T$2),K1473*(1-$T$5)),IF(T1473&gt;$V$4,MAX(R1473,N1473,K1473*(1-$T$2),K1473*(1-$T$4)),IF(T1473&gt;$V$3,MAX(R1473,N1473,K1473*(1-$T$2),K1473*(1-$T$3)),IF(T1473&gt;$V$1,MAX(N1473,K1473*(1-$T$2)),MAX(N1473,R1473)))))))))</f>
        <v>2.0441666666666665</v>
      </c>
      <c r="AC1473" s="70">
        <f>+IF(AB1473="-","-",IF(ABS(K1473-AB1473)&lt;0.1,1,-1*(AB1473-K1473)/K1473))</f>
        <v>8.3333333333333412E-2</v>
      </c>
      <c r="AD1473" s="66">
        <f>+IF(AB1473&lt;&gt;"-",IF(AB1473&lt;K1473,(K1473-AB1473)*C1473,AB1473*C1473),"")</f>
        <v>2.4158333333333357</v>
      </c>
      <c r="AE1473" s="68" t="str">
        <f>+IF(AB1473&lt;&gt;"-",IF(R1473&lt;&gt;"-",IF(Z1473&lt;&gt;"OUI","OLD","FAUX"),IF(Z1473&lt;&gt;"OUI","NEW","FAUX")),"")</f>
        <v>OLD</v>
      </c>
      <c r="AF1473" s="68"/>
      <c r="AG1473" s="68"/>
      <c r="AH1473" s="53" t="str">
        <f t="shared" si="22"/>
        <v/>
      </c>
    </row>
    <row r="1474" spans="1:34" ht="17">
      <c r="A1474" s="53" t="s">
        <v>945</v>
      </c>
      <c r="B1474" s="53" t="s">
        <v>946</v>
      </c>
      <c r="C1474" s="54">
        <v>30</v>
      </c>
      <c r="D1474" s="55" t="s">
        <v>47</v>
      </c>
      <c r="E1474" s="55"/>
      <c r="F1474" s="56" t="s">
        <v>49</v>
      </c>
      <c r="G1474" s="56" t="s">
        <v>49</v>
      </c>
      <c r="H1474" s="56"/>
      <c r="I1474" s="56"/>
      <c r="J1474" s="56"/>
      <c r="K1474" s="57">
        <v>2.2258</v>
      </c>
      <c r="L1474" s="58">
        <v>44838</v>
      </c>
      <c r="M1474" s="58">
        <v>45132</v>
      </c>
      <c r="N1474" s="59"/>
      <c r="O1474" s="56"/>
      <c r="P1474" s="56"/>
      <c r="Q1474" s="56">
        <v>30</v>
      </c>
      <c r="R1474" s="60">
        <v>2.0032200000000002</v>
      </c>
      <c r="S1474" s="61">
        <f>O1474+P1474</f>
        <v>0</v>
      </c>
      <c r="T1474" s="62">
        <f>+IF(L1474&lt;&gt;"",IF(DAYS360(L1474,$A$2)&lt;0,0,IF(AND(MONTH(L1474)=MONTH($A$2),YEAR(L1474)&lt;YEAR($A$2)),(DAYS360(L1474,$A$2)/30)-1,DAYS360(L1474,$A$2)/30)),0)</f>
        <v>29.733333333333334</v>
      </c>
      <c r="U1474" s="62">
        <f>+IF(M1474&lt;&gt;"",IF(DAYS360(M1474,$A$2)&lt;0,0,IF(AND(MONTH(M1474)=MONTH($A$2),YEAR(M1474)&lt;YEAR($A$2)),(DAYS360(M1474,$A$2)/30)-1,DAYS360(M1474,$A$2)/30)),0)</f>
        <v>20.033333333333335</v>
      </c>
      <c r="V1474" s="63">
        <f>S1474/((C1474+Q1474)/2)</f>
        <v>0</v>
      </c>
      <c r="W1474" s="64">
        <f>+IF(V1474&gt;0,1/V1474,999)</f>
        <v>999</v>
      </c>
      <c r="X1474" s="65" t="str">
        <f>+IF(N1474&lt;&gt;"",IF(INT(N1474)&lt;&gt;INT(K1474),"OUI",""),"")</f>
        <v/>
      </c>
      <c r="Y1474" s="66">
        <f>+IF(F1474="OUI",0,C1474*K1474)</f>
        <v>66.774000000000001</v>
      </c>
      <c r="Z1474" s="67" t="str">
        <f>+IF(R1474="-",IF(OR(F1474="OUI",AND(G1474="OUI",T1474&lt;=$V$1),H1474="OUI",I1474="OUI",J1474="OUI",T1474&lt;=$V$1),"OUI",""),"")</f>
        <v/>
      </c>
      <c r="AA1474" s="68" t="str">
        <f>+IF(OR(Z1474&lt;&gt;"OUI",X1474="OUI",R1474&lt;&gt;"-"),"OUI","")</f>
        <v>OUI</v>
      </c>
      <c r="AB1474" s="69">
        <f>+IF(AA1474&lt;&gt;"OUI","-",IF(R1474="-",IF(W1474&lt;=3,"-",MAX(N1474,K1474*(1-$T$1))),IF(W1474&lt;=3,R1474,IF(T1474&gt;$V$6,MAX(N1474,K1474*$T$6),IF(T1474&gt;$V$5,MAX(R1474,N1474,K1474*(1-$T$2),K1474*(1-$T$5)),IF(T1474&gt;$V$4,MAX(R1474,N1474,K1474*(1-$T$2),K1474*(1-$T$4)),IF(T1474&gt;$V$3,MAX(R1474,N1474,K1474*(1-$T$2),K1474*(1-$T$3)),IF(T1474&gt;$V$1,MAX(N1474,K1474*(1-$T$2)),MAX(N1474,R1474)))))))))</f>
        <v>2.0032200000000002</v>
      </c>
      <c r="AC1474" s="70">
        <f>+IF(AB1474="-","-",IF(ABS(K1474-AB1474)&lt;0.1,1,-1*(AB1474-K1474)/K1474))</f>
        <v>9.9999999999999895E-2</v>
      </c>
      <c r="AD1474" s="66">
        <f>+IF(AB1474&lt;&gt;"-",IF(AB1474&lt;K1474,(K1474-AB1474)*C1474,AB1474*C1474),"")</f>
        <v>6.6773999999999933</v>
      </c>
      <c r="AE1474" s="68" t="str">
        <f>+IF(AB1474&lt;&gt;"-",IF(R1474&lt;&gt;"-",IF(Z1474&lt;&gt;"OUI","OLD","FAUX"),IF(Z1474&lt;&gt;"OUI","NEW","FAUX")),"")</f>
        <v>OLD</v>
      </c>
      <c r="AF1474" s="68"/>
      <c r="AG1474" s="68"/>
      <c r="AH1474" s="53" t="str">
        <f t="shared" si="22"/>
        <v/>
      </c>
    </row>
    <row r="1475" spans="1:34" ht="17">
      <c r="A1475" s="53" t="s">
        <v>947</v>
      </c>
      <c r="B1475" s="53" t="s">
        <v>948</v>
      </c>
      <c r="C1475" s="54">
        <v>30</v>
      </c>
      <c r="D1475" s="55" t="s">
        <v>47</v>
      </c>
      <c r="E1475" s="55"/>
      <c r="F1475" s="56" t="s">
        <v>49</v>
      </c>
      <c r="G1475" s="56" t="s">
        <v>49</v>
      </c>
      <c r="H1475" s="56"/>
      <c r="I1475" s="56"/>
      <c r="J1475" s="56"/>
      <c r="K1475" s="57">
        <v>2.2258</v>
      </c>
      <c r="L1475" s="58">
        <v>44838</v>
      </c>
      <c r="M1475" s="58">
        <v>44918</v>
      </c>
      <c r="N1475" s="59"/>
      <c r="O1475" s="56"/>
      <c r="P1475" s="56"/>
      <c r="Q1475" s="56">
        <v>30</v>
      </c>
      <c r="R1475" s="60">
        <v>2.0032200000000002</v>
      </c>
      <c r="S1475" s="61">
        <f>O1475+P1475</f>
        <v>0</v>
      </c>
      <c r="T1475" s="62">
        <f>+IF(L1475&lt;&gt;"",IF(DAYS360(L1475,$A$2)&lt;0,0,IF(AND(MONTH(L1475)=MONTH($A$2),YEAR(L1475)&lt;YEAR($A$2)),(DAYS360(L1475,$A$2)/30)-1,DAYS360(L1475,$A$2)/30)),0)</f>
        <v>29.733333333333334</v>
      </c>
      <c r="U1475" s="62">
        <f>+IF(M1475&lt;&gt;"",IF(DAYS360(M1475,$A$2)&lt;0,0,IF(AND(MONTH(M1475)=MONTH($A$2),YEAR(M1475)&lt;YEAR($A$2)),(DAYS360(M1475,$A$2)/30)-1,DAYS360(M1475,$A$2)/30)),0)</f>
        <v>27.1</v>
      </c>
      <c r="V1475" s="63">
        <f>S1475/((C1475+Q1475)/2)</f>
        <v>0</v>
      </c>
      <c r="W1475" s="64">
        <f>+IF(V1475&gt;0,1/V1475,999)</f>
        <v>999</v>
      </c>
      <c r="X1475" s="65" t="str">
        <f>+IF(N1475&lt;&gt;"",IF(INT(N1475)&lt;&gt;INT(K1475),"OUI",""),"")</f>
        <v/>
      </c>
      <c r="Y1475" s="66">
        <f>+IF(F1475="OUI",0,C1475*K1475)</f>
        <v>66.774000000000001</v>
      </c>
      <c r="Z1475" s="67" t="str">
        <f>+IF(R1475="-",IF(OR(F1475="OUI",AND(G1475="OUI",T1475&lt;=$V$1),H1475="OUI",I1475="OUI",J1475="OUI",T1475&lt;=$V$1),"OUI",""),"")</f>
        <v/>
      </c>
      <c r="AA1475" s="68" t="str">
        <f>+IF(OR(Z1475&lt;&gt;"OUI",X1475="OUI",R1475&lt;&gt;"-"),"OUI","")</f>
        <v>OUI</v>
      </c>
      <c r="AB1475" s="69">
        <f>+IF(AA1475&lt;&gt;"OUI","-",IF(R1475="-",IF(W1475&lt;=3,"-",MAX(N1475,K1475*(1-$T$1))),IF(W1475&lt;=3,R1475,IF(T1475&gt;$V$6,MAX(N1475,K1475*$T$6),IF(T1475&gt;$V$5,MAX(R1475,N1475,K1475*(1-$T$2),K1475*(1-$T$5)),IF(T1475&gt;$V$4,MAX(R1475,N1475,K1475*(1-$T$2),K1475*(1-$T$4)),IF(T1475&gt;$V$3,MAX(R1475,N1475,K1475*(1-$T$2),K1475*(1-$T$3)),IF(T1475&gt;$V$1,MAX(N1475,K1475*(1-$T$2)),MAX(N1475,R1475)))))))))</f>
        <v>2.0032200000000002</v>
      </c>
      <c r="AC1475" s="70">
        <f>+IF(AB1475="-","-",IF(ABS(K1475-AB1475)&lt;0.1,1,-1*(AB1475-K1475)/K1475))</f>
        <v>9.9999999999999895E-2</v>
      </c>
      <c r="AD1475" s="66">
        <f>+IF(AB1475&lt;&gt;"-",IF(AB1475&lt;K1475,(K1475-AB1475)*C1475,AB1475*C1475),"")</f>
        <v>6.6773999999999933</v>
      </c>
      <c r="AE1475" s="68" t="str">
        <f>+IF(AB1475&lt;&gt;"-",IF(R1475&lt;&gt;"-",IF(Z1475&lt;&gt;"OUI","OLD","FAUX"),IF(Z1475&lt;&gt;"OUI","NEW","FAUX")),"")</f>
        <v>OLD</v>
      </c>
      <c r="AF1475" s="68"/>
      <c r="AG1475" s="68"/>
      <c r="AH1475" s="53" t="str">
        <f t="shared" si="22"/>
        <v/>
      </c>
    </row>
    <row r="1476" spans="1:34" ht="17">
      <c r="A1476" s="53" t="s">
        <v>961</v>
      </c>
      <c r="B1476" s="53" t="s">
        <v>962</v>
      </c>
      <c r="C1476" s="54">
        <v>26</v>
      </c>
      <c r="D1476" s="55" t="s">
        <v>47</v>
      </c>
      <c r="E1476" s="55"/>
      <c r="F1476" s="56" t="s">
        <v>49</v>
      </c>
      <c r="G1476" s="56" t="s">
        <v>49</v>
      </c>
      <c r="H1476" s="56"/>
      <c r="I1476" s="56"/>
      <c r="J1476" s="56"/>
      <c r="K1476" s="57">
        <v>2.2258</v>
      </c>
      <c r="L1476" s="58">
        <v>44838</v>
      </c>
      <c r="M1476" s="58">
        <v>45216</v>
      </c>
      <c r="N1476" s="59"/>
      <c r="O1476" s="56"/>
      <c r="P1476" s="56"/>
      <c r="Q1476" s="56">
        <v>26</v>
      </c>
      <c r="R1476" s="60">
        <v>2.0032200000000002</v>
      </c>
      <c r="S1476" s="61">
        <f>O1476+P1476</f>
        <v>0</v>
      </c>
      <c r="T1476" s="62">
        <f>+IF(L1476&lt;&gt;"",IF(DAYS360(L1476,$A$2)&lt;0,0,IF(AND(MONTH(L1476)=MONTH($A$2),YEAR(L1476)&lt;YEAR($A$2)),(DAYS360(L1476,$A$2)/30)-1,DAYS360(L1476,$A$2)/30)),0)</f>
        <v>29.733333333333334</v>
      </c>
      <c r="U1476" s="62">
        <f>+IF(M1476&lt;&gt;"",IF(DAYS360(M1476,$A$2)&lt;0,0,IF(AND(MONTH(M1476)=MONTH($A$2),YEAR(M1476)&lt;YEAR($A$2)),(DAYS360(M1476,$A$2)/30)-1,DAYS360(M1476,$A$2)/30)),0)</f>
        <v>17.3</v>
      </c>
      <c r="V1476" s="63">
        <f>S1476/((C1476+Q1476)/2)</f>
        <v>0</v>
      </c>
      <c r="W1476" s="64">
        <f>+IF(V1476&gt;0,1/V1476,999)</f>
        <v>999</v>
      </c>
      <c r="X1476" s="65" t="str">
        <f>+IF(N1476&lt;&gt;"",IF(INT(N1476)&lt;&gt;INT(K1476),"OUI",""),"")</f>
        <v/>
      </c>
      <c r="Y1476" s="66">
        <f>+IF(F1476="OUI",0,C1476*K1476)</f>
        <v>57.870800000000003</v>
      </c>
      <c r="Z1476" s="67" t="str">
        <f>+IF(R1476="-",IF(OR(F1476="OUI",AND(G1476="OUI",T1476&lt;=$V$1),H1476="OUI",I1476="OUI",J1476="OUI",T1476&lt;=$V$1),"OUI",""),"")</f>
        <v/>
      </c>
      <c r="AA1476" s="68" t="str">
        <f>+IF(OR(Z1476&lt;&gt;"OUI",X1476="OUI",R1476&lt;&gt;"-"),"OUI","")</f>
        <v>OUI</v>
      </c>
      <c r="AB1476" s="69">
        <f>+IF(AA1476&lt;&gt;"OUI","-",IF(R1476="-",IF(W1476&lt;=3,"-",MAX(N1476,K1476*(1-$T$1))),IF(W1476&lt;=3,R1476,IF(T1476&gt;$V$6,MAX(N1476,K1476*$T$6),IF(T1476&gt;$V$5,MAX(R1476,N1476,K1476*(1-$T$2),K1476*(1-$T$5)),IF(T1476&gt;$V$4,MAX(R1476,N1476,K1476*(1-$T$2),K1476*(1-$T$4)),IF(T1476&gt;$V$3,MAX(R1476,N1476,K1476*(1-$T$2),K1476*(1-$T$3)),IF(T1476&gt;$V$1,MAX(N1476,K1476*(1-$T$2)),MAX(N1476,R1476)))))))))</f>
        <v>2.0032200000000002</v>
      </c>
      <c r="AC1476" s="70">
        <f>+IF(AB1476="-","-",IF(ABS(K1476-AB1476)&lt;0.1,1,-1*(AB1476-K1476)/K1476))</f>
        <v>9.9999999999999895E-2</v>
      </c>
      <c r="AD1476" s="66">
        <f>+IF(AB1476&lt;&gt;"-",IF(AB1476&lt;K1476,(K1476-AB1476)*C1476,AB1476*C1476),"")</f>
        <v>5.7870799999999942</v>
      </c>
      <c r="AE1476" s="68" t="str">
        <f>+IF(AB1476&lt;&gt;"-",IF(R1476&lt;&gt;"-",IF(Z1476&lt;&gt;"OUI","OLD","FAUX"),IF(Z1476&lt;&gt;"OUI","NEW","FAUX")),"")</f>
        <v>OLD</v>
      </c>
      <c r="AF1476" s="68"/>
      <c r="AG1476" s="68"/>
      <c r="AH1476" s="53" t="str">
        <f t="shared" si="22"/>
        <v/>
      </c>
    </row>
    <row r="1477" spans="1:34" ht="17">
      <c r="A1477" s="53" t="s">
        <v>1009</v>
      </c>
      <c r="B1477" s="53" t="s">
        <v>1010</v>
      </c>
      <c r="C1477" s="54">
        <v>20</v>
      </c>
      <c r="D1477" s="55" t="s">
        <v>47</v>
      </c>
      <c r="E1477" s="55"/>
      <c r="F1477" s="56" t="s">
        <v>49</v>
      </c>
      <c r="G1477" s="56" t="s">
        <v>49</v>
      </c>
      <c r="H1477" s="56"/>
      <c r="I1477" s="56"/>
      <c r="J1477" s="56"/>
      <c r="K1477" s="57">
        <v>2.2258</v>
      </c>
      <c r="L1477" s="58">
        <v>44838</v>
      </c>
      <c r="M1477" s="58">
        <v>45190</v>
      </c>
      <c r="N1477" s="59"/>
      <c r="O1477" s="56"/>
      <c r="P1477" s="56"/>
      <c r="Q1477" s="56">
        <v>20</v>
      </c>
      <c r="R1477" s="60">
        <v>2.0032200000000002</v>
      </c>
      <c r="S1477" s="61">
        <f>O1477+P1477</f>
        <v>0</v>
      </c>
      <c r="T1477" s="62">
        <f>+IF(L1477&lt;&gt;"",IF(DAYS360(L1477,$A$2)&lt;0,0,IF(AND(MONTH(L1477)=MONTH($A$2),YEAR(L1477)&lt;YEAR($A$2)),(DAYS360(L1477,$A$2)/30)-1,DAYS360(L1477,$A$2)/30)),0)</f>
        <v>29.733333333333334</v>
      </c>
      <c r="U1477" s="62">
        <f>+IF(M1477&lt;&gt;"",IF(DAYS360(M1477,$A$2)&lt;0,0,IF(AND(MONTH(M1477)=MONTH($A$2),YEAR(M1477)&lt;YEAR($A$2)),(DAYS360(M1477,$A$2)/30)-1,DAYS360(M1477,$A$2)/30)),0)</f>
        <v>18.166666666666668</v>
      </c>
      <c r="V1477" s="63">
        <f>S1477/((C1477+Q1477)/2)</f>
        <v>0</v>
      </c>
      <c r="W1477" s="64">
        <f>+IF(V1477&gt;0,1/V1477,999)</f>
        <v>999</v>
      </c>
      <c r="X1477" s="65" t="str">
        <f>+IF(N1477&lt;&gt;"",IF(INT(N1477)&lt;&gt;INT(K1477),"OUI",""),"")</f>
        <v/>
      </c>
      <c r="Y1477" s="66">
        <f>+IF(F1477="OUI",0,C1477*K1477)</f>
        <v>44.515999999999998</v>
      </c>
      <c r="Z1477" s="67" t="str">
        <f>+IF(R1477="-",IF(OR(F1477="OUI",AND(G1477="OUI",T1477&lt;=$V$1),H1477="OUI",I1477="OUI",J1477="OUI",T1477&lt;=$V$1),"OUI",""),"")</f>
        <v/>
      </c>
      <c r="AA1477" s="68" t="str">
        <f>+IF(OR(Z1477&lt;&gt;"OUI",X1477="OUI",R1477&lt;&gt;"-"),"OUI","")</f>
        <v>OUI</v>
      </c>
      <c r="AB1477" s="69">
        <f>+IF(AA1477&lt;&gt;"OUI","-",IF(R1477="-",IF(W1477&lt;=3,"-",MAX(N1477,K1477*(1-$T$1))),IF(W1477&lt;=3,R1477,IF(T1477&gt;$V$6,MAX(N1477,K1477*$T$6),IF(T1477&gt;$V$5,MAX(R1477,N1477,K1477*(1-$T$2),K1477*(1-$T$5)),IF(T1477&gt;$V$4,MAX(R1477,N1477,K1477*(1-$T$2),K1477*(1-$T$4)),IF(T1477&gt;$V$3,MAX(R1477,N1477,K1477*(1-$T$2),K1477*(1-$T$3)),IF(T1477&gt;$V$1,MAX(N1477,K1477*(1-$T$2)),MAX(N1477,R1477)))))))))</f>
        <v>2.0032200000000002</v>
      </c>
      <c r="AC1477" s="70">
        <f>+IF(AB1477="-","-",IF(ABS(K1477-AB1477)&lt;0.1,1,-1*(AB1477-K1477)/K1477))</f>
        <v>9.9999999999999895E-2</v>
      </c>
      <c r="AD1477" s="66">
        <f>+IF(AB1477&lt;&gt;"-",IF(AB1477&lt;K1477,(K1477-AB1477)*C1477,AB1477*C1477),"")</f>
        <v>4.4515999999999956</v>
      </c>
      <c r="AE1477" s="68" t="str">
        <f>+IF(AB1477&lt;&gt;"-",IF(R1477&lt;&gt;"-",IF(Z1477&lt;&gt;"OUI","OLD","FAUX"),IF(Z1477&lt;&gt;"OUI","NEW","FAUX")),"")</f>
        <v>OLD</v>
      </c>
      <c r="AF1477" s="68"/>
      <c r="AG1477" s="68"/>
      <c r="AH1477" s="53" t="str">
        <f t="shared" si="22"/>
        <v/>
      </c>
    </row>
    <row r="1478" spans="1:34" ht="17">
      <c r="A1478" s="53" t="s">
        <v>1011</v>
      </c>
      <c r="B1478" s="53" t="s">
        <v>1012</v>
      </c>
      <c r="C1478" s="54">
        <v>20</v>
      </c>
      <c r="D1478" s="55" t="s">
        <v>47</v>
      </c>
      <c r="E1478" s="55"/>
      <c r="F1478" s="56" t="s">
        <v>49</v>
      </c>
      <c r="G1478" s="56" t="s">
        <v>49</v>
      </c>
      <c r="H1478" s="56"/>
      <c r="I1478" s="56"/>
      <c r="J1478" s="56"/>
      <c r="K1478" s="57">
        <v>2.2258</v>
      </c>
      <c r="L1478" s="58">
        <v>44838</v>
      </c>
      <c r="M1478" s="58"/>
      <c r="N1478" s="59"/>
      <c r="O1478" s="56"/>
      <c r="P1478" s="56"/>
      <c r="Q1478" s="56">
        <v>20</v>
      </c>
      <c r="R1478" s="60">
        <v>2.0032200000000002</v>
      </c>
      <c r="S1478" s="61">
        <f>O1478+P1478</f>
        <v>0</v>
      </c>
      <c r="T1478" s="62">
        <f>+IF(L1478&lt;&gt;"",IF(DAYS360(L1478,$A$2)&lt;0,0,IF(AND(MONTH(L1478)=MONTH($A$2),YEAR(L1478)&lt;YEAR($A$2)),(DAYS360(L1478,$A$2)/30)-1,DAYS360(L1478,$A$2)/30)),0)</f>
        <v>29.733333333333334</v>
      </c>
      <c r="U1478" s="62">
        <f>+IF(M1478&lt;&gt;"",IF(DAYS360(M1478,$A$2)&lt;0,0,IF(AND(MONTH(M1478)=MONTH($A$2),YEAR(M1478)&lt;YEAR($A$2)),(DAYS360(M1478,$A$2)/30)-1,DAYS360(M1478,$A$2)/30)),0)</f>
        <v>0</v>
      </c>
      <c r="V1478" s="63">
        <f>S1478/((C1478+Q1478)/2)</f>
        <v>0</v>
      </c>
      <c r="W1478" s="64">
        <f>+IF(V1478&gt;0,1/V1478,999)</f>
        <v>999</v>
      </c>
      <c r="X1478" s="65" t="str">
        <f>+IF(N1478&lt;&gt;"",IF(INT(N1478)&lt;&gt;INT(K1478),"OUI",""),"")</f>
        <v/>
      </c>
      <c r="Y1478" s="66">
        <f>+IF(F1478="OUI",0,C1478*K1478)</f>
        <v>44.515999999999998</v>
      </c>
      <c r="Z1478" s="67" t="str">
        <f>+IF(R1478="-",IF(OR(F1478="OUI",AND(G1478="OUI",T1478&lt;=$V$1),H1478="OUI",I1478="OUI",J1478="OUI",T1478&lt;=$V$1),"OUI",""),"")</f>
        <v/>
      </c>
      <c r="AA1478" s="68" t="str">
        <f>+IF(OR(Z1478&lt;&gt;"OUI",X1478="OUI",R1478&lt;&gt;"-"),"OUI","")</f>
        <v>OUI</v>
      </c>
      <c r="AB1478" s="69">
        <f>+IF(AA1478&lt;&gt;"OUI","-",IF(R1478="-",IF(W1478&lt;=3,"-",MAX(N1478,K1478*(1-$T$1))),IF(W1478&lt;=3,R1478,IF(T1478&gt;$V$6,MAX(N1478,K1478*$T$6),IF(T1478&gt;$V$5,MAX(R1478,N1478,K1478*(1-$T$2),K1478*(1-$T$5)),IF(T1478&gt;$V$4,MAX(R1478,N1478,K1478*(1-$T$2),K1478*(1-$T$4)),IF(T1478&gt;$V$3,MAX(R1478,N1478,K1478*(1-$T$2),K1478*(1-$T$3)),IF(T1478&gt;$V$1,MAX(N1478,K1478*(1-$T$2)),MAX(N1478,R1478)))))))))</f>
        <v>2.0032200000000002</v>
      </c>
      <c r="AC1478" s="70">
        <f>+IF(AB1478="-","-",IF(ABS(K1478-AB1478)&lt;0.1,1,-1*(AB1478-K1478)/K1478))</f>
        <v>9.9999999999999895E-2</v>
      </c>
      <c r="AD1478" s="66">
        <f>+IF(AB1478&lt;&gt;"-",IF(AB1478&lt;K1478,(K1478-AB1478)*C1478,AB1478*C1478),"")</f>
        <v>4.4515999999999956</v>
      </c>
      <c r="AE1478" s="68" t="str">
        <f>+IF(AB1478&lt;&gt;"-",IF(R1478&lt;&gt;"-",IF(Z1478&lt;&gt;"OUI","OLD","FAUX"),IF(Z1478&lt;&gt;"OUI","NEW","FAUX")),"")</f>
        <v>OLD</v>
      </c>
      <c r="AF1478" s="68"/>
      <c r="AG1478" s="68"/>
      <c r="AH1478" s="53" t="str">
        <f t="shared" si="22"/>
        <v/>
      </c>
    </row>
    <row r="1479" spans="1:34" ht="17">
      <c r="A1479" s="53" t="s">
        <v>1013</v>
      </c>
      <c r="B1479" s="53" t="s">
        <v>1014</v>
      </c>
      <c r="C1479" s="54">
        <v>20</v>
      </c>
      <c r="D1479" s="55" t="s">
        <v>47</v>
      </c>
      <c r="E1479" s="55"/>
      <c r="F1479" s="56" t="s">
        <v>49</v>
      </c>
      <c r="G1479" s="56" t="s">
        <v>49</v>
      </c>
      <c r="H1479" s="56"/>
      <c r="I1479" s="56"/>
      <c r="J1479" s="56"/>
      <c r="K1479" s="57">
        <v>2.2258</v>
      </c>
      <c r="L1479" s="58">
        <v>44838</v>
      </c>
      <c r="M1479" s="58"/>
      <c r="N1479" s="59"/>
      <c r="O1479" s="56"/>
      <c r="P1479" s="56"/>
      <c r="Q1479" s="56">
        <v>20</v>
      </c>
      <c r="R1479" s="60">
        <v>2.0032200000000002</v>
      </c>
      <c r="S1479" s="61">
        <f>O1479+P1479</f>
        <v>0</v>
      </c>
      <c r="T1479" s="62">
        <f>+IF(L1479&lt;&gt;"",IF(DAYS360(L1479,$A$2)&lt;0,0,IF(AND(MONTH(L1479)=MONTH($A$2),YEAR(L1479)&lt;YEAR($A$2)),(DAYS360(L1479,$A$2)/30)-1,DAYS360(L1479,$A$2)/30)),0)</f>
        <v>29.733333333333334</v>
      </c>
      <c r="U1479" s="62">
        <f>+IF(M1479&lt;&gt;"",IF(DAYS360(M1479,$A$2)&lt;0,0,IF(AND(MONTH(M1479)=MONTH($A$2),YEAR(M1479)&lt;YEAR($A$2)),(DAYS360(M1479,$A$2)/30)-1,DAYS360(M1479,$A$2)/30)),0)</f>
        <v>0</v>
      </c>
      <c r="V1479" s="63">
        <f>S1479/((C1479+Q1479)/2)</f>
        <v>0</v>
      </c>
      <c r="W1479" s="64">
        <f>+IF(V1479&gt;0,1/V1479,999)</f>
        <v>999</v>
      </c>
      <c r="X1479" s="65" t="str">
        <f>+IF(N1479&lt;&gt;"",IF(INT(N1479)&lt;&gt;INT(K1479),"OUI",""),"")</f>
        <v/>
      </c>
      <c r="Y1479" s="66">
        <f>+IF(F1479="OUI",0,C1479*K1479)</f>
        <v>44.515999999999998</v>
      </c>
      <c r="Z1479" s="67" t="str">
        <f>+IF(R1479="-",IF(OR(F1479="OUI",AND(G1479="OUI",T1479&lt;=$V$1),H1479="OUI",I1479="OUI",J1479="OUI",T1479&lt;=$V$1),"OUI",""),"")</f>
        <v/>
      </c>
      <c r="AA1479" s="68" t="str">
        <f>+IF(OR(Z1479&lt;&gt;"OUI",X1479="OUI",R1479&lt;&gt;"-"),"OUI","")</f>
        <v>OUI</v>
      </c>
      <c r="AB1479" s="69">
        <f>+IF(AA1479&lt;&gt;"OUI","-",IF(R1479="-",IF(W1479&lt;=3,"-",MAX(N1479,K1479*(1-$T$1))),IF(W1479&lt;=3,R1479,IF(T1479&gt;$V$6,MAX(N1479,K1479*$T$6),IF(T1479&gt;$V$5,MAX(R1479,N1479,K1479*(1-$T$2),K1479*(1-$T$5)),IF(T1479&gt;$V$4,MAX(R1479,N1479,K1479*(1-$T$2),K1479*(1-$T$4)),IF(T1479&gt;$V$3,MAX(R1479,N1479,K1479*(1-$T$2),K1479*(1-$T$3)),IF(T1479&gt;$V$1,MAX(N1479,K1479*(1-$T$2)),MAX(N1479,R1479)))))))))</f>
        <v>2.0032200000000002</v>
      </c>
      <c r="AC1479" s="70">
        <f>+IF(AB1479="-","-",IF(ABS(K1479-AB1479)&lt;0.1,1,-1*(AB1479-K1479)/K1479))</f>
        <v>9.9999999999999895E-2</v>
      </c>
      <c r="AD1479" s="66">
        <f>+IF(AB1479&lt;&gt;"-",IF(AB1479&lt;K1479,(K1479-AB1479)*C1479,AB1479*C1479),"")</f>
        <v>4.4515999999999956</v>
      </c>
      <c r="AE1479" s="68" t="str">
        <f>+IF(AB1479&lt;&gt;"-",IF(R1479&lt;&gt;"-",IF(Z1479&lt;&gt;"OUI","OLD","FAUX"),IF(Z1479&lt;&gt;"OUI","NEW","FAUX")),"")</f>
        <v>OLD</v>
      </c>
      <c r="AF1479" s="68"/>
      <c r="AG1479" s="68"/>
      <c r="AH1479" s="53" t="str">
        <f t="shared" si="22"/>
        <v/>
      </c>
    </row>
    <row r="1480" spans="1:34" ht="17">
      <c r="A1480" s="53" t="s">
        <v>1024</v>
      </c>
      <c r="B1480" s="53" t="s">
        <v>1025</v>
      </c>
      <c r="C1480" s="54">
        <v>18</v>
      </c>
      <c r="D1480" s="55" t="s">
        <v>47</v>
      </c>
      <c r="E1480" s="55"/>
      <c r="F1480" s="56" t="s">
        <v>49</v>
      </c>
      <c r="G1480" s="56" t="s">
        <v>49</v>
      </c>
      <c r="H1480" s="56"/>
      <c r="I1480" s="56"/>
      <c r="J1480" s="56"/>
      <c r="K1480" s="57">
        <v>2.2258</v>
      </c>
      <c r="L1480" s="58">
        <v>44838</v>
      </c>
      <c r="M1480" s="58">
        <v>45558</v>
      </c>
      <c r="N1480" s="59"/>
      <c r="O1480" s="56"/>
      <c r="P1480" s="56"/>
      <c r="Q1480" s="56">
        <v>18</v>
      </c>
      <c r="R1480" s="60">
        <v>2.0032200000000002</v>
      </c>
      <c r="S1480" s="61">
        <f>O1480+P1480</f>
        <v>0</v>
      </c>
      <c r="T1480" s="62">
        <f>+IF(L1480&lt;&gt;"",IF(DAYS360(L1480,$A$2)&lt;0,0,IF(AND(MONTH(L1480)=MONTH($A$2),YEAR(L1480)&lt;YEAR($A$2)),(DAYS360(L1480,$A$2)/30)-1,DAYS360(L1480,$A$2)/30)),0)</f>
        <v>29.733333333333334</v>
      </c>
      <c r="U1480" s="62">
        <f>+IF(M1480&lt;&gt;"",IF(DAYS360(M1480,$A$2)&lt;0,0,IF(AND(MONTH(M1480)=MONTH($A$2),YEAR(M1480)&lt;YEAR($A$2)),(DAYS360(M1480,$A$2)/30)-1,DAYS360(M1480,$A$2)/30)),0)</f>
        <v>6.1</v>
      </c>
      <c r="V1480" s="63">
        <f>S1480/((C1480+Q1480)/2)</f>
        <v>0</v>
      </c>
      <c r="W1480" s="64">
        <f>+IF(V1480&gt;0,1/V1480,999)</f>
        <v>999</v>
      </c>
      <c r="X1480" s="65" t="str">
        <f>+IF(N1480&lt;&gt;"",IF(INT(N1480)&lt;&gt;INT(K1480),"OUI",""),"")</f>
        <v/>
      </c>
      <c r="Y1480" s="66">
        <f>+IF(F1480="OUI",0,C1480*K1480)</f>
        <v>40.064399999999999</v>
      </c>
      <c r="Z1480" s="67" t="str">
        <f>+IF(R1480="-",IF(OR(F1480="OUI",AND(G1480="OUI",T1480&lt;=$V$1),H1480="OUI",I1480="OUI",J1480="OUI",T1480&lt;=$V$1),"OUI",""),"")</f>
        <v/>
      </c>
      <c r="AA1480" s="68" t="str">
        <f>+IF(OR(Z1480&lt;&gt;"OUI",X1480="OUI",R1480&lt;&gt;"-"),"OUI","")</f>
        <v>OUI</v>
      </c>
      <c r="AB1480" s="69">
        <f>+IF(AA1480&lt;&gt;"OUI","-",IF(R1480="-",IF(W1480&lt;=3,"-",MAX(N1480,K1480*(1-$T$1))),IF(W1480&lt;=3,R1480,IF(T1480&gt;$V$6,MAX(N1480,K1480*$T$6),IF(T1480&gt;$V$5,MAX(R1480,N1480,K1480*(1-$T$2),K1480*(1-$T$5)),IF(T1480&gt;$V$4,MAX(R1480,N1480,K1480*(1-$T$2),K1480*(1-$T$4)),IF(T1480&gt;$V$3,MAX(R1480,N1480,K1480*(1-$T$2),K1480*(1-$T$3)),IF(T1480&gt;$V$1,MAX(N1480,K1480*(1-$T$2)),MAX(N1480,R1480)))))))))</f>
        <v>2.0032200000000002</v>
      </c>
      <c r="AC1480" s="70">
        <f>+IF(AB1480="-","-",IF(ABS(K1480-AB1480)&lt;0.1,1,-1*(AB1480-K1480)/K1480))</f>
        <v>9.9999999999999895E-2</v>
      </c>
      <c r="AD1480" s="66">
        <f>+IF(AB1480&lt;&gt;"-",IF(AB1480&lt;K1480,(K1480-AB1480)*C1480,AB1480*C1480),"")</f>
        <v>4.006439999999996</v>
      </c>
      <c r="AE1480" s="68" t="str">
        <f>+IF(AB1480&lt;&gt;"-",IF(R1480&lt;&gt;"-",IF(Z1480&lt;&gt;"OUI","OLD","FAUX"),IF(Z1480&lt;&gt;"OUI","NEW","FAUX")),"")</f>
        <v>OLD</v>
      </c>
      <c r="AF1480" s="68"/>
      <c r="AG1480" s="68"/>
      <c r="AH1480" s="53" t="str">
        <f t="shared" si="22"/>
        <v/>
      </c>
    </row>
    <row r="1481" spans="1:34" ht="17">
      <c r="A1481" s="53" t="s">
        <v>1038</v>
      </c>
      <c r="B1481" s="53" t="s">
        <v>1039</v>
      </c>
      <c r="C1481" s="54">
        <v>17</v>
      </c>
      <c r="D1481" s="55" t="s">
        <v>47</v>
      </c>
      <c r="E1481" s="55"/>
      <c r="F1481" s="56" t="s">
        <v>49</v>
      </c>
      <c r="G1481" s="56" t="s">
        <v>49</v>
      </c>
      <c r="H1481" s="56"/>
      <c r="I1481" s="56"/>
      <c r="J1481" s="56"/>
      <c r="K1481" s="57">
        <v>2.2258</v>
      </c>
      <c r="L1481" s="58">
        <v>44838</v>
      </c>
      <c r="M1481" s="58">
        <v>45180</v>
      </c>
      <c r="N1481" s="59"/>
      <c r="O1481" s="56"/>
      <c r="P1481" s="56"/>
      <c r="Q1481" s="56">
        <v>17</v>
      </c>
      <c r="R1481" s="60">
        <v>2.0032200000000002</v>
      </c>
      <c r="S1481" s="61">
        <f>O1481+P1481</f>
        <v>0</v>
      </c>
      <c r="T1481" s="62">
        <f>+IF(L1481&lt;&gt;"",IF(DAYS360(L1481,$A$2)&lt;0,0,IF(AND(MONTH(L1481)=MONTH($A$2),YEAR(L1481)&lt;YEAR($A$2)),(DAYS360(L1481,$A$2)/30)-1,DAYS360(L1481,$A$2)/30)),0)</f>
        <v>29.733333333333334</v>
      </c>
      <c r="U1481" s="62">
        <f>+IF(M1481&lt;&gt;"",IF(DAYS360(M1481,$A$2)&lt;0,0,IF(AND(MONTH(M1481)=MONTH($A$2),YEAR(M1481)&lt;YEAR($A$2)),(DAYS360(M1481,$A$2)/30)-1,DAYS360(M1481,$A$2)/30)),0)</f>
        <v>18.5</v>
      </c>
      <c r="V1481" s="63">
        <f>S1481/((C1481+Q1481)/2)</f>
        <v>0</v>
      </c>
      <c r="W1481" s="64">
        <f>+IF(V1481&gt;0,1/V1481,999)</f>
        <v>999</v>
      </c>
      <c r="X1481" s="65" t="str">
        <f>+IF(N1481&lt;&gt;"",IF(INT(N1481)&lt;&gt;INT(K1481),"OUI",""),"")</f>
        <v/>
      </c>
      <c r="Y1481" s="66">
        <f>+IF(F1481="OUI",0,C1481*K1481)</f>
        <v>37.8386</v>
      </c>
      <c r="Z1481" s="67" t="str">
        <f>+IF(R1481="-",IF(OR(F1481="OUI",AND(G1481="OUI",T1481&lt;=$V$1),H1481="OUI",I1481="OUI",J1481="OUI",T1481&lt;=$V$1),"OUI",""),"")</f>
        <v/>
      </c>
      <c r="AA1481" s="68" t="str">
        <f>+IF(OR(Z1481&lt;&gt;"OUI",X1481="OUI",R1481&lt;&gt;"-"),"OUI","")</f>
        <v>OUI</v>
      </c>
      <c r="AB1481" s="69">
        <f>+IF(AA1481&lt;&gt;"OUI","-",IF(R1481="-",IF(W1481&lt;=3,"-",MAX(N1481,K1481*(1-$T$1))),IF(W1481&lt;=3,R1481,IF(T1481&gt;$V$6,MAX(N1481,K1481*$T$6),IF(T1481&gt;$V$5,MAX(R1481,N1481,K1481*(1-$T$2),K1481*(1-$T$5)),IF(T1481&gt;$V$4,MAX(R1481,N1481,K1481*(1-$T$2),K1481*(1-$T$4)),IF(T1481&gt;$V$3,MAX(R1481,N1481,K1481*(1-$T$2),K1481*(1-$T$3)),IF(T1481&gt;$V$1,MAX(N1481,K1481*(1-$T$2)),MAX(N1481,R1481)))))))))</f>
        <v>2.0032200000000002</v>
      </c>
      <c r="AC1481" s="70">
        <f>+IF(AB1481="-","-",IF(ABS(K1481-AB1481)&lt;0.1,1,-1*(AB1481-K1481)/K1481))</f>
        <v>9.9999999999999895E-2</v>
      </c>
      <c r="AD1481" s="66">
        <f>+IF(AB1481&lt;&gt;"-",IF(AB1481&lt;K1481,(K1481-AB1481)*C1481,AB1481*C1481),"")</f>
        <v>3.7838599999999962</v>
      </c>
      <c r="AE1481" s="68" t="str">
        <f>+IF(AB1481&lt;&gt;"-",IF(R1481&lt;&gt;"-",IF(Z1481&lt;&gt;"OUI","OLD","FAUX"),IF(Z1481&lt;&gt;"OUI","NEW","FAUX")),"")</f>
        <v>OLD</v>
      </c>
      <c r="AF1481" s="68"/>
      <c r="AG1481" s="68"/>
      <c r="AH1481" s="53" t="str">
        <f t="shared" si="22"/>
        <v/>
      </c>
    </row>
    <row r="1482" spans="1:34" ht="17">
      <c r="A1482" s="53" t="s">
        <v>1796</v>
      </c>
      <c r="B1482" s="53" t="s">
        <v>1797</v>
      </c>
      <c r="C1482" s="54">
        <v>25</v>
      </c>
      <c r="D1482" s="55" t="s">
        <v>80</v>
      </c>
      <c r="E1482" s="55" t="s">
        <v>973</v>
      </c>
      <c r="F1482" s="56" t="s">
        <v>49</v>
      </c>
      <c r="G1482" s="56" t="s">
        <v>49</v>
      </c>
      <c r="H1482" s="56"/>
      <c r="I1482" s="56"/>
      <c r="J1482" s="56" t="s">
        <v>49</v>
      </c>
      <c r="K1482" s="57">
        <v>2.2000999999999999</v>
      </c>
      <c r="L1482" s="58">
        <v>44305</v>
      </c>
      <c r="M1482" s="58">
        <v>45653</v>
      </c>
      <c r="N1482" s="59"/>
      <c r="O1482" s="56"/>
      <c r="P1482" s="56"/>
      <c r="Q1482" s="56">
        <v>25</v>
      </c>
      <c r="R1482" s="60">
        <v>1.5217358333333335</v>
      </c>
      <c r="S1482" s="61">
        <f>O1482+P1482</f>
        <v>0</v>
      </c>
      <c r="T1482" s="62">
        <f>+IF(L1482&lt;&gt;"",IF(DAYS360(L1482,$A$2)&lt;0,0,IF(AND(MONTH(L1482)=MONTH($A$2),YEAR(L1482)&lt;YEAR($A$2)),(DAYS360(L1482,$A$2)/30)-1,DAYS360(L1482,$A$2)/30)),0)</f>
        <v>47.233333333333334</v>
      </c>
      <c r="U1482" s="62">
        <f>+IF(M1482&lt;&gt;"",IF(DAYS360(M1482,$A$2)&lt;0,0,IF(AND(MONTH(M1482)=MONTH($A$2),YEAR(M1482)&lt;YEAR($A$2)),(DAYS360(M1482,$A$2)/30)-1,DAYS360(M1482,$A$2)/30)),0)</f>
        <v>2.9666666666666668</v>
      </c>
      <c r="V1482" s="63">
        <f>S1482/((C1482+Q1482)/2)</f>
        <v>0</v>
      </c>
      <c r="W1482" s="64">
        <f>+IF(V1482&gt;0,1/V1482,999)</f>
        <v>999</v>
      </c>
      <c r="X1482" s="65" t="str">
        <f>+IF(N1482&lt;&gt;"",IF(INT(N1482)&lt;&gt;INT(K1482),"OUI",""),"")</f>
        <v/>
      </c>
      <c r="Y1482" s="66">
        <f>+IF(F1482="OUI",0,C1482*K1482)</f>
        <v>55.002499999999998</v>
      </c>
      <c r="Z1482" s="67" t="str">
        <f>+IF(R1482="-",IF(OR(F1482="OUI",AND(G1482="OUI",T1482&lt;=$V$1),H1482="OUI",I1482="OUI",J1482="OUI",T1482&lt;=$V$1),"OUI",""),"")</f>
        <v/>
      </c>
      <c r="AA1482" s="68" t="str">
        <f>+IF(OR(Z1482&lt;&gt;"OUI",X1482="OUI",R1482&lt;&gt;"-"),"OUI","")</f>
        <v>OUI</v>
      </c>
      <c r="AB1482" s="69">
        <f>+IF(AA1482&lt;&gt;"OUI","-",IF(R1482="-",IF(W1482&lt;=3,"-",MAX(N1482,K1482*(1-$T$1))),IF(W1482&lt;=3,R1482,IF(T1482&gt;$V$6,MAX(N1482,K1482*$T$6),IF(T1482&gt;$V$5,MAX(R1482,N1482,K1482*(1-$T$2),K1482*(1-$T$5)),IF(T1482&gt;$V$4,MAX(R1482,N1482,K1482*(1-$T$2),K1482*(1-$T$4)),IF(T1482&gt;$V$3,MAX(R1482,N1482,K1482*(1-$T$2),K1482*(1-$T$3)),IF(T1482&gt;$V$1,MAX(N1482,K1482*(1-$T$2)),MAX(N1482,R1482)))))))))</f>
        <v>1.9800899999999999</v>
      </c>
      <c r="AC1482" s="70">
        <f>+IF(AB1482="-","-",IF(ABS(K1482-AB1482)&lt;0.1,1,-1*(AB1482-K1482)/K1482))</f>
        <v>0.10000000000000002</v>
      </c>
      <c r="AD1482" s="66">
        <f>+IF(AB1482&lt;&gt;"-",IF(AB1482&lt;K1482,(K1482-AB1482)*C1482,AB1482*C1482),"")</f>
        <v>5.5002500000000012</v>
      </c>
      <c r="AE1482" s="68" t="str">
        <f>+IF(AB1482&lt;&gt;"-",IF(R1482&lt;&gt;"-",IF(Z1482&lt;&gt;"OUI","OLD","FAUX"),IF(Z1482&lt;&gt;"OUI","NEW","FAUX")),"")</f>
        <v>OLD</v>
      </c>
      <c r="AF1482" s="68"/>
      <c r="AG1482" s="68"/>
      <c r="AH1482" s="53" t="str">
        <f t="shared" si="22"/>
        <v/>
      </c>
    </row>
    <row r="1483" spans="1:34" ht="17">
      <c r="A1483" s="53" t="s">
        <v>1959</v>
      </c>
      <c r="B1483" s="53" t="s">
        <v>1960</v>
      </c>
      <c r="C1483" s="54">
        <v>6</v>
      </c>
      <c r="D1483" s="55" t="s">
        <v>80</v>
      </c>
      <c r="E1483" s="55" t="s">
        <v>81</v>
      </c>
      <c r="F1483" s="56" t="s">
        <v>49</v>
      </c>
      <c r="G1483" s="56" t="s">
        <v>49</v>
      </c>
      <c r="H1483" s="56"/>
      <c r="I1483" s="56"/>
      <c r="J1483" s="56" t="s">
        <v>49</v>
      </c>
      <c r="K1483" s="57">
        <v>2.2000000000000002</v>
      </c>
      <c r="L1483" s="58">
        <v>45258</v>
      </c>
      <c r="M1483" s="58">
        <v>45720</v>
      </c>
      <c r="N1483" s="59"/>
      <c r="O1483" s="56">
        <v>2</v>
      </c>
      <c r="P1483" s="56"/>
      <c r="Q1483" s="56">
        <v>9</v>
      </c>
      <c r="R1483" s="60">
        <v>1.9800000000000002</v>
      </c>
      <c r="S1483" s="61">
        <f>O1483+P1483</f>
        <v>2</v>
      </c>
      <c r="T1483" s="62">
        <f>+IF(L1483&lt;&gt;"",IF(DAYS360(L1483,$A$2)&lt;0,0,IF(AND(MONTH(L1483)=MONTH($A$2),YEAR(L1483)&lt;YEAR($A$2)),(DAYS360(L1483,$A$2)/30)-1,DAYS360(L1483,$A$2)/30)),0)</f>
        <v>15.933333333333334</v>
      </c>
      <c r="U1483" s="62">
        <f>+IF(M1483&lt;&gt;"",IF(DAYS360(M1483,$A$2)&lt;0,0,IF(AND(MONTH(M1483)=MONTH($A$2),YEAR(M1483)&lt;YEAR($A$2)),(DAYS360(M1483,$A$2)/30)-1,DAYS360(M1483,$A$2)/30)),0)</f>
        <v>0.73333333333333328</v>
      </c>
      <c r="V1483" s="63">
        <f>S1483/((C1483+Q1483)/2)</f>
        <v>0.26666666666666666</v>
      </c>
      <c r="W1483" s="64">
        <f>+IF(V1483&gt;0,1/V1483,999)</f>
        <v>3.75</v>
      </c>
      <c r="X1483" s="65" t="str">
        <f>+IF(N1483&lt;&gt;"",IF(INT(N1483)&lt;&gt;INT(K1483),"OUI",""),"")</f>
        <v/>
      </c>
      <c r="Y1483" s="66">
        <f>+IF(F1483="OUI",0,C1483*K1483)</f>
        <v>13.200000000000001</v>
      </c>
      <c r="Z1483" s="67" t="str">
        <f>+IF(R1483="-",IF(OR(F1483="OUI",AND(G1483="OUI",T1483&lt;=$V$1),H1483="OUI",I1483="OUI",J1483="OUI",T1483&lt;=$V$1),"OUI",""),"")</f>
        <v/>
      </c>
      <c r="AA1483" s="68" t="str">
        <f>+IF(OR(Z1483&lt;&gt;"OUI",X1483="OUI",R1483&lt;&gt;"-"),"OUI","")</f>
        <v>OUI</v>
      </c>
      <c r="AB1483" s="69">
        <f>+IF(AA1483&lt;&gt;"OUI","-",IF(R1483="-",IF(W1483&lt;=3,"-",MAX(N1483,K1483*(1-$T$1))),IF(W1483&lt;=3,R1483,IF(T1483&gt;$V$6,MAX(N1483,K1483*$T$6),IF(T1483&gt;$V$5,MAX(R1483,N1483,K1483*(1-$T$2),K1483*(1-$T$5)),IF(T1483&gt;$V$4,MAX(R1483,N1483,K1483*(1-$T$2),K1483*(1-$T$4)),IF(T1483&gt;$V$3,MAX(R1483,N1483,K1483*(1-$T$2),K1483*(1-$T$3)),IF(T1483&gt;$V$1,MAX(N1483,K1483*(1-$T$2)),MAX(N1483,R1483)))))))))</f>
        <v>1.9800000000000002</v>
      </c>
      <c r="AC1483" s="70">
        <f>+IF(AB1483="-","-",IF(ABS(K1483-AB1483)&lt;0.1,1,-1*(AB1483-K1483)/K1483))</f>
        <v>9.9999999999999978E-2</v>
      </c>
      <c r="AD1483" s="66">
        <f>+IF(AB1483&lt;&gt;"-",IF(AB1483&lt;K1483,(K1483-AB1483)*C1483,AB1483*C1483),"")</f>
        <v>1.3199999999999998</v>
      </c>
      <c r="AE1483" s="68" t="str">
        <f>+IF(AB1483&lt;&gt;"-",IF(R1483&lt;&gt;"-",IF(Z1483&lt;&gt;"OUI","OLD","FAUX"),IF(Z1483&lt;&gt;"OUI","NEW","FAUX")),"")</f>
        <v>OLD</v>
      </c>
      <c r="AF1483" s="68"/>
      <c r="AG1483" s="68"/>
      <c r="AH1483" s="53" t="str">
        <f t="shared" si="22"/>
        <v/>
      </c>
    </row>
    <row r="1484" spans="1:34" ht="17">
      <c r="A1484" s="53" t="s">
        <v>779</v>
      </c>
      <c r="B1484" s="53" t="s">
        <v>780</v>
      </c>
      <c r="C1484" s="54">
        <v>171</v>
      </c>
      <c r="D1484" s="55" t="s">
        <v>80</v>
      </c>
      <c r="E1484" s="55" t="s">
        <v>781</v>
      </c>
      <c r="F1484" s="56" t="s">
        <v>49</v>
      </c>
      <c r="G1484" s="56" t="s">
        <v>49</v>
      </c>
      <c r="H1484" s="56"/>
      <c r="I1484" s="56"/>
      <c r="J1484" s="56" t="s">
        <v>49</v>
      </c>
      <c r="K1484" s="57">
        <v>2.15</v>
      </c>
      <c r="L1484" s="58">
        <v>44032</v>
      </c>
      <c r="M1484" s="58">
        <v>45720</v>
      </c>
      <c r="N1484" s="59"/>
      <c r="O1484" s="56">
        <v>9</v>
      </c>
      <c r="P1484" s="56"/>
      <c r="Q1484" s="56">
        <v>181</v>
      </c>
      <c r="R1484" s="60">
        <v>1.9350000000000001</v>
      </c>
      <c r="S1484" s="61">
        <f>O1484+P1484</f>
        <v>9</v>
      </c>
      <c r="T1484" s="62">
        <f>+IF(L1484&lt;&gt;"",IF(DAYS360(L1484,$A$2)&lt;0,0,IF(AND(MONTH(L1484)=MONTH($A$2),YEAR(L1484)&lt;YEAR($A$2)),(DAYS360(L1484,$A$2)/30)-1,DAYS360(L1484,$A$2)/30)),0)</f>
        <v>56.2</v>
      </c>
      <c r="U1484" s="62">
        <f>+IF(M1484&lt;&gt;"",IF(DAYS360(M1484,$A$2)&lt;0,0,IF(AND(MONTH(M1484)=MONTH($A$2),YEAR(M1484)&lt;YEAR($A$2)),(DAYS360(M1484,$A$2)/30)-1,DAYS360(M1484,$A$2)/30)),0)</f>
        <v>0.73333333333333328</v>
      </c>
      <c r="V1484" s="63">
        <f>S1484/((C1484+Q1484)/2)</f>
        <v>5.113636363636364E-2</v>
      </c>
      <c r="W1484" s="64">
        <f>+IF(V1484&gt;0,1/V1484,999)</f>
        <v>19.555555555555554</v>
      </c>
      <c r="X1484" s="65" t="str">
        <f>+IF(N1484&lt;&gt;"",IF(INT(N1484)&lt;&gt;INT(K1484),"OUI",""),"")</f>
        <v/>
      </c>
      <c r="Y1484" s="66">
        <f>+IF(F1484="OUI",0,C1484*K1484)</f>
        <v>367.65</v>
      </c>
      <c r="Z1484" s="67" t="str">
        <f>+IF(R1484="-",IF(OR(F1484="OUI",AND(G1484="OUI",T1484&lt;=$V$1),H1484="OUI",I1484="OUI",J1484="OUI",T1484&lt;=$V$1),"OUI",""),"")</f>
        <v/>
      </c>
      <c r="AA1484" s="68" t="str">
        <f>+IF(OR(Z1484&lt;&gt;"OUI",X1484="OUI",R1484&lt;&gt;"-"),"OUI","")</f>
        <v>OUI</v>
      </c>
      <c r="AB1484" s="69">
        <f>+IF(AA1484&lt;&gt;"OUI","-",IF(R1484="-",IF(W1484&lt;=3,"-",MAX(N1484,K1484*(1-$T$1))),IF(W1484&lt;=3,R1484,IF(T1484&gt;$V$6,MAX(N1484,K1484*$T$6),IF(T1484&gt;$V$5,MAX(R1484,N1484,K1484*(1-$T$2),K1484*(1-$T$5)),IF(T1484&gt;$V$4,MAX(R1484,N1484,K1484*(1-$T$2),K1484*(1-$T$4)),IF(T1484&gt;$V$3,MAX(R1484,N1484,K1484*(1-$T$2),K1484*(1-$T$3)),IF(T1484&gt;$V$1,MAX(N1484,K1484*(1-$T$2)),MAX(N1484,R1484)))))))))</f>
        <v>1.9350000000000001</v>
      </c>
      <c r="AC1484" s="70">
        <f>+IF(AB1484="-","-",IF(ABS(K1484-AB1484)&lt;0.1,1,-1*(AB1484-K1484)/K1484))</f>
        <v>9.9999999999999936E-2</v>
      </c>
      <c r="AD1484" s="66">
        <f>+IF(AB1484&lt;&gt;"-",IF(AB1484&lt;K1484,(K1484-AB1484)*C1484,AB1484*C1484),"")</f>
        <v>36.764999999999972</v>
      </c>
      <c r="AE1484" s="68" t="str">
        <f>+IF(AB1484&lt;&gt;"-",IF(R1484&lt;&gt;"-",IF(Z1484&lt;&gt;"OUI","OLD","FAUX"),IF(Z1484&lt;&gt;"OUI","NEW","FAUX")),"")</f>
        <v>OLD</v>
      </c>
      <c r="AF1484" s="68"/>
      <c r="AG1484" s="68"/>
      <c r="AH1484" s="53" t="str">
        <f t="shared" si="22"/>
        <v/>
      </c>
    </row>
    <row r="1485" spans="1:34" ht="17">
      <c r="A1485" s="53" t="s">
        <v>355</v>
      </c>
      <c r="B1485" s="53" t="s">
        <v>356</v>
      </c>
      <c r="C1485" s="54">
        <v>3</v>
      </c>
      <c r="D1485" s="55" t="s">
        <v>80</v>
      </c>
      <c r="E1485" s="55" t="s">
        <v>97</v>
      </c>
      <c r="F1485" s="56" t="s">
        <v>49</v>
      </c>
      <c r="G1485" s="56" t="s">
        <v>49</v>
      </c>
      <c r="H1485" s="56"/>
      <c r="I1485" s="56"/>
      <c r="J1485" s="56" t="s">
        <v>98</v>
      </c>
      <c r="K1485" s="57">
        <v>2.1440999999999999</v>
      </c>
      <c r="L1485" s="58">
        <v>43371</v>
      </c>
      <c r="M1485" s="58">
        <v>45446</v>
      </c>
      <c r="N1485" s="59"/>
      <c r="O1485" s="56"/>
      <c r="P1485" s="56"/>
      <c r="Q1485" s="56">
        <v>3</v>
      </c>
      <c r="R1485" s="60">
        <v>2.1440999999999999</v>
      </c>
      <c r="S1485" s="61">
        <f>O1485+P1485</f>
        <v>0</v>
      </c>
      <c r="T1485" s="62">
        <f>+IF(L1485&lt;&gt;"",IF(DAYS360(L1485,$A$2)&lt;0,0,IF(AND(MONTH(L1485)=MONTH($A$2),YEAR(L1485)&lt;YEAR($A$2)),(DAYS360(L1485,$A$2)/30)-1,DAYS360(L1485,$A$2)/30)),0)</f>
        <v>77.933333333333337</v>
      </c>
      <c r="U1485" s="62">
        <f>+IF(M1485&lt;&gt;"",IF(DAYS360(M1485,$A$2)&lt;0,0,IF(AND(MONTH(M1485)=MONTH($A$2),YEAR(M1485)&lt;YEAR($A$2)),(DAYS360(M1485,$A$2)/30)-1,DAYS360(M1485,$A$2)/30)),0)</f>
        <v>9.7666666666666675</v>
      </c>
      <c r="V1485" s="63">
        <f>S1485/((C1485+Q1485)/2)</f>
        <v>0</v>
      </c>
      <c r="W1485" s="64">
        <f>+IF(V1485&gt;0,1/V1485,999)</f>
        <v>999</v>
      </c>
      <c r="X1485" s="65" t="str">
        <f>+IF(N1485&lt;&gt;"",IF(INT(N1485)&lt;&gt;INT(K1485),"OUI",""),"")</f>
        <v/>
      </c>
      <c r="Y1485" s="66">
        <f>+IF(F1485="OUI",0,C1485*K1485)</f>
        <v>6.4322999999999997</v>
      </c>
      <c r="Z1485" s="67" t="str">
        <f>+IF(R1485="-",IF(OR(F1485="OUI",AND(G1485="OUI",T1485&lt;=$V$1),H1485="OUI",I1485="OUI",J1485="OUI",T1485&lt;=$V$1),"OUI",""),"")</f>
        <v/>
      </c>
      <c r="AA1485" s="68" t="str">
        <f>+IF(OR(Z1485&lt;&gt;"OUI",X1485="OUI",R1485&lt;&gt;"-"),"OUI","")</f>
        <v>OUI</v>
      </c>
      <c r="AB1485" s="69">
        <f>+IF(AA1485&lt;&gt;"OUI","-",IF(R1485="-",IF(W1485&lt;=3,"-",MAX(N1485,K1485*(1-$T$1))),IF(W1485&lt;=3,R1485,IF(T1485&gt;$V$6,MAX(N1485,K1485*$T$6),IF(T1485&gt;$V$5,MAX(R1485,N1485,K1485*(1-$T$2),K1485*(1-$T$5)),IF(T1485&gt;$V$4,MAX(R1485,N1485,K1485*(1-$T$2),K1485*(1-$T$4)),IF(T1485&gt;$V$3,MAX(R1485,N1485,K1485*(1-$T$2),K1485*(1-$T$3)),IF(T1485&gt;$V$1,MAX(N1485,K1485*(1-$T$2)),MAX(N1485,R1485)))))))))</f>
        <v>2.1440999999999999</v>
      </c>
      <c r="AC1485" s="70">
        <f>+IF(AB1485="-","-",IF(ABS(K1485-AB1485)&lt;0.1,1,-1*(AB1485-K1485)/K1485))</f>
        <v>1</v>
      </c>
      <c r="AD1485" s="66">
        <f>+IF(AB1485&lt;&gt;"-",IF(AB1485&lt;K1485,(K1485-AB1485)*C1485,AB1485*C1485),"")</f>
        <v>6.4322999999999997</v>
      </c>
      <c r="AE1485" s="68" t="str">
        <f>+IF(AB1485&lt;&gt;"-",IF(R1485&lt;&gt;"-",IF(Z1485&lt;&gt;"OUI","OLD","FAUX"),IF(Z1485&lt;&gt;"OUI","NEW","FAUX")),"")</f>
        <v>OLD</v>
      </c>
      <c r="AF1485" s="68"/>
      <c r="AG1485" s="68"/>
      <c r="AH1485" s="53" t="str">
        <f t="shared" si="22"/>
        <v/>
      </c>
    </row>
    <row r="1486" spans="1:34" ht="17">
      <c r="A1486" s="53" t="s">
        <v>2302</v>
      </c>
      <c r="B1486" s="53" t="s">
        <v>2303</v>
      </c>
      <c r="C1486" s="54">
        <v>3</v>
      </c>
      <c r="D1486" s="55" t="s">
        <v>133</v>
      </c>
      <c r="E1486" s="55" t="s">
        <v>1049</v>
      </c>
      <c r="F1486" s="56" t="s">
        <v>49</v>
      </c>
      <c r="G1486" s="56" t="s">
        <v>49</v>
      </c>
      <c r="H1486" s="56"/>
      <c r="I1486" s="56"/>
      <c r="J1486" s="56" t="s">
        <v>49</v>
      </c>
      <c r="K1486" s="57">
        <v>2.08</v>
      </c>
      <c r="L1486" s="58">
        <v>45427</v>
      </c>
      <c r="M1486" s="58">
        <v>45414</v>
      </c>
      <c r="N1486" s="59"/>
      <c r="O1486" s="56"/>
      <c r="P1486" s="56"/>
      <c r="Q1486" s="56">
        <v>3</v>
      </c>
      <c r="R1486" s="60">
        <v>1.2595555555555555</v>
      </c>
      <c r="S1486" s="61">
        <f>O1486+P1486</f>
        <v>0</v>
      </c>
      <c r="T1486" s="62">
        <f>+IF(L1486&lt;&gt;"",IF(DAYS360(L1486,$A$2)&lt;0,0,IF(AND(MONTH(L1486)=MONTH($A$2),YEAR(L1486)&lt;YEAR($A$2)),(DAYS360(L1486,$A$2)/30)-1,DAYS360(L1486,$A$2)/30)),0)</f>
        <v>10.366666666666667</v>
      </c>
      <c r="U1486" s="62">
        <f>+IF(M1486&lt;&gt;"",IF(DAYS360(M1486,$A$2)&lt;0,0,IF(AND(MONTH(M1486)=MONTH($A$2),YEAR(M1486)&lt;YEAR($A$2)),(DAYS360(M1486,$A$2)/30)-1,DAYS360(M1486,$A$2)/30)),0)</f>
        <v>10.8</v>
      </c>
      <c r="V1486" s="63">
        <f>S1486/((C1486+Q1486)/2)</f>
        <v>0</v>
      </c>
      <c r="W1486" s="64">
        <f>+IF(V1486&gt;0,1/V1486,999)</f>
        <v>999</v>
      </c>
      <c r="X1486" s="65" t="str">
        <f>+IF(N1486&lt;&gt;"",IF(INT(N1486)&lt;&gt;INT(K1486),"OUI",""),"")</f>
        <v/>
      </c>
      <c r="Y1486" s="66">
        <f>+IF(F1486="OUI",0,C1486*K1486)</f>
        <v>6.24</v>
      </c>
      <c r="Z1486" s="67" t="str">
        <f>+IF(R1486="-",IF(OR(F1486="OUI",AND(G1486="OUI",T1486&lt;=$V$1),H1486="OUI",I1486="OUI",J1486="OUI",T1486&lt;=$V$1),"OUI",""),"")</f>
        <v/>
      </c>
      <c r="AA1486" s="68" t="str">
        <f>+IF(OR(Z1486&lt;&gt;"OUI",X1486="OUI",R1486&lt;&gt;"-"),"OUI","")</f>
        <v>OUI</v>
      </c>
      <c r="AB1486" s="69">
        <f>+IF(AA1486&lt;&gt;"OUI","-",IF(R1486="-",IF(W1486&lt;=3,"-",MAX(N1486,K1486*(1-$T$1))),IF(W1486&lt;=3,R1486,IF(T1486&gt;$V$6,MAX(N1486,K1486*$T$6),IF(T1486&gt;$V$5,MAX(R1486,N1486,K1486*(1-$T$2),K1486*(1-$T$5)),IF(T1486&gt;$V$4,MAX(R1486,N1486,K1486*(1-$T$2),K1486*(1-$T$4)),IF(T1486&gt;$V$3,MAX(R1486,N1486,K1486*(1-$T$2),K1486*(1-$T$3)),IF(T1486&gt;$V$1,MAX(N1486,K1486*(1-$T$2)),MAX(N1486,R1486)))))))))</f>
        <v>1.2595555555555555</v>
      </c>
      <c r="AC1486" s="70">
        <f>+IF(AB1486="-","-",IF(ABS(K1486-AB1486)&lt;0.1,1,-1*(AB1486-K1486)/K1486))</f>
        <v>0.39444444444444449</v>
      </c>
      <c r="AD1486" s="66">
        <f>+IF(AB1486&lt;&gt;"-",IF(AB1486&lt;K1486,(K1486-AB1486)*C1486,AB1486*C1486),"")</f>
        <v>2.4613333333333336</v>
      </c>
      <c r="AE1486" s="68" t="str">
        <f>+IF(AB1486&lt;&gt;"-",IF(R1486&lt;&gt;"-",IF(Z1486&lt;&gt;"OUI","OLD","FAUX"),IF(Z1486&lt;&gt;"OUI","NEW","FAUX")),"")</f>
        <v>OLD</v>
      </c>
      <c r="AF1486" s="68"/>
      <c r="AG1486" s="68"/>
      <c r="AH1486" s="53" t="str">
        <f t="shared" si="22"/>
        <v/>
      </c>
    </row>
    <row r="1487" spans="1:34" ht="17">
      <c r="A1487" s="53" t="s">
        <v>501</v>
      </c>
      <c r="B1487" s="53" t="s">
        <v>502</v>
      </c>
      <c r="C1487" s="54">
        <v>46</v>
      </c>
      <c r="D1487" s="55" t="s">
        <v>47</v>
      </c>
      <c r="E1487" s="55"/>
      <c r="F1487" s="56" t="s">
        <v>49</v>
      </c>
      <c r="G1487" s="56" t="s">
        <v>49</v>
      </c>
      <c r="H1487" s="56"/>
      <c r="I1487" s="56"/>
      <c r="J1487" s="56"/>
      <c r="K1487" s="57">
        <v>2.0686</v>
      </c>
      <c r="L1487" s="58">
        <v>44494</v>
      </c>
      <c r="M1487" s="58">
        <v>45586</v>
      </c>
      <c r="N1487" s="59"/>
      <c r="O1487" s="56"/>
      <c r="P1487" s="56"/>
      <c r="Q1487" s="56">
        <v>46</v>
      </c>
      <c r="R1487" s="60">
        <v>1.9651700000000001</v>
      </c>
      <c r="S1487" s="61">
        <f>O1487+P1487</f>
        <v>0</v>
      </c>
      <c r="T1487" s="62">
        <f>+IF(L1487&lt;&gt;"",IF(DAYS360(L1487,$A$2)&lt;0,0,IF(AND(MONTH(L1487)=MONTH($A$2),YEAR(L1487)&lt;YEAR($A$2)),(DAYS360(L1487,$A$2)/30)-1,DAYS360(L1487,$A$2)/30)),0)</f>
        <v>41.033333333333331</v>
      </c>
      <c r="U1487" s="62">
        <f>+IF(M1487&lt;&gt;"",IF(DAYS360(M1487,$A$2)&lt;0,0,IF(AND(MONTH(M1487)=MONTH($A$2),YEAR(M1487)&lt;YEAR($A$2)),(DAYS360(M1487,$A$2)/30)-1,DAYS360(M1487,$A$2)/30)),0)</f>
        <v>5.166666666666667</v>
      </c>
      <c r="V1487" s="63">
        <f>S1487/((C1487+Q1487)/2)</f>
        <v>0</v>
      </c>
      <c r="W1487" s="64">
        <f>+IF(V1487&gt;0,1/V1487,999)</f>
        <v>999</v>
      </c>
      <c r="X1487" s="65" t="str">
        <f>+IF(N1487&lt;&gt;"",IF(INT(N1487)&lt;&gt;INT(K1487),"OUI",""),"")</f>
        <v/>
      </c>
      <c r="Y1487" s="66">
        <f>+IF(F1487="OUI",0,C1487*K1487)</f>
        <v>95.155599999999993</v>
      </c>
      <c r="Z1487" s="67" t="str">
        <f>+IF(R1487="-",IF(OR(F1487="OUI",AND(G1487="OUI",T1487&lt;=$V$1),H1487="OUI",I1487="OUI",J1487="OUI",T1487&lt;=$V$1),"OUI",""),"")</f>
        <v/>
      </c>
      <c r="AA1487" s="68" t="str">
        <f>+IF(OR(Z1487&lt;&gt;"OUI",X1487="OUI",R1487&lt;&gt;"-"),"OUI","")</f>
        <v>OUI</v>
      </c>
      <c r="AB1487" s="69">
        <f>+IF(AA1487&lt;&gt;"OUI","-",IF(R1487="-",IF(W1487&lt;=3,"-",MAX(N1487,K1487*(1-$T$1))),IF(W1487&lt;=3,R1487,IF(T1487&gt;$V$6,MAX(N1487,K1487*$T$6),IF(T1487&gt;$V$5,MAX(R1487,N1487,K1487*(1-$T$2),K1487*(1-$T$5)),IF(T1487&gt;$V$4,MAX(R1487,N1487,K1487*(1-$T$2),K1487*(1-$T$4)),IF(T1487&gt;$V$3,MAX(R1487,N1487,K1487*(1-$T$2),K1487*(1-$T$3)),IF(T1487&gt;$V$1,MAX(N1487,K1487*(1-$T$2)),MAX(N1487,R1487)))))))))</f>
        <v>1.9651700000000001</v>
      </c>
      <c r="AC1487" s="70">
        <f>+IF(AB1487="-","-",IF(ABS(K1487-AB1487)&lt;0.1,1,-1*(AB1487-K1487)/K1487))</f>
        <v>4.9999999999999954E-2</v>
      </c>
      <c r="AD1487" s="66">
        <f>+IF(AB1487&lt;&gt;"-",IF(AB1487&lt;K1487,(K1487-AB1487)*C1487,AB1487*C1487),"")</f>
        <v>4.7577799999999959</v>
      </c>
      <c r="AE1487" s="68" t="str">
        <f>+IF(AB1487&lt;&gt;"-",IF(R1487&lt;&gt;"-",IF(Z1487&lt;&gt;"OUI","OLD","FAUX"),IF(Z1487&lt;&gt;"OUI","NEW","FAUX")),"")</f>
        <v>OLD</v>
      </c>
      <c r="AF1487" s="68"/>
      <c r="AG1487" s="68"/>
      <c r="AH1487" s="53" t="str">
        <f t="shared" ref="AH1487:AH1550" si="23">+IF(AND(OR(R1487&lt;&gt;"-",AB1487&lt;&gt;"-"),T1487&lt;=1),"Ne pas déprécier","")</f>
        <v/>
      </c>
    </row>
    <row r="1488" spans="1:34" ht="17">
      <c r="A1488" s="53" t="s">
        <v>503</v>
      </c>
      <c r="B1488" s="53" t="s">
        <v>504</v>
      </c>
      <c r="C1488" s="54">
        <v>43</v>
      </c>
      <c r="D1488" s="55" t="s">
        <v>47</v>
      </c>
      <c r="E1488" s="55"/>
      <c r="F1488" s="56" t="s">
        <v>49</v>
      </c>
      <c r="G1488" s="56" t="s">
        <v>49</v>
      </c>
      <c r="H1488" s="56"/>
      <c r="I1488" s="56"/>
      <c r="J1488" s="56"/>
      <c r="K1488" s="57">
        <v>2.0686</v>
      </c>
      <c r="L1488" s="58">
        <v>44494</v>
      </c>
      <c r="M1488" s="58">
        <v>45667</v>
      </c>
      <c r="N1488" s="59"/>
      <c r="O1488" s="56">
        <v>1</v>
      </c>
      <c r="P1488" s="56"/>
      <c r="Q1488" s="56">
        <v>44</v>
      </c>
      <c r="R1488" s="60">
        <v>1.9651700000000001</v>
      </c>
      <c r="S1488" s="61">
        <f>O1488+P1488</f>
        <v>1</v>
      </c>
      <c r="T1488" s="62">
        <f>+IF(L1488&lt;&gt;"",IF(DAYS360(L1488,$A$2)&lt;0,0,IF(AND(MONTH(L1488)=MONTH($A$2),YEAR(L1488)&lt;YEAR($A$2)),(DAYS360(L1488,$A$2)/30)-1,DAYS360(L1488,$A$2)/30)),0)</f>
        <v>41.033333333333331</v>
      </c>
      <c r="U1488" s="62">
        <f>+IF(M1488&lt;&gt;"",IF(DAYS360(M1488,$A$2)&lt;0,0,IF(AND(MONTH(M1488)=MONTH($A$2),YEAR(M1488)&lt;YEAR($A$2)),(DAYS360(M1488,$A$2)/30)-1,DAYS360(M1488,$A$2)/30)),0)</f>
        <v>2.5333333333333332</v>
      </c>
      <c r="V1488" s="63">
        <f>S1488/((C1488+Q1488)/2)</f>
        <v>2.2988505747126436E-2</v>
      </c>
      <c r="W1488" s="64">
        <f>+IF(V1488&gt;0,1/V1488,999)</f>
        <v>43.5</v>
      </c>
      <c r="X1488" s="65" t="str">
        <f>+IF(N1488&lt;&gt;"",IF(INT(N1488)&lt;&gt;INT(K1488),"OUI",""),"")</f>
        <v/>
      </c>
      <c r="Y1488" s="66">
        <f>+IF(F1488="OUI",0,C1488*K1488)</f>
        <v>88.949799999999996</v>
      </c>
      <c r="Z1488" s="67" t="str">
        <f>+IF(R1488="-",IF(OR(F1488="OUI",AND(G1488="OUI",T1488&lt;=$V$1),H1488="OUI",I1488="OUI",J1488="OUI",T1488&lt;=$V$1),"OUI",""),"")</f>
        <v/>
      </c>
      <c r="AA1488" s="68" t="str">
        <f>+IF(OR(Z1488&lt;&gt;"OUI",X1488="OUI",R1488&lt;&gt;"-"),"OUI","")</f>
        <v>OUI</v>
      </c>
      <c r="AB1488" s="69">
        <f>+IF(AA1488&lt;&gt;"OUI","-",IF(R1488="-",IF(W1488&lt;=3,"-",MAX(N1488,K1488*(1-$T$1))),IF(W1488&lt;=3,R1488,IF(T1488&gt;$V$6,MAX(N1488,K1488*$T$6),IF(T1488&gt;$V$5,MAX(R1488,N1488,K1488*(1-$T$2),K1488*(1-$T$5)),IF(T1488&gt;$V$4,MAX(R1488,N1488,K1488*(1-$T$2),K1488*(1-$T$4)),IF(T1488&gt;$V$3,MAX(R1488,N1488,K1488*(1-$T$2),K1488*(1-$T$3)),IF(T1488&gt;$V$1,MAX(N1488,K1488*(1-$T$2)),MAX(N1488,R1488)))))))))</f>
        <v>1.9651700000000001</v>
      </c>
      <c r="AC1488" s="70">
        <f>+IF(AB1488="-","-",IF(ABS(K1488-AB1488)&lt;0.1,1,-1*(AB1488-K1488)/K1488))</f>
        <v>4.9999999999999954E-2</v>
      </c>
      <c r="AD1488" s="66">
        <f>+IF(AB1488&lt;&gt;"-",IF(AB1488&lt;K1488,(K1488-AB1488)*C1488,AB1488*C1488),"")</f>
        <v>4.4474899999999966</v>
      </c>
      <c r="AE1488" s="68" t="str">
        <f>+IF(AB1488&lt;&gt;"-",IF(R1488&lt;&gt;"-",IF(Z1488&lt;&gt;"OUI","OLD","FAUX"),IF(Z1488&lt;&gt;"OUI","NEW","FAUX")),"")</f>
        <v>OLD</v>
      </c>
      <c r="AF1488" s="68"/>
      <c r="AG1488" s="68"/>
      <c r="AH1488" s="53" t="str">
        <f t="shared" si="23"/>
        <v/>
      </c>
    </row>
    <row r="1489" spans="1:34" ht="17">
      <c r="A1489" s="53" t="s">
        <v>505</v>
      </c>
      <c r="B1489" s="53" t="s">
        <v>506</v>
      </c>
      <c r="C1489" s="54">
        <v>38</v>
      </c>
      <c r="D1489" s="55" t="s">
        <v>47</v>
      </c>
      <c r="E1489" s="55"/>
      <c r="F1489" s="56" t="s">
        <v>49</v>
      </c>
      <c r="G1489" s="56" t="s">
        <v>49</v>
      </c>
      <c r="H1489" s="56"/>
      <c r="I1489" s="56"/>
      <c r="J1489" s="56"/>
      <c r="K1489" s="57">
        <v>2.0686</v>
      </c>
      <c r="L1489" s="58">
        <v>44494</v>
      </c>
      <c r="M1489" s="58">
        <v>45446</v>
      </c>
      <c r="N1489" s="59"/>
      <c r="O1489" s="56"/>
      <c r="P1489" s="56"/>
      <c r="Q1489" s="56">
        <v>38</v>
      </c>
      <c r="R1489" s="60">
        <v>1.9651700000000001</v>
      </c>
      <c r="S1489" s="61">
        <f>O1489+P1489</f>
        <v>0</v>
      </c>
      <c r="T1489" s="62">
        <f>+IF(L1489&lt;&gt;"",IF(DAYS360(L1489,$A$2)&lt;0,0,IF(AND(MONTH(L1489)=MONTH($A$2),YEAR(L1489)&lt;YEAR($A$2)),(DAYS360(L1489,$A$2)/30)-1,DAYS360(L1489,$A$2)/30)),0)</f>
        <v>41.033333333333331</v>
      </c>
      <c r="U1489" s="62">
        <f>+IF(M1489&lt;&gt;"",IF(DAYS360(M1489,$A$2)&lt;0,0,IF(AND(MONTH(M1489)=MONTH($A$2),YEAR(M1489)&lt;YEAR($A$2)),(DAYS360(M1489,$A$2)/30)-1,DAYS360(M1489,$A$2)/30)),0)</f>
        <v>9.7666666666666675</v>
      </c>
      <c r="V1489" s="63">
        <f>S1489/((C1489+Q1489)/2)</f>
        <v>0</v>
      </c>
      <c r="W1489" s="64">
        <f>+IF(V1489&gt;0,1/V1489,999)</f>
        <v>999</v>
      </c>
      <c r="X1489" s="65" t="str">
        <f>+IF(N1489&lt;&gt;"",IF(INT(N1489)&lt;&gt;INT(K1489),"OUI",""),"")</f>
        <v/>
      </c>
      <c r="Y1489" s="66">
        <f>+IF(F1489="OUI",0,C1489*K1489)</f>
        <v>78.606799999999993</v>
      </c>
      <c r="Z1489" s="67" t="str">
        <f>+IF(R1489="-",IF(OR(F1489="OUI",AND(G1489="OUI",T1489&lt;=$V$1),H1489="OUI",I1489="OUI",J1489="OUI",T1489&lt;=$V$1),"OUI",""),"")</f>
        <v/>
      </c>
      <c r="AA1489" s="68" t="str">
        <f>+IF(OR(Z1489&lt;&gt;"OUI",X1489="OUI",R1489&lt;&gt;"-"),"OUI","")</f>
        <v>OUI</v>
      </c>
      <c r="AB1489" s="69">
        <f>+IF(AA1489&lt;&gt;"OUI","-",IF(R1489="-",IF(W1489&lt;=3,"-",MAX(N1489,K1489*(1-$T$1))),IF(W1489&lt;=3,R1489,IF(T1489&gt;$V$6,MAX(N1489,K1489*$T$6),IF(T1489&gt;$V$5,MAX(R1489,N1489,K1489*(1-$T$2),K1489*(1-$T$5)),IF(T1489&gt;$V$4,MAX(R1489,N1489,K1489*(1-$T$2),K1489*(1-$T$4)),IF(T1489&gt;$V$3,MAX(R1489,N1489,K1489*(1-$T$2),K1489*(1-$T$3)),IF(T1489&gt;$V$1,MAX(N1489,K1489*(1-$T$2)),MAX(N1489,R1489)))))))))</f>
        <v>1.9651700000000001</v>
      </c>
      <c r="AC1489" s="70">
        <f>+IF(AB1489="-","-",IF(ABS(K1489-AB1489)&lt;0.1,1,-1*(AB1489-K1489)/K1489))</f>
        <v>4.9999999999999954E-2</v>
      </c>
      <c r="AD1489" s="66">
        <f>+IF(AB1489&lt;&gt;"-",IF(AB1489&lt;K1489,(K1489-AB1489)*C1489,AB1489*C1489),"")</f>
        <v>3.9303399999999966</v>
      </c>
      <c r="AE1489" s="68" t="str">
        <f>+IF(AB1489&lt;&gt;"-",IF(R1489&lt;&gt;"-",IF(Z1489&lt;&gt;"OUI","OLD","FAUX"),IF(Z1489&lt;&gt;"OUI","NEW","FAUX")),"")</f>
        <v>OLD</v>
      </c>
      <c r="AF1489" s="68"/>
      <c r="AG1489" s="68"/>
      <c r="AH1489" s="53" t="str">
        <f t="shared" si="23"/>
        <v/>
      </c>
    </row>
    <row r="1490" spans="1:34" ht="17">
      <c r="A1490" s="53" t="s">
        <v>507</v>
      </c>
      <c r="B1490" s="53" t="s">
        <v>508</v>
      </c>
      <c r="C1490" s="54">
        <v>33</v>
      </c>
      <c r="D1490" s="55" t="s">
        <v>47</v>
      </c>
      <c r="E1490" s="55"/>
      <c r="F1490" s="56" t="s">
        <v>49</v>
      </c>
      <c r="G1490" s="56" t="s">
        <v>49</v>
      </c>
      <c r="H1490" s="56"/>
      <c r="I1490" s="56"/>
      <c r="J1490" s="56"/>
      <c r="K1490" s="57">
        <v>2.0686</v>
      </c>
      <c r="L1490" s="58">
        <v>44494</v>
      </c>
      <c r="M1490" s="58">
        <v>45664</v>
      </c>
      <c r="N1490" s="59"/>
      <c r="O1490" s="56">
        <v>1</v>
      </c>
      <c r="P1490" s="56"/>
      <c r="Q1490" s="56">
        <v>34</v>
      </c>
      <c r="R1490" s="60">
        <v>1.9651700000000001</v>
      </c>
      <c r="S1490" s="61">
        <f>O1490+P1490</f>
        <v>1</v>
      </c>
      <c r="T1490" s="62">
        <f>+IF(L1490&lt;&gt;"",IF(DAYS360(L1490,$A$2)&lt;0,0,IF(AND(MONTH(L1490)=MONTH($A$2),YEAR(L1490)&lt;YEAR($A$2)),(DAYS360(L1490,$A$2)/30)-1,DAYS360(L1490,$A$2)/30)),0)</f>
        <v>41.033333333333331</v>
      </c>
      <c r="U1490" s="62">
        <f>+IF(M1490&lt;&gt;"",IF(DAYS360(M1490,$A$2)&lt;0,0,IF(AND(MONTH(M1490)=MONTH($A$2),YEAR(M1490)&lt;YEAR($A$2)),(DAYS360(M1490,$A$2)/30)-1,DAYS360(M1490,$A$2)/30)),0)</f>
        <v>2.6333333333333333</v>
      </c>
      <c r="V1490" s="63">
        <f>S1490/((C1490+Q1490)/2)</f>
        <v>2.9850746268656716E-2</v>
      </c>
      <c r="W1490" s="64">
        <f>+IF(V1490&gt;0,1/V1490,999)</f>
        <v>33.5</v>
      </c>
      <c r="X1490" s="65" t="str">
        <f>+IF(N1490&lt;&gt;"",IF(INT(N1490)&lt;&gt;INT(K1490),"OUI",""),"")</f>
        <v/>
      </c>
      <c r="Y1490" s="66">
        <f>+IF(F1490="OUI",0,C1490*K1490)</f>
        <v>68.263800000000003</v>
      </c>
      <c r="Z1490" s="67" t="str">
        <f>+IF(R1490="-",IF(OR(F1490="OUI",AND(G1490="OUI",T1490&lt;=$V$1),H1490="OUI",I1490="OUI",J1490="OUI",T1490&lt;=$V$1),"OUI",""),"")</f>
        <v/>
      </c>
      <c r="AA1490" s="68" t="str">
        <f>+IF(OR(Z1490&lt;&gt;"OUI",X1490="OUI",R1490&lt;&gt;"-"),"OUI","")</f>
        <v>OUI</v>
      </c>
      <c r="AB1490" s="69">
        <f>+IF(AA1490&lt;&gt;"OUI","-",IF(R1490="-",IF(W1490&lt;=3,"-",MAX(N1490,K1490*(1-$T$1))),IF(W1490&lt;=3,R1490,IF(T1490&gt;$V$6,MAX(N1490,K1490*$T$6),IF(T1490&gt;$V$5,MAX(R1490,N1490,K1490*(1-$T$2),K1490*(1-$T$5)),IF(T1490&gt;$V$4,MAX(R1490,N1490,K1490*(1-$T$2),K1490*(1-$T$4)),IF(T1490&gt;$V$3,MAX(R1490,N1490,K1490*(1-$T$2),K1490*(1-$T$3)),IF(T1490&gt;$V$1,MAX(N1490,K1490*(1-$T$2)),MAX(N1490,R1490)))))))))</f>
        <v>1.9651700000000001</v>
      </c>
      <c r="AC1490" s="70">
        <f>+IF(AB1490="-","-",IF(ABS(K1490-AB1490)&lt;0.1,1,-1*(AB1490-K1490)/K1490))</f>
        <v>4.9999999999999954E-2</v>
      </c>
      <c r="AD1490" s="66">
        <f>+IF(AB1490&lt;&gt;"-",IF(AB1490&lt;K1490,(K1490-AB1490)*C1490,AB1490*C1490),"")</f>
        <v>3.4131899999999971</v>
      </c>
      <c r="AE1490" s="68" t="str">
        <f>+IF(AB1490&lt;&gt;"-",IF(R1490&lt;&gt;"-",IF(Z1490&lt;&gt;"OUI","OLD","FAUX"),IF(Z1490&lt;&gt;"OUI","NEW","FAUX")),"")</f>
        <v>OLD</v>
      </c>
      <c r="AF1490" s="68"/>
      <c r="AG1490" s="68"/>
      <c r="AH1490" s="53" t="str">
        <f t="shared" si="23"/>
        <v/>
      </c>
    </row>
    <row r="1491" spans="1:34" ht="17">
      <c r="A1491" s="53" t="s">
        <v>1868</v>
      </c>
      <c r="B1491" s="53" t="s">
        <v>1869</v>
      </c>
      <c r="C1491" s="54">
        <v>15</v>
      </c>
      <c r="D1491" s="55" t="s">
        <v>47</v>
      </c>
      <c r="E1491" s="55" t="s">
        <v>137</v>
      </c>
      <c r="F1491" s="56" t="s">
        <v>49</v>
      </c>
      <c r="G1491" s="56" t="s">
        <v>49</v>
      </c>
      <c r="H1491" s="56"/>
      <c r="I1491" s="56"/>
      <c r="J1491" s="56" t="s">
        <v>49</v>
      </c>
      <c r="K1491" s="57">
        <v>2.0566</v>
      </c>
      <c r="L1491" s="58">
        <v>44120</v>
      </c>
      <c r="M1491" s="58">
        <v>45705</v>
      </c>
      <c r="N1491" s="59"/>
      <c r="O1491" s="56">
        <v>1</v>
      </c>
      <c r="P1491" s="56"/>
      <c r="Q1491" s="56">
        <v>16</v>
      </c>
      <c r="R1491" s="60">
        <v>1.85094</v>
      </c>
      <c r="S1491" s="61">
        <f>O1491+P1491</f>
        <v>1</v>
      </c>
      <c r="T1491" s="62">
        <f>+IF(L1491&lt;&gt;"",IF(DAYS360(L1491,$A$2)&lt;0,0,IF(AND(MONTH(L1491)=MONTH($A$2),YEAR(L1491)&lt;YEAR($A$2)),(DAYS360(L1491,$A$2)/30)-1,DAYS360(L1491,$A$2)/30)),0)</f>
        <v>53.333333333333336</v>
      </c>
      <c r="U1491" s="62">
        <f>+IF(M1491&lt;&gt;"",IF(DAYS360(M1491,$A$2)&lt;0,0,IF(AND(MONTH(M1491)=MONTH($A$2),YEAR(M1491)&lt;YEAR($A$2)),(DAYS360(M1491,$A$2)/30)-1,DAYS360(M1491,$A$2)/30)),0)</f>
        <v>1.3</v>
      </c>
      <c r="V1491" s="63">
        <f>S1491/((C1491+Q1491)/2)</f>
        <v>6.4516129032258063E-2</v>
      </c>
      <c r="W1491" s="64">
        <f>+IF(V1491&gt;0,1/V1491,999)</f>
        <v>15.5</v>
      </c>
      <c r="X1491" s="65" t="str">
        <f>+IF(N1491&lt;&gt;"",IF(INT(N1491)&lt;&gt;INT(K1491),"OUI",""),"")</f>
        <v/>
      </c>
      <c r="Y1491" s="66">
        <f>+IF(F1491="OUI",0,C1491*K1491)</f>
        <v>30.849</v>
      </c>
      <c r="Z1491" s="67" t="str">
        <f>+IF(R1491="-",IF(OR(F1491="OUI",AND(G1491="OUI",T1491&lt;=$V$1),H1491="OUI",I1491="OUI",J1491="OUI",T1491&lt;=$V$1),"OUI",""),"")</f>
        <v/>
      </c>
      <c r="AA1491" s="68" t="str">
        <f>+IF(OR(Z1491&lt;&gt;"OUI",X1491="OUI",R1491&lt;&gt;"-"),"OUI","")</f>
        <v>OUI</v>
      </c>
      <c r="AB1491" s="69">
        <f>+IF(AA1491&lt;&gt;"OUI","-",IF(R1491="-",IF(W1491&lt;=3,"-",MAX(N1491,K1491*(1-$T$1))),IF(W1491&lt;=3,R1491,IF(T1491&gt;$V$6,MAX(N1491,K1491*$T$6),IF(T1491&gt;$V$5,MAX(R1491,N1491,K1491*(1-$T$2),K1491*(1-$T$5)),IF(T1491&gt;$V$4,MAX(R1491,N1491,K1491*(1-$T$2),K1491*(1-$T$4)),IF(T1491&gt;$V$3,MAX(R1491,N1491,K1491*(1-$T$2),K1491*(1-$T$3)),IF(T1491&gt;$V$1,MAX(N1491,K1491*(1-$T$2)),MAX(N1491,R1491)))))))))</f>
        <v>1.85094</v>
      </c>
      <c r="AC1491" s="70">
        <f>+IF(AB1491="-","-",IF(ABS(K1491-AB1491)&lt;0.1,1,-1*(AB1491-K1491)/K1491))</f>
        <v>9.9999999999999978E-2</v>
      </c>
      <c r="AD1491" s="66">
        <f>+IF(AB1491&lt;&gt;"-",IF(AB1491&lt;K1491,(K1491-AB1491)*C1491,AB1491*C1491),"")</f>
        <v>3.0848999999999993</v>
      </c>
      <c r="AE1491" s="68" t="str">
        <f>+IF(AB1491&lt;&gt;"-",IF(R1491&lt;&gt;"-",IF(Z1491&lt;&gt;"OUI","OLD","FAUX"),IF(Z1491&lt;&gt;"OUI","NEW","FAUX")),"")</f>
        <v>OLD</v>
      </c>
      <c r="AF1491" s="68"/>
      <c r="AG1491" s="68"/>
      <c r="AH1491" s="53" t="str">
        <f t="shared" si="23"/>
        <v/>
      </c>
    </row>
    <row r="1492" spans="1:34" ht="17">
      <c r="A1492" s="53" t="s">
        <v>1953</v>
      </c>
      <c r="B1492" s="53" t="s">
        <v>1954</v>
      </c>
      <c r="C1492" s="54">
        <v>8</v>
      </c>
      <c r="D1492" s="55" t="s">
        <v>47</v>
      </c>
      <c r="E1492" s="55" t="s">
        <v>137</v>
      </c>
      <c r="F1492" s="56" t="s">
        <v>49</v>
      </c>
      <c r="G1492" s="56" t="s">
        <v>49</v>
      </c>
      <c r="H1492" s="56"/>
      <c r="I1492" s="56"/>
      <c r="J1492" s="56" t="s">
        <v>49</v>
      </c>
      <c r="K1492" s="57">
        <v>2.0566</v>
      </c>
      <c r="L1492" s="58">
        <v>44120</v>
      </c>
      <c r="M1492" s="58">
        <v>45470</v>
      </c>
      <c r="N1492" s="59"/>
      <c r="O1492" s="56"/>
      <c r="P1492" s="56"/>
      <c r="Q1492" s="56">
        <v>8</v>
      </c>
      <c r="R1492" s="60">
        <v>1.85094</v>
      </c>
      <c r="S1492" s="61">
        <f>O1492+P1492</f>
        <v>0</v>
      </c>
      <c r="T1492" s="62">
        <f>+IF(L1492&lt;&gt;"",IF(DAYS360(L1492,$A$2)&lt;0,0,IF(AND(MONTH(L1492)=MONTH($A$2),YEAR(L1492)&lt;YEAR($A$2)),(DAYS360(L1492,$A$2)/30)-1,DAYS360(L1492,$A$2)/30)),0)</f>
        <v>53.333333333333336</v>
      </c>
      <c r="U1492" s="62">
        <f>+IF(M1492&lt;&gt;"",IF(DAYS360(M1492,$A$2)&lt;0,0,IF(AND(MONTH(M1492)=MONTH($A$2),YEAR(M1492)&lt;YEAR($A$2)),(DAYS360(M1492,$A$2)/30)-1,DAYS360(M1492,$A$2)/30)),0)</f>
        <v>8.9666666666666668</v>
      </c>
      <c r="V1492" s="63">
        <f>S1492/((C1492+Q1492)/2)</f>
        <v>0</v>
      </c>
      <c r="W1492" s="64">
        <f>+IF(V1492&gt;0,1/V1492,999)</f>
        <v>999</v>
      </c>
      <c r="X1492" s="65" t="str">
        <f>+IF(N1492&lt;&gt;"",IF(INT(N1492)&lt;&gt;INT(K1492),"OUI",""),"")</f>
        <v/>
      </c>
      <c r="Y1492" s="66">
        <f>+IF(F1492="OUI",0,C1492*K1492)</f>
        <v>16.4528</v>
      </c>
      <c r="Z1492" s="67" t="str">
        <f>+IF(R1492="-",IF(OR(F1492="OUI",AND(G1492="OUI",T1492&lt;=$V$1),H1492="OUI",I1492="OUI",J1492="OUI",T1492&lt;=$V$1),"OUI",""),"")</f>
        <v/>
      </c>
      <c r="AA1492" s="68" t="str">
        <f>+IF(OR(Z1492&lt;&gt;"OUI",X1492="OUI",R1492&lt;&gt;"-"),"OUI","")</f>
        <v>OUI</v>
      </c>
      <c r="AB1492" s="69">
        <f>+IF(AA1492&lt;&gt;"OUI","-",IF(R1492="-",IF(W1492&lt;=3,"-",MAX(N1492,K1492*(1-$T$1))),IF(W1492&lt;=3,R1492,IF(T1492&gt;$V$6,MAX(N1492,K1492*$T$6),IF(T1492&gt;$V$5,MAX(R1492,N1492,K1492*(1-$T$2),K1492*(1-$T$5)),IF(T1492&gt;$V$4,MAX(R1492,N1492,K1492*(1-$T$2),K1492*(1-$T$4)),IF(T1492&gt;$V$3,MAX(R1492,N1492,K1492*(1-$T$2),K1492*(1-$T$3)),IF(T1492&gt;$V$1,MAX(N1492,K1492*(1-$T$2)),MAX(N1492,R1492)))))))))</f>
        <v>1.85094</v>
      </c>
      <c r="AC1492" s="70">
        <f>+IF(AB1492="-","-",IF(ABS(K1492-AB1492)&lt;0.1,1,-1*(AB1492-K1492)/K1492))</f>
        <v>9.9999999999999978E-2</v>
      </c>
      <c r="AD1492" s="66">
        <f>+IF(AB1492&lt;&gt;"-",IF(AB1492&lt;K1492,(K1492-AB1492)*C1492,AB1492*C1492),"")</f>
        <v>1.6452799999999996</v>
      </c>
      <c r="AE1492" s="68" t="str">
        <f>+IF(AB1492&lt;&gt;"-",IF(R1492&lt;&gt;"-",IF(Z1492&lt;&gt;"OUI","OLD","FAUX"),IF(Z1492&lt;&gt;"OUI","NEW","FAUX")),"")</f>
        <v>OLD</v>
      </c>
      <c r="AF1492" s="68"/>
      <c r="AG1492" s="68"/>
      <c r="AH1492" s="53" t="str">
        <f t="shared" si="23"/>
        <v/>
      </c>
    </row>
    <row r="1493" spans="1:34" ht="17">
      <c r="A1493" s="53" t="s">
        <v>1982</v>
      </c>
      <c r="B1493" s="53" t="s">
        <v>1983</v>
      </c>
      <c r="C1493" s="54">
        <v>6</v>
      </c>
      <c r="D1493" s="55" t="s">
        <v>47</v>
      </c>
      <c r="E1493" s="55" t="s">
        <v>137</v>
      </c>
      <c r="F1493" s="56" t="s">
        <v>49</v>
      </c>
      <c r="G1493" s="56" t="s">
        <v>49</v>
      </c>
      <c r="H1493" s="56"/>
      <c r="I1493" s="56"/>
      <c r="J1493" s="56" t="s">
        <v>49</v>
      </c>
      <c r="K1493" s="57">
        <v>2.0566</v>
      </c>
      <c r="L1493" s="58">
        <v>44120</v>
      </c>
      <c r="M1493" s="58">
        <v>45482</v>
      </c>
      <c r="N1493" s="59"/>
      <c r="O1493" s="56"/>
      <c r="P1493" s="56"/>
      <c r="Q1493" s="56">
        <v>6</v>
      </c>
      <c r="R1493" s="60">
        <v>1.0283</v>
      </c>
      <c r="S1493" s="61">
        <f>O1493+P1493</f>
        <v>0</v>
      </c>
      <c r="T1493" s="62">
        <f>+IF(L1493&lt;&gt;"",IF(DAYS360(L1493,$A$2)&lt;0,0,IF(AND(MONTH(L1493)=MONTH($A$2),YEAR(L1493)&lt;YEAR($A$2)),(DAYS360(L1493,$A$2)/30)-1,DAYS360(L1493,$A$2)/30)),0)</f>
        <v>53.333333333333336</v>
      </c>
      <c r="U1493" s="62">
        <f>+IF(M1493&lt;&gt;"",IF(DAYS360(M1493,$A$2)&lt;0,0,IF(AND(MONTH(M1493)=MONTH($A$2),YEAR(M1493)&lt;YEAR($A$2)),(DAYS360(M1493,$A$2)/30)-1,DAYS360(M1493,$A$2)/30)),0)</f>
        <v>8.5666666666666664</v>
      </c>
      <c r="V1493" s="63">
        <f>S1493/((C1493+Q1493)/2)</f>
        <v>0</v>
      </c>
      <c r="W1493" s="64">
        <f>+IF(V1493&gt;0,1/V1493,999)</f>
        <v>999</v>
      </c>
      <c r="X1493" s="65" t="str">
        <f>+IF(N1493&lt;&gt;"",IF(INT(N1493)&lt;&gt;INT(K1493),"OUI",""),"")</f>
        <v/>
      </c>
      <c r="Y1493" s="66">
        <f>+IF(F1493="OUI",0,C1493*K1493)</f>
        <v>12.339600000000001</v>
      </c>
      <c r="Z1493" s="67" t="str">
        <f>+IF(R1493="-",IF(OR(F1493="OUI",AND(G1493="OUI",T1493&lt;=$V$1),H1493="OUI",I1493="OUI",J1493="OUI",T1493&lt;=$V$1),"OUI",""),"")</f>
        <v/>
      </c>
      <c r="AA1493" s="68" t="str">
        <f>+IF(OR(Z1493&lt;&gt;"OUI",X1493="OUI",R1493&lt;&gt;"-"),"OUI","")</f>
        <v>OUI</v>
      </c>
      <c r="AB1493" s="69">
        <f>+IF(AA1493&lt;&gt;"OUI","-",IF(R1493="-",IF(W1493&lt;=3,"-",MAX(N1493,K1493*(1-$T$1))),IF(W1493&lt;=3,R1493,IF(T1493&gt;$V$6,MAX(N1493,K1493*$T$6),IF(T1493&gt;$V$5,MAX(R1493,N1493,K1493*(1-$T$2),K1493*(1-$T$5)),IF(T1493&gt;$V$4,MAX(R1493,N1493,K1493*(1-$T$2),K1493*(1-$T$4)),IF(T1493&gt;$V$3,MAX(R1493,N1493,K1493*(1-$T$2),K1493*(1-$T$3)),IF(T1493&gt;$V$1,MAX(N1493,K1493*(1-$T$2)),MAX(N1493,R1493)))))))))</f>
        <v>1.85094</v>
      </c>
      <c r="AC1493" s="70">
        <f>+IF(AB1493="-","-",IF(ABS(K1493-AB1493)&lt;0.1,1,-1*(AB1493-K1493)/K1493))</f>
        <v>9.9999999999999978E-2</v>
      </c>
      <c r="AD1493" s="66">
        <f>+IF(AB1493&lt;&gt;"-",IF(AB1493&lt;K1493,(K1493-AB1493)*C1493,AB1493*C1493),"")</f>
        <v>1.2339599999999997</v>
      </c>
      <c r="AE1493" s="68" t="str">
        <f>+IF(AB1493&lt;&gt;"-",IF(R1493&lt;&gt;"-",IF(Z1493&lt;&gt;"OUI","OLD","FAUX"),IF(Z1493&lt;&gt;"OUI","NEW","FAUX")),"")</f>
        <v>OLD</v>
      </c>
      <c r="AF1493" s="68"/>
      <c r="AG1493" s="68"/>
      <c r="AH1493" s="53" t="str">
        <f t="shared" si="23"/>
        <v/>
      </c>
    </row>
    <row r="1494" spans="1:34" ht="17">
      <c r="A1494" s="53" t="s">
        <v>2381</v>
      </c>
      <c r="B1494" s="53" t="s">
        <v>2382</v>
      </c>
      <c r="C1494" s="54">
        <v>1</v>
      </c>
      <c r="D1494" s="55" t="s">
        <v>116</v>
      </c>
      <c r="E1494" s="55" t="s">
        <v>1084</v>
      </c>
      <c r="F1494" s="56" t="s">
        <v>49</v>
      </c>
      <c r="G1494" s="56" t="s">
        <v>49</v>
      </c>
      <c r="H1494" s="56"/>
      <c r="I1494" s="56"/>
      <c r="J1494" s="56" t="s">
        <v>49</v>
      </c>
      <c r="K1494" s="57">
        <v>2.02</v>
      </c>
      <c r="L1494" s="58">
        <v>45665</v>
      </c>
      <c r="M1494" s="58">
        <v>45719</v>
      </c>
      <c r="N1494" s="59"/>
      <c r="O1494" s="56">
        <v>6</v>
      </c>
      <c r="P1494" s="56"/>
      <c r="Q1494" s="56">
        <v>1</v>
      </c>
      <c r="R1494" s="60" t="s">
        <v>1139</v>
      </c>
      <c r="S1494" s="61">
        <f>O1494+P1494</f>
        <v>6</v>
      </c>
      <c r="T1494" s="62">
        <f>+IF(L1494&lt;&gt;"",IF(DAYS360(L1494,$A$2)&lt;0,0,IF(AND(MONTH(L1494)=MONTH($A$2),YEAR(L1494)&lt;YEAR($A$2)),(DAYS360(L1494,$A$2)/30)-1,DAYS360(L1494,$A$2)/30)),0)</f>
        <v>2.6</v>
      </c>
      <c r="U1494" s="62">
        <f>+IF(M1494&lt;&gt;"",IF(DAYS360(M1494,$A$2)&lt;0,0,IF(AND(MONTH(M1494)=MONTH($A$2),YEAR(M1494)&lt;YEAR($A$2)),(DAYS360(M1494,$A$2)/30)-1,DAYS360(M1494,$A$2)/30)),0)</f>
        <v>0.76666666666666672</v>
      </c>
      <c r="V1494" s="63">
        <f>S1494/((C1494+Q1494)/2)</f>
        <v>6</v>
      </c>
      <c r="W1494" s="64">
        <f>+IF(V1494&gt;0,1/V1494,999)</f>
        <v>0.16666666666666666</v>
      </c>
      <c r="X1494" s="65" t="str">
        <f>+IF(N1494&lt;&gt;"",IF(INT(N1494)&lt;&gt;INT(K1494),"OUI",""),"")</f>
        <v/>
      </c>
      <c r="Y1494" s="66">
        <f>+IF(F1494="OUI",0,C1494*K1494)</f>
        <v>2.02</v>
      </c>
      <c r="Z1494" s="67" t="str">
        <f>+IF(R1494="-",IF(OR(F1494="OUI",AND(G1494="OUI",T1494&lt;=$V$1),H1494="OUI",I1494="OUI",J1494="OUI",T1494&lt;=$V$1),"OUI",""),"")</f>
        <v>OUI</v>
      </c>
      <c r="AA1494" s="68" t="str">
        <f>+IF(OR(Z1494&lt;&gt;"OUI",X1494="OUI",R1494&lt;&gt;"-"),"OUI","")</f>
        <v/>
      </c>
      <c r="AB1494" s="69" t="str">
        <f>+IF(AA1494&lt;&gt;"OUI","-",IF(R1494="-",IF(W1494&lt;=3,"-",MAX(N1494,K1494*(1-$T$1))),IF(W1494&lt;=3,R1494,IF(T1494&gt;$V$6,MAX(N1494,K1494*$T$6),IF(T1494&gt;$V$5,MAX(R1494,N1494,K1494*(1-$T$2),K1494*(1-$T$5)),IF(T1494&gt;$V$4,MAX(R1494,N1494,K1494*(1-$T$2),K1494*(1-$T$4)),IF(T1494&gt;$V$3,MAX(R1494,N1494,K1494*(1-$T$2),K1494*(1-$T$3)),IF(T1494&gt;$V$1,MAX(N1494,K1494*(1-$T$2)),MAX(N1494,R1494)))))))))</f>
        <v>-</v>
      </c>
      <c r="AC1494" s="70" t="str">
        <f>+IF(AB1494="-","-",IF(ABS(K1494-AB1494)&lt;0.1,1,-1*(AB1494-K1494)/K1494))</f>
        <v>-</v>
      </c>
      <c r="AD1494" s="66" t="str">
        <f>+IF(AB1494&lt;&gt;"-",IF(AB1494&lt;K1494,(K1494-AB1494)*C1494,AB1494*C1494),"")</f>
        <v/>
      </c>
      <c r="AE1494" s="68" t="str">
        <f>+IF(AB1494&lt;&gt;"-",IF(R1494&lt;&gt;"-",IF(Z1494&lt;&gt;"OUI","OLD","FAUX"),IF(Z1494&lt;&gt;"OUI","NEW","FAUX")),"")</f>
        <v/>
      </c>
      <c r="AF1494" s="68"/>
      <c r="AG1494" s="68"/>
      <c r="AH1494" s="53" t="str">
        <f t="shared" si="23"/>
        <v/>
      </c>
    </row>
    <row r="1495" spans="1:34" ht="17">
      <c r="A1495" s="53" t="s">
        <v>2363</v>
      </c>
      <c r="B1495" s="53" t="s">
        <v>2364</v>
      </c>
      <c r="C1495" s="54">
        <v>322</v>
      </c>
      <c r="D1495" s="55" t="s">
        <v>80</v>
      </c>
      <c r="E1495" s="55"/>
      <c r="F1495" s="56" t="s">
        <v>49</v>
      </c>
      <c r="G1495" s="56" t="s">
        <v>49</v>
      </c>
      <c r="H1495" s="56" t="s">
        <v>98</v>
      </c>
      <c r="I1495" s="56"/>
      <c r="J1495" s="56"/>
      <c r="K1495" s="57">
        <v>1.95</v>
      </c>
      <c r="L1495" s="58">
        <v>44811</v>
      </c>
      <c r="M1495" s="58">
        <v>44951</v>
      </c>
      <c r="N1495" s="59"/>
      <c r="O1495" s="56"/>
      <c r="P1495" s="56"/>
      <c r="Q1495" s="56">
        <v>328</v>
      </c>
      <c r="R1495" s="60" t="s">
        <v>1139</v>
      </c>
      <c r="S1495" s="61">
        <f>O1495+P1495</f>
        <v>0</v>
      </c>
      <c r="T1495" s="62">
        <f>+IF(L1495&lt;&gt;"",IF(DAYS360(L1495,$A$2)&lt;0,0,IF(AND(MONTH(L1495)=MONTH($A$2),YEAR(L1495)&lt;YEAR($A$2)),(DAYS360(L1495,$A$2)/30)-1,DAYS360(L1495,$A$2)/30)),0)</f>
        <v>30.633333333333333</v>
      </c>
      <c r="U1495" s="62">
        <f>+IF(M1495&lt;&gt;"",IF(DAYS360(M1495,$A$2)&lt;0,0,IF(AND(MONTH(M1495)=MONTH($A$2),YEAR(M1495)&lt;YEAR($A$2)),(DAYS360(M1495,$A$2)/30)-1,DAYS360(M1495,$A$2)/30)),0)</f>
        <v>26.033333333333335</v>
      </c>
      <c r="V1495" s="63">
        <f>S1495/((C1495+Q1495)/2)</f>
        <v>0</v>
      </c>
      <c r="W1495" s="64">
        <f>+IF(V1495&gt;0,1/V1495,999)</f>
        <v>999</v>
      </c>
      <c r="X1495" s="65" t="str">
        <f>+IF(N1495&lt;&gt;"",IF(INT(N1495)&lt;&gt;INT(K1495),"OUI",""),"")</f>
        <v/>
      </c>
      <c r="Y1495" s="66">
        <f>+IF(F1495="OUI",0,C1495*K1495)</f>
        <v>627.9</v>
      </c>
      <c r="Z1495" s="67" t="str">
        <f>+IF(R1495="-",IF(OR(F1495="OUI",AND(G1495="OUI",T1495&lt;=$V$1),H1495="OUI",I1495="OUI",J1495="OUI",T1495&lt;=$V$1),"OUI",""),"")</f>
        <v>OUI</v>
      </c>
      <c r="AA1495" s="68" t="str">
        <f>+IF(OR(Z1495&lt;&gt;"OUI",X1495="OUI",R1495&lt;&gt;"-"),"OUI","")</f>
        <v/>
      </c>
      <c r="AB1495" s="69" t="str">
        <f>+IF(AA1495&lt;&gt;"OUI","-",IF(R1495="-",IF(W1495&lt;=3,"-",MAX(N1495,K1495*(1-$T$1))),IF(W1495&lt;=3,R1495,IF(T1495&gt;$V$6,MAX(N1495,K1495*$T$6),IF(T1495&gt;$V$5,MAX(R1495,N1495,K1495*(1-$T$2),K1495*(1-$T$5)),IF(T1495&gt;$V$4,MAX(R1495,N1495,K1495*(1-$T$2),K1495*(1-$T$4)),IF(T1495&gt;$V$3,MAX(R1495,N1495,K1495*(1-$T$2),K1495*(1-$T$3)),IF(T1495&gt;$V$1,MAX(N1495,K1495*(1-$T$2)),MAX(N1495,R1495)))))))))</f>
        <v>-</v>
      </c>
      <c r="AC1495" s="70" t="str">
        <f>+IF(AB1495="-","-",IF(ABS(K1495-AB1495)&lt;0.1,1,-1*(AB1495-K1495)/K1495))</f>
        <v>-</v>
      </c>
      <c r="AD1495" s="66" t="str">
        <f>+IF(AB1495&lt;&gt;"-",IF(AB1495&lt;K1495,(K1495-AB1495)*C1495,AB1495*C1495),"")</f>
        <v/>
      </c>
      <c r="AE1495" s="68" t="str">
        <f>+IF(AB1495&lt;&gt;"-",IF(R1495&lt;&gt;"-",IF(Z1495&lt;&gt;"OUI","OLD","FAUX"),IF(Z1495&lt;&gt;"OUI","NEW","FAUX")),"")</f>
        <v/>
      </c>
      <c r="AF1495" s="68"/>
      <c r="AG1495" s="68"/>
      <c r="AH1495" s="53" t="str">
        <f t="shared" si="23"/>
        <v/>
      </c>
    </row>
    <row r="1496" spans="1:34" ht="17">
      <c r="A1496" s="53" t="s">
        <v>2794</v>
      </c>
      <c r="B1496" s="53" t="s">
        <v>2795</v>
      </c>
      <c r="C1496" s="54">
        <v>18</v>
      </c>
      <c r="D1496" s="55" t="s">
        <v>80</v>
      </c>
      <c r="E1496" s="55" t="s">
        <v>781</v>
      </c>
      <c r="F1496" s="56" t="s">
        <v>49</v>
      </c>
      <c r="G1496" s="56" t="s">
        <v>49</v>
      </c>
      <c r="H1496" s="56" t="s">
        <v>98</v>
      </c>
      <c r="I1496" s="56"/>
      <c r="J1496" s="56" t="s">
        <v>49</v>
      </c>
      <c r="K1496" s="57">
        <v>1.9453</v>
      </c>
      <c r="L1496" s="58">
        <v>44945</v>
      </c>
      <c r="M1496" s="58">
        <v>45684</v>
      </c>
      <c r="N1496" s="59"/>
      <c r="O1496" s="56">
        <v>1</v>
      </c>
      <c r="P1496" s="56"/>
      <c r="Q1496" s="56">
        <v>19</v>
      </c>
      <c r="R1496" s="60" t="s">
        <v>1139</v>
      </c>
      <c r="S1496" s="61">
        <f>O1496+P1496</f>
        <v>1</v>
      </c>
      <c r="T1496" s="62">
        <f>+IF(L1496&lt;&gt;"",IF(DAYS360(L1496,$A$2)&lt;0,0,IF(AND(MONTH(L1496)=MONTH($A$2),YEAR(L1496)&lt;YEAR($A$2)),(DAYS360(L1496,$A$2)/30)-1,DAYS360(L1496,$A$2)/30)),0)</f>
        <v>26.233333333333334</v>
      </c>
      <c r="U1496" s="62">
        <f>+IF(M1496&lt;&gt;"",IF(DAYS360(M1496,$A$2)&lt;0,0,IF(AND(MONTH(M1496)=MONTH($A$2),YEAR(M1496)&lt;YEAR($A$2)),(DAYS360(M1496,$A$2)/30)-1,DAYS360(M1496,$A$2)/30)),0)</f>
        <v>1.9666666666666666</v>
      </c>
      <c r="V1496" s="63">
        <f>S1496/((C1496+Q1496)/2)</f>
        <v>5.4054054054054057E-2</v>
      </c>
      <c r="W1496" s="64">
        <f>+IF(V1496&gt;0,1/V1496,999)</f>
        <v>18.5</v>
      </c>
      <c r="X1496" s="65" t="str">
        <f>+IF(N1496&lt;&gt;"",IF(INT(N1496)&lt;&gt;INT(K1496),"OUI",""),"")</f>
        <v/>
      </c>
      <c r="Y1496" s="66">
        <f>+IF(F1496="OUI",0,C1496*K1496)</f>
        <v>35.0154</v>
      </c>
      <c r="Z1496" s="67" t="str">
        <f>+IF(R1496="-",IF(OR(F1496="OUI",AND(G1496="OUI",T1496&lt;=$V$1),H1496="OUI",I1496="OUI",J1496="OUI",T1496&lt;=$V$1),"OUI",""),"")</f>
        <v>OUI</v>
      </c>
      <c r="AA1496" s="68" t="str">
        <f>+IF(OR(Z1496&lt;&gt;"OUI",X1496="OUI",R1496&lt;&gt;"-"),"OUI","")</f>
        <v/>
      </c>
      <c r="AB1496" s="69" t="str">
        <f>+IF(AA1496&lt;&gt;"OUI","-",IF(R1496="-",IF(W1496&lt;=3,"-",MAX(N1496,K1496*(1-$T$1))),IF(W1496&lt;=3,R1496,IF(T1496&gt;$V$6,MAX(N1496,K1496*$T$6),IF(T1496&gt;$V$5,MAX(R1496,N1496,K1496*(1-$T$2),K1496*(1-$T$5)),IF(T1496&gt;$V$4,MAX(R1496,N1496,K1496*(1-$T$2),K1496*(1-$T$4)),IF(T1496&gt;$V$3,MAX(R1496,N1496,K1496*(1-$T$2),K1496*(1-$T$3)),IF(T1496&gt;$V$1,MAX(N1496,K1496*(1-$T$2)),MAX(N1496,R1496)))))))))</f>
        <v>-</v>
      </c>
      <c r="AC1496" s="70" t="str">
        <f>+IF(AB1496="-","-",IF(ABS(K1496-AB1496)&lt;0.1,1,-1*(AB1496-K1496)/K1496))</f>
        <v>-</v>
      </c>
      <c r="AD1496" s="66" t="str">
        <f>+IF(AB1496&lt;&gt;"-",IF(AB1496&lt;K1496,(K1496-AB1496)*C1496,AB1496*C1496),"")</f>
        <v/>
      </c>
      <c r="AE1496" s="68" t="str">
        <f>+IF(AB1496&lt;&gt;"-",IF(R1496&lt;&gt;"-",IF(Z1496&lt;&gt;"OUI","OLD","FAUX"),IF(Z1496&lt;&gt;"OUI","NEW","FAUX")),"")</f>
        <v/>
      </c>
      <c r="AF1496" s="68"/>
      <c r="AG1496" s="68"/>
      <c r="AH1496" s="53" t="str">
        <f t="shared" si="23"/>
        <v/>
      </c>
    </row>
    <row r="1497" spans="1:34" ht="17">
      <c r="A1497" s="53" t="s">
        <v>1785</v>
      </c>
      <c r="B1497" s="53" t="s">
        <v>1786</v>
      </c>
      <c r="C1497" s="54">
        <v>31</v>
      </c>
      <c r="D1497" s="55" t="s">
        <v>47</v>
      </c>
      <c r="E1497" s="55" t="s">
        <v>137</v>
      </c>
      <c r="F1497" s="56" t="s">
        <v>49</v>
      </c>
      <c r="G1497" s="56" t="s">
        <v>49</v>
      </c>
      <c r="H1497" s="56"/>
      <c r="I1497" s="56"/>
      <c r="J1497" s="56" t="s">
        <v>49</v>
      </c>
      <c r="K1497" s="57">
        <v>1.9321999999999999</v>
      </c>
      <c r="L1497" s="58">
        <v>44355</v>
      </c>
      <c r="M1497" s="58">
        <v>45636</v>
      </c>
      <c r="N1497" s="59"/>
      <c r="O1497" s="56"/>
      <c r="P1497" s="56"/>
      <c r="Q1497" s="56">
        <v>31</v>
      </c>
      <c r="R1497" s="60">
        <v>1.73898</v>
      </c>
      <c r="S1497" s="61">
        <f>O1497+P1497</f>
        <v>0</v>
      </c>
      <c r="T1497" s="62">
        <f>+IF(L1497&lt;&gt;"",IF(DAYS360(L1497,$A$2)&lt;0,0,IF(AND(MONTH(L1497)=MONTH($A$2),YEAR(L1497)&lt;YEAR($A$2)),(DAYS360(L1497,$A$2)/30)-1,DAYS360(L1497,$A$2)/30)),0)</f>
        <v>45.6</v>
      </c>
      <c r="U1497" s="62">
        <f>+IF(M1497&lt;&gt;"",IF(DAYS360(M1497,$A$2)&lt;0,0,IF(AND(MONTH(M1497)=MONTH($A$2),YEAR(M1497)&lt;YEAR($A$2)),(DAYS360(M1497,$A$2)/30)-1,DAYS360(M1497,$A$2)/30)),0)</f>
        <v>3.5333333333333332</v>
      </c>
      <c r="V1497" s="63">
        <f>S1497/((C1497+Q1497)/2)</f>
        <v>0</v>
      </c>
      <c r="W1497" s="64">
        <f>+IF(V1497&gt;0,1/V1497,999)</f>
        <v>999</v>
      </c>
      <c r="X1497" s="65" t="str">
        <f>+IF(N1497&lt;&gt;"",IF(INT(N1497)&lt;&gt;INT(K1497),"OUI",""),"")</f>
        <v/>
      </c>
      <c r="Y1497" s="66">
        <f>+IF(F1497="OUI",0,C1497*K1497)</f>
        <v>59.898199999999996</v>
      </c>
      <c r="Z1497" s="67" t="str">
        <f>+IF(R1497="-",IF(OR(F1497="OUI",AND(G1497="OUI",T1497&lt;=$V$1),H1497="OUI",I1497="OUI",J1497="OUI",T1497&lt;=$V$1),"OUI",""),"")</f>
        <v/>
      </c>
      <c r="AA1497" s="68" t="str">
        <f>+IF(OR(Z1497&lt;&gt;"OUI",X1497="OUI",R1497&lt;&gt;"-"),"OUI","")</f>
        <v>OUI</v>
      </c>
      <c r="AB1497" s="69">
        <f>+IF(AA1497&lt;&gt;"OUI","-",IF(R1497="-",IF(W1497&lt;=3,"-",MAX(N1497,K1497*(1-$T$1))),IF(W1497&lt;=3,R1497,IF(T1497&gt;$V$6,MAX(N1497,K1497*$T$6),IF(T1497&gt;$V$5,MAX(R1497,N1497,K1497*(1-$T$2),K1497*(1-$T$5)),IF(T1497&gt;$V$4,MAX(R1497,N1497,K1497*(1-$T$2),K1497*(1-$T$4)),IF(T1497&gt;$V$3,MAX(R1497,N1497,K1497*(1-$T$2),K1497*(1-$T$3)),IF(T1497&gt;$V$1,MAX(N1497,K1497*(1-$T$2)),MAX(N1497,R1497)))))))))</f>
        <v>1.73898</v>
      </c>
      <c r="AC1497" s="70">
        <f>+IF(AB1497="-","-",IF(ABS(K1497-AB1497)&lt;0.1,1,-1*(AB1497-K1497)/K1497))</f>
        <v>9.9999999999999978E-2</v>
      </c>
      <c r="AD1497" s="66">
        <f>+IF(AB1497&lt;&gt;"-",IF(AB1497&lt;K1497,(K1497-AB1497)*C1497,AB1497*C1497),"")</f>
        <v>5.9898199999999981</v>
      </c>
      <c r="AE1497" s="68" t="str">
        <f>+IF(AB1497&lt;&gt;"-",IF(R1497&lt;&gt;"-",IF(Z1497&lt;&gt;"OUI","OLD","FAUX"),IF(Z1497&lt;&gt;"OUI","NEW","FAUX")),"")</f>
        <v>OLD</v>
      </c>
      <c r="AF1497" s="68"/>
      <c r="AG1497" s="68"/>
      <c r="AH1497" s="53" t="str">
        <f t="shared" si="23"/>
        <v/>
      </c>
    </row>
    <row r="1498" spans="1:34" ht="17">
      <c r="A1498" s="53" t="s">
        <v>1889</v>
      </c>
      <c r="B1498" s="53" t="s">
        <v>1890</v>
      </c>
      <c r="C1498" s="54">
        <v>14</v>
      </c>
      <c r="D1498" s="55" t="s">
        <v>47</v>
      </c>
      <c r="E1498" s="55" t="s">
        <v>137</v>
      </c>
      <c r="F1498" s="56" t="s">
        <v>49</v>
      </c>
      <c r="G1498" s="56" t="s">
        <v>49</v>
      </c>
      <c r="H1498" s="56"/>
      <c r="I1498" s="56"/>
      <c r="J1498" s="56" t="s">
        <v>49</v>
      </c>
      <c r="K1498" s="57">
        <v>1.9321999999999999</v>
      </c>
      <c r="L1498" s="58">
        <v>44355</v>
      </c>
      <c r="M1498" s="58">
        <v>45687</v>
      </c>
      <c r="N1498" s="59"/>
      <c r="O1498" s="56">
        <v>14</v>
      </c>
      <c r="P1498" s="56"/>
      <c r="Q1498" s="56">
        <v>27</v>
      </c>
      <c r="R1498" s="60">
        <v>1.73898</v>
      </c>
      <c r="S1498" s="61">
        <f>O1498+P1498</f>
        <v>14</v>
      </c>
      <c r="T1498" s="62">
        <f>+IF(L1498&lt;&gt;"",IF(DAYS360(L1498,$A$2)&lt;0,0,IF(AND(MONTH(L1498)=MONTH($A$2),YEAR(L1498)&lt;YEAR($A$2)),(DAYS360(L1498,$A$2)/30)-1,DAYS360(L1498,$A$2)/30)),0)</f>
        <v>45.6</v>
      </c>
      <c r="U1498" s="62">
        <f>+IF(M1498&lt;&gt;"",IF(DAYS360(M1498,$A$2)&lt;0,0,IF(AND(MONTH(M1498)=MONTH($A$2),YEAR(M1498)&lt;YEAR($A$2)),(DAYS360(M1498,$A$2)/30)-1,DAYS360(M1498,$A$2)/30)),0)</f>
        <v>1.8666666666666667</v>
      </c>
      <c r="V1498" s="63">
        <f>S1498/((C1498+Q1498)/2)</f>
        <v>0.68292682926829273</v>
      </c>
      <c r="W1498" s="64">
        <f>+IF(V1498&gt;0,1/V1498,999)</f>
        <v>1.4642857142857142</v>
      </c>
      <c r="X1498" s="65" t="str">
        <f>+IF(N1498&lt;&gt;"",IF(INT(N1498)&lt;&gt;INT(K1498),"OUI",""),"")</f>
        <v/>
      </c>
      <c r="Y1498" s="66">
        <f>+IF(F1498="OUI",0,C1498*K1498)</f>
        <v>27.050799999999999</v>
      </c>
      <c r="Z1498" s="67" t="str">
        <f>+IF(R1498="-",IF(OR(F1498="OUI",AND(G1498="OUI",T1498&lt;=$V$1),H1498="OUI",I1498="OUI",J1498="OUI",T1498&lt;=$V$1),"OUI",""),"")</f>
        <v/>
      </c>
      <c r="AA1498" s="68" t="str">
        <f>+IF(OR(Z1498&lt;&gt;"OUI",X1498="OUI",R1498&lt;&gt;"-"),"OUI","")</f>
        <v>OUI</v>
      </c>
      <c r="AB1498" s="69">
        <f>+IF(AA1498&lt;&gt;"OUI","-",IF(R1498="-",IF(W1498&lt;=3,"-",MAX(N1498,K1498*(1-$T$1))),IF(W1498&lt;=3,R1498,IF(T1498&gt;$V$6,MAX(N1498,K1498*$T$6),IF(T1498&gt;$V$5,MAX(R1498,N1498,K1498*(1-$T$2),K1498*(1-$T$5)),IF(T1498&gt;$V$4,MAX(R1498,N1498,K1498*(1-$T$2),K1498*(1-$T$4)),IF(T1498&gt;$V$3,MAX(R1498,N1498,K1498*(1-$T$2),K1498*(1-$T$3)),IF(T1498&gt;$V$1,MAX(N1498,K1498*(1-$T$2)),MAX(N1498,R1498)))))))))</f>
        <v>1.73898</v>
      </c>
      <c r="AC1498" s="70">
        <f>+IF(AB1498="-","-",IF(ABS(K1498-AB1498)&lt;0.1,1,-1*(AB1498-K1498)/K1498))</f>
        <v>9.9999999999999978E-2</v>
      </c>
      <c r="AD1498" s="66">
        <f>+IF(AB1498&lt;&gt;"-",IF(AB1498&lt;K1498,(K1498-AB1498)*C1498,AB1498*C1498),"")</f>
        <v>2.7050799999999993</v>
      </c>
      <c r="AE1498" s="68" t="str">
        <f>+IF(AB1498&lt;&gt;"-",IF(R1498&lt;&gt;"-",IF(Z1498&lt;&gt;"OUI","OLD","FAUX"),IF(Z1498&lt;&gt;"OUI","NEW","FAUX")),"")</f>
        <v>OLD</v>
      </c>
      <c r="AF1498" s="68"/>
      <c r="AG1498" s="68"/>
      <c r="AH1498" s="53" t="str">
        <f t="shared" si="23"/>
        <v/>
      </c>
    </row>
    <row r="1499" spans="1:34" ht="17">
      <c r="A1499" s="53" t="s">
        <v>2780</v>
      </c>
      <c r="B1499" s="53" t="s">
        <v>2781</v>
      </c>
      <c r="C1499" s="54">
        <v>64</v>
      </c>
      <c r="D1499" s="55" t="s">
        <v>133</v>
      </c>
      <c r="E1499" s="55" t="s">
        <v>167</v>
      </c>
      <c r="F1499" s="56" t="s">
        <v>49</v>
      </c>
      <c r="G1499" s="56" t="s">
        <v>49</v>
      </c>
      <c r="H1499" s="56" t="s">
        <v>98</v>
      </c>
      <c r="I1499" s="56"/>
      <c r="J1499" s="56" t="s">
        <v>49</v>
      </c>
      <c r="K1499" s="57">
        <v>1.91</v>
      </c>
      <c r="L1499" s="58">
        <v>45427</v>
      </c>
      <c r="M1499" s="58">
        <v>45623</v>
      </c>
      <c r="N1499" s="59"/>
      <c r="O1499" s="56"/>
      <c r="P1499" s="56"/>
      <c r="Q1499" s="56">
        <v>65</v>
      </c>
      <c r="R1499" s="60" t="s">
        <v>1139</v>
      </c>
      <c r="S1499" s="61">
        <f>O1499+P1499</f>
        <v>0</v>
      </c>
      <c r="T1499" s="62">
        <f>+IF(L1499&lt;&gt;"",IF(DAYS360(L1499,$A$2)&lt;0,0,IF(AND(MONTH(L1499)=MONTH($A$2),YEAR(L1499)&lt;YEAR($A$2)),(DAYS360(L1499,$A$2)/30)-1,DAYS360(L1499,$A$2)/30)),0)</f>
        <v>10.366666666666667</v>
      </c>
      <c r="U1499" s="62">
        <f>+IF(M1499&lt;&gt;"",IF(DAYS360(M1499,$A$2)&lt;0,0,IF(AND(MONTH(M1499)=MONTH($A$2),YEAR(M1499)&lt;YEAR($A$2)),(DAYS360(M1499,$A$2)/30)-1,DAYS360(M1499,$A$2)/30)),0)</f>
        <v>3.9666666666666668</v>
      </c>
      <c r="V1499" s="63">
        <f>S1499/((C1499+Q1499)/2)</f>
        <v>0</v>
      </c>
      <c r="W1499" s="64">
        <f>+IF(V1499&gt;0,1/V1499,999)</f>
        <v>999</v>
      </c>
      <c r="X1499" s="65" t="str">
        <f>+IF(N1499&lt;&gt;"",IF(INT(N1499)&lt;&gt;INT(K1499),"OUI",""),"")</f>
        <v/>
      </c>
      <c r="Y1499" s="66">
        <f>+IF(F1499="OUI",0,C1499*K1499)</f>
        <v>122.24</v>
      </c>
      <c r="Z1499" s="67" t="str">
        <f>+IF(R1499="-",IF(OR(F1499="OUI",AND(G1499="OUI",T1499&lt;=$V$1),H1499="OUI",I1499="OUI",J1499="OUI",T1499&lt;=$V$1),"OUI",""),"")</f>
        <v>OUI</v>
      </c>
      <c r="AA1499" s="68" t="str">
        <f>+IF(OR(Z1499&lt;&gt;"OUI",X1499="OUI",R1499&lt;&gt;"-"),"OUI","")</f>
        <v/>
      </c>
      <c r="AB1499" s="69" t="str">
        <f>+IF(AA1499&lt;&gt;"OUI","-",IF(R1499="-",IF(W1499&lt;=3,"-",MAX(N1499,K1499*(1-$T$1))),IF(W1499&lt;=3,R1499,IF(T1499&gt;$V$6,MAX(N1499,K1499*$T$6),IF(T1499&gt;$V$5,MAX(R1499,N1499,K1499*(1-$T$2),K1499*(1-$T$5)),IF(T1499&gt;$V$4,MAX(R1499,N1499,K1499*(1-$T$2),K1499*(1-$T$4)),IF(T1499&gt;$V$3,MAX(R1499,N1499,K1499*(1-$T$2),K1499*(1-$T$3)),IF(T1499&gt;$V$1,MAX(N1499,K1499*(1-$T$2)),MAX(N1499,R1499)))))))))</f>
        <v>-</v>
      </c>
      <c r="AC1499" s="70" t="str">
        <f>+IF(AB1499="-","-",IF(ABS(K1499-AB1499)&lt;0.1,1,-1*(AB1499-K1499)/K1499))</f>
        <v>-</v>
      </c>
      <c r="AD1499" s="66" t="str">
        <f>+IF(AB1499&lt;&gt;"-",IF(AB1499&lt;K1499,(K1499-AB1499)*C1499,AB1499*C1499),"")</f>
        <v/>
      </c>
      <c r="AE1499" s="68" t="str">
        <f>+IF(AB1499&lt;&gt;"-",IF(R1499&lt;&gt;"-",IF(Z1499&lt;&gt;"OUI","OLD","FAUX"),IF(Z1499&lt;&gt;"OUI","NEW","FAUX")),"")</f>
        <v/>
      </c>
      <c r="AF1499" s="68"/>
      <c r="AG1499" s="68"/>
      <c r="AH1499" s="53" t="str">
        <f t="shared" si="23"/>
        <v/>
      </c>
    </row>
    <row r="1500" spans="1:34" ht="17">
      <c r="A1500" s="53" t="s">
        <v>3429</v>
      </c>
      <c r="B1500" s="53" t="s">
        <v>3430</v>
      </c>
      <c r="C1500" s="54">
        <v>1</v>
      </c>
      <c r="D1500" s="55" t="s">
        <v>80</v>
      </c>
      <c r="E1500" s="55" t="s">
        <v>1084</v>
      </c>
      <c r="F1500" s="56"/>
      <c r="G1500" s="56"/>
      <c r="H1500" s="56"/>
      <c r="I1500" s="56"/>
      <c r="J1500" s="56" t="s">
        <v>49</v>
      </c>
      <c r="K1500" s="57">
        <v>1.8957999999999999</v>
      </c>
      <c r="L1500" s="58">
        <v>45695</v>
      </c>
      <c r="M1500" s="58">
        <v>45733</v>
      </c>
      <c r="N1500" s="59"/>
      <c r="O1500" s="56">
        <v>37</v>
      </c>
      <c r="P1500" s="56"/>
      <c r="Q1500" s="56"/>
      <c r="R1500" s="60" t="s">
        <v>1139</v>
      </c>
      <c r="S1500" s="61">
        <f>O1500+P1500</f>
        <v>37</v>
      </c>
      <c r="T1500" s="62">
        <f>+IF(L1500&lt;&gt;"",IF(DAYS360(L1500,$A$2)&lt;0,0,IF(AND(MONTH(L1500)=MONTH($A$2),YEAR(L1500)&lt;YEAR($A$2)),(DAYS360(L1500,$A$2)/30)-1,DAYS360(L1500,$A$2)/30)),0)</f>
        <v>1.6333333333333333</v>
      </c>
      <c r="U1500" s="62">
        <f>+IF(M1500&lt;&gt;"",IF(DAYS360(M1500,$A$2)&lt;0,0,IF(AND(MONTH(M1500)=MONTH($A$2),YEAR(M1500)&lt;YEAR($A$2)),(DAYS360(M1500,$A$2)/30)-1,DAYS360(M1500,$A$2)/30)),0)</f>
        <v>0.3</v>
      </c>
      <c r="V1500" s="63">
        <f>S1500/((C1500+Q1500)/2)</f>
        <v>74</v>
      </c>
      <c r="W1500" s="64">
        <f>+IF(V1500&gt;0,1/V1500,999)</f>
        <v>1.3513513513513514E-2</v>
      </c>
      <c r="X1500" s="65" t="str">
        <f>+IF(N1500&lt;&gt;"",IF(INT(N1500)&lt;&gt;INT(K1500),"OUI",""),"")</f>
        <v/>
      </c>
      <c r="Y1500" s="66">
        <f>+IF(F1500="OUI",0,C1500*K1500)</f>
        <v>1.8957999999999999</v>
      </c>
      <c r="Z1500" s="67" t="str">
        <f>+IF(R1500="-",IF(OR(F1500="OUI",AND(G1500="OUI",T1500&lt;=$V$1),H1500="OUI",I1500="OUI",J1500="OUI",T1500&lt;=$V$1),"OUI",""),"")</f>
        <v>OUI</v>
      </c>
      <c r="AA1500" s="68" t="str">
        <f>+IF(OR(Z1500&lt;&gt;"OUI",X1500="OUI",R1500&lt;&gt;"-"),"OUI","")</f>
        <v/>
      </c>
      <c r="AB1500" s="69" t="str">
        <f>+IF(AA1500&lt;&gt;"OUI","-",IF(R1500="-",IF(W1500&lt;=3,"-",MAX(N1500,K1500*(1-$T$1))),IF(W1500&lt;=3,R1500,IF(T1500&gt;$V$6,MAX(N1500,K1500*$T$6),IF(T1500&gt;$V$5,MAX(R1500,N1500,K1500*(1-$T$2),K1500*(1-$T$5)),IF(T1500&gt;$V$4,MAX(R1500,N1500,K1500*(1-$T$2),K1500*(1-$T$4)),IF(T1500&gt;$V$3,MAX(R1500,N1500,K1500*(1-$T$2),K1500*(1-$T$3)),IF(T1500&gt;$V$1,MAX(N1500,K1500*(1-$T$2)),MAX(N1500,R1500)))))))))</f>
        <v>-</v>
      </c>
      <c r="AC1500" s="70" t="str">
        <f>+IF(AB1500="-","-",IF(ABS(K1500-AB1500)&lt;0.1,1,-1*(AB1500-K1500)/K1500))</f>
        <v>-</v>
      </c>
      <c r="AD1500" s="66" t="str">
        <f>+IF(AB1500&lt;&gt;"-",IF(AB1500&lt;K1500,(K1500-AB1500)*C1500,AB1500*C1500),"")</f>
        <v/>
      </c>
      <c r="AE1500" s="68" t="str">
        <f>+IF(AB1500&lt;&gt;"-",IF(R1500&lt;&gt;"-",IF(Z1500&lt;&gt;"OUI","OLD","FAUX"),IF(Z1500&lt;&gt;"OUI","NEW","FAUX")),"")</f>
        <v/>
      </c>
      <c r="AF1500" s="68"/>
      <c r="AG1500" s="68"/>
      <c r="AH1500" s="53" t="str">
        <f t="shared" si="23"/>
        <v/>
      </c>
    </row>
    <row r="1501" spans="1:34" ht="17">
      <c r="A1501" s="53" t="s">
        <v>3437</v>
      </c>
      <c r="B1501" s="53" t="s">
        <v>3438</v>
      </c>
      <c r="C1501" s="54">
        <v>28</v>
      </c>
      <c r="D1501" s="55" t="s">
        <v>80</v>
      </c>
      <c r="E1501" s="55" t="s">
        <v>81</v>
      </c>
      <c r="F1501" s="56" t="s">
        <v>49</v>
      </c>
      <c r="G1501" s="56" t="s">
        <v>49</v>
      </c>
      <c r="H1501" s="56"/>
      <c r="I1501" s="56"/>
      <c r="J1501" s="56" t="s">
        <v>49</v>
      </c>
      <c r="K1501" s="57">
        <v>1.8957999999999999</v>
      </c>
      <c r="L1501" s="58">
        <v>45733</v>
      </c>
      <c r="M1501" s="58">
        <v>45723</v>
      </c>
      <c r="N1501" s="59"/>
      <c r="O1501" s="56">
        <v>6</v>
      </c>
      <c r="P1501" s="56"/>
      <c r="Q1501" s="56">
        <v>3</v>
      </c>
      <c r="R1501" s="60" t="s">
        <v>1139</v>
      </c>
      <c r="S1501" s="61">
        <f>O1501+P1501</f>
        <v>6</v>
      </c>
      <c r="T1501" s="62">
        <f>+IF(L1501&lt;&gt;"",IF(DAYS360(L1501,$A$2)&lt;0,0,IF(AND(MONTH(L1501)=MONTH($A$2),YEAR(L1501)&lt;YEAR($A$2)),(DAYS360(L1501,$A$2)/30)-1,DAYS360(L1501,$A$2)/30)),0)</f>
        <v>0.3</v>
      </c>
      <c r="U1501" s="62">
        <f>+IF(M1501&lt;&gt;"",IF(DAYS360(M1501,$A$2)&lt;0,0,IF(AND(MONTH(M1501)=MONTH($A$2),YEAR(M1501)&lt;YEAR($A$2)),(DAYS360(M1501,$A$2)/30)-1,DAYS360(M1501,$A$2)/30)),0)</f>
        <v>0.6333333333333333</v>
      </c>
      <c r="V1501" s="63">
        <f>S1501/((C1501+Q1501)/2)</f>
        <v>0.38709677419354838</v>
      </c>
      <c r="W1501" s="64">
        <f>+IF(V1501&gt;0,1/V1501,999)</f>
        <v>2.5833333333333335</v>
      </c>
      <c r="X1501" s="65" t="str">
        <f>+IF(N1501&lt;&gt;"",IF(INT(N1501)&lt;&gt;INT(K1501),"OUI",""),"")</f>
        <v/>
      </c>
      <c r="Y1501" s="66">
        <f>+IF(F1501="OUI",0,C1501*K1501)</f>
        <v>53.0824</v>
      </c>
      <c r="Z1501" s="67" t="str">
        <f>+IF(R1501="-",IF(OR(F1501="OUI",AND(G1501="OUI",T1501&lt;=$V$1),H1501="OUI",I1501="OUI",J1501="OUI",T1501&lt;=$V$1),"OUI",""),"")</f>
        <v>OUI</v>
      </c>
      <c r="AA1501" s="68" t="str">
        <f>+IF(OR(Z1501&lt;&gt;"OUI",X1501="OUI",R1501&lt;&gt;"-"),"OUI","")</f>
        <v/>
      </c>
      <c r="AB1501" s="69" t="str">
        <f>+IF(AA1501&lt;&gt;"OUI","-",IF(R1501="-",IF(W1501&lt;=3,"-",MAX(N1501,K1501*(1-$T$1))),IF(W1501&lt;=3,R1501,IF(T1501&gt;$V$6,MAX(N1501,K1501*$T$6),IF(T1501&gt;$V$5,MAX(R1501,N1501,K1501*(1-$T$2),K1501*(1-$T$5)),IF(T1501&gt;$V$4,MAX(R1501,N1501,K1501*(1-$T$2),K1501*(1-$T$4)),IF(T1501&gt;$V$3,MAX(R1501,N1501,K1501*(1-$T$2),K1501*(1-$T$3)),IF(T1501&gt;$V$1,MAX(N1501,K1501*(1-$T$2)),MAX(N1501,R1501)))))))))</f>
        <v>-</v>
      </c>
      <c r="AC1501" s="70" t="str">
        <f>+IF(AB1501="-","-",IF(ABS(K1501-AB1501)&lt;0.1,1,-1*(AB1501-K1501)/K1501))</f>
        <v>-</v>
      </c>
      <c r="AD1501" s="66" t="str">
        <f>+IF(AB1501&lt;&gt;"-",IF(AB1501&lt;K1501,(K1501-AB1501)*C1501,AB1501*C1501),"")</f>
        <v/>
      </c>
      <c r="AE1501" s="68" t="str">
        <f>+IF(AB1501&lt;&gt;"-",IF(R1501&lt;&gt;"-",IF(Z1501&lt;&gt;"OUI","OLD","FAUX"),IF(Z1501&lt;&gt;"OUI","NEW","FAUX")),"")</f>
        <v/>
      </c>
      <c r="AF1501" s="68"/>
      <c r="AG1501" s="68"/>
      <c r="AH1501" s="53" t="str">
        <f t="shared" si="23"/>
        <v/>
      </c>
    </row>
    <row r="1502" spans="1:34" ht="17">
      <c r="A1502" s="53" t="s">
        <v>1860</v>
      </c>
      <c r="B1502" s="53" t="s">
        <v>1861</v>
      </c>
      <c r="C1502" s="54">
        <v>15</v>
      </c>
      <c r="D1502" s="55" t="s">
        <v>80</v>
      </c>
      <c r="E1502" s="55" t="s">
        <v>973</v>
      </c>
      <c r="F1502" s="56" t="s">
        <v>49</v>
      </c>
      <c r="G1502" s="56" t="s">
        <v>49</v>
      </c>
      <c r="H1502" s="56"/>
      <c r="I1502" s="56"/>
      <c r="J1502" s="56" t="s">
        <v>49</v>
      </c>
      <c r="K1502" s="57">
        <v>1.8918999999999999</v>
      </c>
      <c r="L1502" s="58">
        <v>44897</v>
      </c>
      <c r="M1502" s="58">
        <v>45700</v>
      </c>
      <c r="N1502" s="59"/>
      <c r="O1502" s="56">
        <v>5</v>
      </c>
      <c r="P1502" s="56"/>
      <c r="Q1502" s="56">
        <v>23</v>
      </c>
      <c r="R1502" s="60">
        <v>1.7027099999999999</v>
      </c>
      <c r="S1502" s="61">
        <f>O1502+P1502</f>
        <v>5</v>
      </c>
      <c r="T1502" s="62">
        <f>+IF(L1502&lt;&gt;"",IF(DAYS360(L1502,$A$2)&lt;0,0,IF(AND(MONTH(L1502)=MONTH($A$2),YEAR(L1502)&lt;YEAR($A$2)),(DAYS360(L1502,$A$2)/30)-1,DAYS360(L1502,$A$2)/30)),0)</f>
        <v>27.8</v>
      </c>
      <c r="U1502" s="62">
        <f>+IF(M1502&lt;&gt;"",IF(DAYS360(M1502,$A$2)&lt;0,0,IF(AND(MONTH(M1502)=MONTH($A$2),YEAR(M1502)&lt;YEAR($A$2)),(DAYS360(M1502,$A$2)/30)-1,DAYS360(M1502,$A$2)/30)),0)</f>
        <v>1.4666666666666666</v>
      </c>
      <c r="V1502" s="63">
        <f>S1502/((C1502+Q1502)/2)</f>
        <v>0.26315789473684209</v>
      </c>
      <c r="W1502" s="64">
        <f>+IF(V1502&gt;0,1/V1502,999)</f>
        <v>3.8000000000000003</v>
      </c>
      <c r="X1502" s="65" t="str">
        <f>+IF(N1502&lt;&gt;"",IF(INT(N1502)&lt;&gt;INT(K1502),"OUI",""),"")</f>
        <v/>
      </c>
      <c r="Y1502" s="66">
        <f>+IF(F1502="OUI",0,C1502*K1502)</f>
        <v>28.378499999999999</v>
      </c>
      <c r="Z1502" s="67" t="str">
        <f>+IF(R1502="-",IF(OR(F1502="OUI",AND(G1502="OUI",T1502&lt;=$V$1),H1502="OUI",I1502="OUI",J1502="OUI",T1502&lt;=$V$1),"OUI",""),"")</f>
        <v/>
      </c>
      <c r="AA1502" s="68" t="str">
        <f>+IF(OR(Z1502&lt;&gt;"OUI",X1502="OUI",R1502&lt;&gt;"-"),"OUI","")</f>
        <v>OUI</v>
      </c>
      <c r="AB1502" s="69">
        <f>+IF(AA1502&lt;&gt;"OUI","-",IF(R1502="-",IF(W1502&lt;=3,"-",MAX(N1502,K1502*(1-$T$1))),IF(W1502&lt;=3,R1502,IF(T1502&gt;$V$6,MAX(N1502,K1502*$T$6),IF(T1502&gt;$V$5,MAX(R1502,N1502,K1502*(1-$T$2),K1502*(1-$T$5)),IF(T1502&gt;$V$4,MAX(R1502,N1502,K1502*(1-$T$2),K1502*(1-$T$4)),IF(T1502&gt;$V$3,MAX(R1502,N1502,K1502*(1-$T$2),K1502*(1-$T$3)),IF(T1502&gt;$V$1,MAX(N1502,K1502*(1-$T$2)),MAX(N1502,R1502)))))))))</f>
        <v>1.7027099999999999</v>
      </c>
      <c r="AC1502" s="70">
        <f>+IF(AB1502="-","-",IF(ABS(K1502-AB1502)&lt;0.1,1,-1*(AB1502-K1502)/K1502))</f>
        <v>9.9999999999999992E-2</v>
      </c>
      <c r="AD1502" s="66">
        <f>+IF(AB1502&lt;&gt;"-",IF(AB1502&lt;K1502,(K1502-AB1502)*C1502,AB1502*C1502),"")</f>
        <v>2.8378499999999995</v>
      </c>
      <c r="AE1502" s="68" t="str">
        <f>+IF(AB1502&lt;&gt;"-",IF(R1502&lt;&gt;"-",IF(Z1502&lt;&gt;"OUI","OLD","FAUX"),IF(Z1502&lt;&gt;"OUI","NEW","FAUX")),"")</f>
        <v>OLD</v>
      </c>
      <c r="AF1502" s="68"/>
      <c r="AG1502" s="68"/>
      <c r="AH1502" s="53" t="str">
        <f t="shared" si="23"/>
        <v/>
      </c>
    </row>
    <row r="1503" spans="1:34" ht="17">
      <c r="A1503" s="53" t="s">
        <v>328</v>
      </c>
      <c r="B1503" s="53" t="s">
        <v>329</v>
      </c>
      <c r="C1503" s="54">
        <v>5</v>
      </c>
      <c r="D1503" s="55" t="s">
        <v>80</v>
      </c>
      <c r="E1503" s="55" t="s">
        <v>97</v>
      </c>
      <c r="F1503" s="56" t="s">
        <v>49</v>
      </c>
      <c r="G1503" s="56" t="s">
        <v>49</v>
      </c>
      <c r="H1503" s="56"/>
      <c r="I1503" s="56"/>
      <c r="J1503" s="56" t="s">
        <v>98</v>
      </c>
      <c r="K1503" s="57">
        <v>1.8868</v>
      </c>
      <c r="L1503" s="58">
        <v>43356</v>
      </c>
      <c r="M1503" s="58"/>
      <c r="N1503" s="59"/>
      <c r="O1503" s="56"/>
      <c r="P1503" s="56"/>
      <c r="Q1503" s="56">
        <v>5</v>
      </c>
      <c r="R1503" s="60">
        <v>1.8868</v>
      </c>
      <c r="S1503" s="61">
        <f>O1503+P1503</f>
        <v>0</v>
      </c>
      <c r="T1503" s="62">
        <f>+IF(L1503&lt;&gt;"",IF(DAYS360(L1503,$A$2)&lt;0,0,IF(AND(MONTH(L1503)=MONTH($A$2),YEAR(L1503)&lt;YEAR($A$2)),(DAYS360(L1503,$A$2)/30)-1,DAYS360(L1503,$A$2)/30)),0)</f>
        <v>78.433333333333337</v>
      </c>
      <c r="U1503" s="62">
        <f>+IF(M1503&lt;&gt;"",IF(DAYS360(M1503,$A$2)&lt;0,0,IF(AND(MONTH(M1503)=MONTH($A$2),YEAR(M1503)&lt;YEAR($A$2)),(DAYS360(M1503,$A$2)/30)-1,DAYS360(M1503,$A$2)/30)),0)</f>
        <v>0</v>
      </c>
      <c r="V1503" s="63">
        <f>S1503/((C1503+Q1503)/2)</f>
        <v>0</v>
      </c>
      <c r="W1503" s="64">
        <f>+IF(V1503&gt;0,1/V1503,999)</f>
        <v>999</v>
      </c>
      <c r="X1503" s="65" t="str">
        <f>+IF(N1503&lt;&gt;"",IF(INT(N1503)&lt;&gt;INT(K1503),"OUI",""),"")</f>
        <v/>
      </c>
      <c r="Y1503" s="66">
        <f>+IF(F1503="OUI",0,C1503*K1503)</f>
        <v>9.4340000000000011</v>
      </c>
      <c r="Z1503" s="67" t="str">
        <f>+IF(R1503="-",IF(OR(F1503="OUI",AND(G1503="OUI",T1503&lt;=$V$1),H1503="OUI",I1503="OUI",J1503="OUI",T1503&lt;=$V$1),"OUI",""),"")</f>
        <v/>
      </c>
      <c r="AA1503" s="68" t="str">
        <f>+IF(OR(Z1503&lt;&gt;"OUI",X1503="OUI",R1503&lt;&gt;"-"),"OUI","")</f>
        <v>OUI</v>
      </c>
      <c r="AB1503" s="69">
        <f>+IF(AA1503&lt;&gt;"OUI","-",IF(R1503="-",IF(W1503&lt;=3,"-",MAX(N1503,K1503*(1-$T$1))),IF(W1503&lt;=3,R1503,IF(T1503&gt;$V$6,MAX(N1503,K1503*$T$6),IF(T1503&gt;$V$5,MAX(R1503,N1503,K1503*(1-$T$2),K1503*(1-$T$5)),IF(T1503&gt;$V$4,MAX(R1503,N1503,K1503*(1-$T$2),K1503*(1-$T$4)),IF(T1503&gt;$V$3,MAX(R1503,N1503,K1503*(1-$T$2),K1503*(1-$T$3)),IF(T1503&gt;$V$1,MAX(N1503,K1503*(1-$T$2)),MAX(N1503,R1503)))))))))</f>
        <v>1.8868</v>
      </c>
      <c r="AC1503" s="70">
        <f>+IF(AB1503="-","-",IF(ABS(K1503-AB1503)&lt;0.1,1,-1*(AB1503-K1503)/K1503))</f>
        <v>1</v>
      </c>
      <c r="AD1503" s="66">
        <f>+IF(AB1503&lt;&gt;"-",IF(AB1503&lt;K1503,(K1503-AB1503)*C1503,AB1503*C1503),"")</f>
        <v>9.4340000000000011</v>
      </c>
      <c r="AE1503" s="68" t="str">
        <f>+IF(AB1503&lt;&gt;"-",IF(R1503&lt;&gt;"-",IF(Z1503&lt;&gt;"OUI","OLD","FAUX"),IF(Z1503&lt;&gt;"OUI","NEW","FAUX")),"")</f>
        <v>OLD</v>
      </c>
      <c r="AF1503" s="68"/>
      <c r="AG1503" s="68"/>
      <c r="AH1503" s="53" t="str">
        <f t="shared" si="23"/>
        <v/>
      </c>
    </row>
    <row r="1504" spans="1:34" ht="17">
      <c r="A1504" s="53" t="s">
        <v>1891</v>
      </c>
      <c r="B1504" s="53" t="s">
        <v>1892</v>
      </c>
      <c r="C1504" s="54">
        <v>14</v>
      </c>
      <c r="D1504" s="55" t="s">
        <v>47</v>
      </c>
      <c r="E1504" s="55" t="s">
        <v>137</v>
      </c>
      <c r="F1504" s="56" t="s">
        <v>49</v>
      </c>
      <c r="G1504" s="56" t="s">
        <v>49</v>
      </c>
      <c r="H1504" s="56"/>
      <c r="I1504" s="56"/>
      <c r="J1504" s="56" t="s">
        <v>49</v>
      </c>
      <c r="K1504" s="57">
        <v>1.8852</v>
      </c>
      <c r="L1504" s="58">
        <v>44120</v>
      </c>
      <c r="M1504" s="58">
        <v>45103</v>
      </c>
      <c r="N1504" s="59"/>
      <c r="O1504" s="56"/>
      <c r="P1504" s="56"/>
      <c r="Q1504" s="56">
        <v>14</v>
      </c>
      <c r="R1504" s="60">
        <v>1.69668</v>
      </c>
      <c r="S1504" s="61">
        <f>O1504+P1504</f>
        <v>0</v>
      </c>
      <c r="T1504" s="62">
        <f>+IF(L1504&lt;&gt;"",IF(DAYS360(L1504,$A$2)&lt;0,0,IF(AND(MONTH(L1504)=MONTH($A$2),YEAR(L1504)&lt;YEAR($A$2)),(DAYS360(L1504,$A$2)/30)-1,DAYS360(L1504,$A$2)/30)),0)</f>
        <v>53.333333333333336</v>
      </c>
      <c r="U1504" s="62">
        <f>+IF(M1504&lt;&gt;"",IF(DAYS360(M1504,$A$2)&lt;0,0,IF(AND(MONTH(M1504)=MONTH($A$2),YEAR(M1504)&lt;YEAR($A$2)),(DAYS360(M1504,$A$2)/30)-1,DAYS360(M1504,$A$2)/30)),0)</f>
        <v>21</v>
      </c>
      <c r="V1504" s="63">
        <f>S1504/((C1504+Q1504)/2)</f>
        <v>0</v>
      </c>
      <c r="W1504" s="64">
        <f>+IF(V1504&gt;0,1/V1504,999)</f>
        <v>999</v>
      </c>
      <c r="X1504" s="65" t="str">
        <f>+IF(N1504&lt;&gt;"",IF(INT(N1504)&lt;&gt;INT(K1504),"OUI",""),"")</f>
        <v/>
      </c>
      <c r="Y1504" s="66">
        <f>+IF(F1504="OUI",0,C1504*K1504)</f>
        <v>26.392800000000001</v>
      </c>
      <c r="Z1504" s="67" t="str">
        <f>+IF(R1504="-",IF(OR(F1504="OUI",AND(G1504="OUI",T1504&lt;=$V$1),H1504="OUI",I1504="OUI",J1504="OUI",T1504&lt;=$V$1),"OUI",""),"")</f>
        <v/>
      </c>
      <c r="AA1504" s="68" t="str">
        <f>+IF(OR(Z1504&lt;&gt;"OUI",X1504="OUI",R1504&lt;&gt;"-"),"OUI","")</f>
        <v>OUI</v>
      </c>
      <c r="AB1504" s="69">
        <f>+IF(AA1504&lt;&gt;"OUI","-",IF(R1504="-",IF(W1504&lt;=3,"-",MAX(N1504,K1504*(1-$T$1))),IF(W1504&lt;=3,R1504,IF(T1504&gt;$V$6,MAX(N1504,K1504*$T$6),IF(T1504&gt;$V$5,MAX(R1504,N1504,K1504*(1-$T$2),K1504*(1-$T$5)),IF(T1504&gt;$V$4,MAX(R1504,N1504,K1504*(1-$T$2),K1504*(1-$T$4)),IF(T1504&gt;$V$3,MAX(R1504,N1504,K1504*(1-$T$2),K1504*(1-$T$3)),IF(T1504&gt;$V$1,MAX(N1504,K1504*(1-$T$2)),MAX(N1504,R1504)))))))))</f>
        <v>1.69668</v>
      </c>
      <c r="AC1504" s="70">
        <f>+IF(AB1504="-","-",IF(ABS(K1504-AB1504)&lt;0.1,1,-1*(AB1504-K1504)/K1504))</f>
        <v>0.1</v>
      </c>
      <c r="AD1504" s="66">
        <f>+IF(AB1504&lt;&gt;"-",IF(AB1504&lt;K1504,(K1504-AB1504)*C1504,AB1504*C1504),"")</f>
        <v>2.6392800000000003</v>
      </c>
      <c r="AE1504" s="68" t="str">
        <f>+IF(AB1504&lt;&gt;"-",IF(R1504&lt;&gt;"-",IF(Z1504&lt;&gt;"OUI","OLD","FAUX"),IF(Z1504&lt;&gt;"OUI","NEW","FAUX")),"")</f>
        <v>OLD</v>
      </c>
      <c r="AF1504" s="68"/>
      <c r="AG1504" s="68"/>
      <c r="AH1504" s="53" t="str">
        <f t="shared" si="23"/>
        <v/>
      </c>
    </row>
    <row r="1505" spans="1:34" ht="17">
      <c r="A1505" s="53" t="s">
        <v>1921</v>
      </c>
      <c r="B1505" s="53" t="s">
        <v>1922</v>
      </c>
      <c r="C1505" s="54">
        <v>11</v>
      </c>
      <c r="D1505" s="55" t="s">
        <v>47</v>
      </c>
      <c r="E1505" s="55" t="s">
        <v>137</v>
      </c>
      <c r="F1505" s="56" t="s">
        <v>49</v>
      </c>
      <c r="G1505" s="56" t="s">
        <v>49</v>
      </c>
      <c r="H1505" s="56"/>
      <c r="I1505" s="56"/>
      <c r="J1505" s="56" t="s">
        <v>49</v>
      </c>
      <c r="K1505" s="57">
        <v>1.8852</v>
      </c>
      <c r="L1505" s="58">
        <v>44120</v>
      </c>
      <c r="M1505" s="58">
        <v>45560</v>
      </c>
      <c r="N1505" s="59"/>
      <c r="O1505" s="56"/>
      <c r="P1505" s="56"/>
      <c r="Q1505" s="56">
        <v>11</v>
      </c>
      <c r="R1505" s="60">
        <v>1.69668</v>
      </c>
      <c r="S1505" s="61">
        <f>O1505+P1505</f>
        <v>0</v>
      </c>
      <c r="T1505" s="62">
        <f>+IF(L1505&lt;&gt;"",IF(DAYS360(L1505,$A$2)&lt;0,0,IF(AND(MONTH(L1505)=MONTH($A$2),YEAR(L1505)&lt;YEAR($A$2)),(DAYS360(L1505,$A$2)/30)-1,DAYS360(L1505,$A$2)/30)),0)</f>
        <v>53.333333333333336</v>
      </c>
      <c r="U1505" s="62">
        <f>+IF(M1505&lt;&gt;"",IF(DAYS360(M1505,$A$2)&lt;0,0,IF(AND(MONTH(M1505)=MONTH($A$2),YEAR(M1505)&lt;YEAR($A$2)),(DAYS360(M1505,$A$2)/30)-1,DAYS360(M1505,$A$2)/30)),0)</f>
        <v>6.0333333333333332</v>
      </c>
      <c r="V1505" s="63">
        <f>S1505/((C1505+Q1505)/2)</f>
        <v>0</v>
      </c>
      <c r="W1505" s="64">
        <f>+IF(V1505&gt;0,1/V1505,999)</f>
        <v>999</v>
      </c>
      <c r="X1505" s="65" t="str">
        <f>+IF(N1505&lt;&gt;"",IF(INT(N1505)&lt;&gt;INT(K1505),"OUI",""),"")</f>
        <v/>
      </c>
      <c r="Y1505" s="66">
        <f>+IF(F1505="OUI",0,C1505*K1505)</f>
        <v>20.737200000000001</v>
      </c>
      <c r="Z1505" s="67" t="str">
        <f>+IF(R1505="-",IF(OR(F1505="OUI",AND(G1505="OUI",T1505&lt;=$V$1),H1505="OUI",I1505="OUI",J1505="OUI",T1505&lt;=$V$1),"OUI",""),"")</f>
        <v/>
      </c>
      <c r="AA1505" s="68" t="str">
        <f>+IF(OR(Z1505&lt;&gt;"OUI",X1505="OUI",R1505&lt;&gt;"-"),"OUI","")</f>
        <v>OUI</v>
      </c>
      <c r="AB1505" s="69">
        <f>+IF(AA1505&lt;&gt;"OUI","-",IF(R1505="-",IF(W1505&lt;=3,"-",MAX(N1505,K1505*(1-$T$1))),IF(W1505&lt;=3,R1505,IF(T1505&gt;$V$6,MAX(N1505,K1505*$T$6),IF(T1505&gt;$V$5,MAX(R1505,N1505,K1505*(1-$T$2),K1505*(1-$T$5)),IF(T1505&gt;$V$4,MAX(R1505,N1505,K1505*(1-$T$2),K1505*(1-$T$4)),IF(T1505&gt;$V$3,MAX(R1505,N1505,K1505*(1-$T$2),K1505*(1-$T$3)),IF(T1505&gt;$V$1,MAX(N1505,K1505*(1-$T$2)),MAX(N1505,R1505)))))))))</f>
        <v>1.69668</v>
      </c>
      <c r="AC1505" s="70">
        <f>+IF(AB1505="-","-",IF(ABS(K1505-AB1505)&lt;0.1,1,-1*(AB1505-K1505)/K1505))</f>
        <v>0.1</v>
      </c>
      <c r="AD1505" s="66">
        <f>+IF(AB1505&lt;&gt;"-",IF(AB1505&lt;K1505,(K1505-AB1505)*C1505,AB1505*C1505),"")</f>
        <v>2.0737200000000002</v>
      </c>
      <c r="AE1505" s="68" t="str">
        <f>+IF(AB1505&lt;&gt;"-",IF(R1505&lt;&gt;"-",IF(Z1505&lt;&gt;"OUI","OLD","FAUX"),IF(Z1505&lt;&gt;"OUI","NEW","FAUX")),"")</f>
        <v>OLD</v>
      </c>
      <c r="AF1505" s="68"/>
      <c r="AG1505" s="68"/>
      <c r="AH1505" s="53" t="str">
        <f t="shared" si="23"/>
        <v/>
      </c>
    </row>
    <row r="1506" spans="1:34" ht="17">
      <c r="A1506" s="53" t="s">
        <v>2022</v>
      </c>
      <c r="B1506" s="53" t="s">
        <v>2023</v>
      </c>
      <c r="C1506" s="54">
        <v>3</v>
      </c>
      <c r="D1506" s="55" t="s">
        <v>47</v>
      </c>
      <c r="E1506" s="55" t="s">
        <v>137</v>
      </c>
      <c r="F1506" s="56" t="s">
        <v>49</v>
      </c>
      <c r="G1506" s="56" t="s">
        <v>49</v>
      </c>
      <c r="H1506" s="56"/>
      <c r="I1506" s="56"/>
      <c r="J1506" s="56" t="s">
        <v>49</v>
      </c>
      <c r="K1506" s="57">
        <v>1.8852</v>
      </c>
      <c r="L1506" s="58">
        <v>44120</v>
      </c>
      <c r="M1506" s="58">
        <v>45482</v>
      </c>
      <c r="N1506" s="59"/>
      <c r="O1506" s="56"/>
      <c r="P1506" s="56"/>
      <c r="Q1506" s="56">
        <v>3</v>
      </c>
      <c r="R1506" s="60">
        <v>1.69668</v>
      </c>
      <c r="S1506" s="61">
        <f>O1506+P1506</f>
        <v>0</v>
      </c>
      <c r="T1506" s="62">
        <f>+IF(L1506&lt;&gt;"",IF(DAYS360(L1506,$A$2)&lt;0,0,IF(AND(MONTH(L1506)=MONTH($A$2),YEAR(L1506)&lt;YEAR($A$2)),(DAYS360(L1506,$A$2)/30)-1,DAYS360(L1506,$A$2)/30)),0)</f>
        <v>53.333333333333336</v>
      </c>
      <c r="U1506" s="62">
        <f>+IF(M1506&lt;&gt;"",IF(DAYS360(M1506,$A$2)&lt;0,0,IF(AND(MONTH(M1506)=MONTH($A$2),YEAR(M1506)&lt;YEAR($A$2)),(DAYS360(M1506,$A$2)/30)-1,DAYS360(M1506,$A$2)/30)),0)</f>
        <v>8.5666666666666664</v>
      </c>
      <c r="V1506" s="63">
        <f>S1506/((C1506+Q1506)/2)</f>
        <v>0</v>
      </c>
      <c r="W1506" s="64">
        <f>+IF(V1506&gt;0,1/V1506,999)</f>
        <v>999</v>
      </c>
      <c r="X1506" s="65" t="str">
        <f>+IF(N1506&lt;&gt;"",IF(INT(N1506)&lt;&gt;INT(K1506),"OUI",""),"")</f>
        <v/>
      </c>
      <c r="Y1506" s="66">
        <f>+IF(F1506="OUI",0,C1506*K1506)</f>
        <v>5.6555999999999997</v>
      </c>
      <c r="Z1506" s="67" t="str">
        <f>+IF(R1506="-",IF(OR(F1506="OUI",AND(G1506="OUI",T1506&lt;=$V$1),H1506="OUI",I1506="OUI",J1506="OUI",T1506&lt;=$V$1),"OUI",""),"")</f>
        <v/>
      </c>
      <c r="AA1506" s="68" t="str">
        <f>+IF(OR(Z1506&lt;&gt;"OUI",X1506="OUI",R1506&lt;&gt;"-"),"OUI","")</f>
        <v>OUI</v>
      </c>
      <c r="AB1506" s="69">
        <f>+IF(AA1506&lt;&gt;"OUI","-",IF(R1506="-",IF(W1506&lt;=3,"-",MAX(N1506,K1506*(1-$T$1))),IF(W1506&lt;=3,R1506,IF(T1506&gt;$V$6,MAX(N1506,K1506*$T$6),IF(T1506&gt;$V$5,MAX(R1506,N1506,K1506*(1-$T$2),K1506*(1-$T$5)),IF(T1506&gt;$V$4,MAX(R1506,N1506,K1506*(1-$T$2),K1506*(1-$T$4)),IF(T1506&gt;$V$3,MAX(R1506,N1506,K1506*(1-$T$2),K1506*(1-$T$3)),IF(T1506&gt;$V$1,MAX(N1506,K1506*(1-$T$2)),MAX(N1506,R1506)))))))))</f>
        <v>1.69668</v>
      </c>
      <c r="AC1506" s="70">
        <f>+IF(AB1506="-","-",IF(ABS(K1506-AB1506)&lt;0.1,1,-1*(AB1506-K1506)/K1506))</f>
        <v>0.1</v>
      </c>
      <c r="AD1506" s="66">
        <f>+IF(AB1506&lt;&gt;"-",IF(AB1506&lt;K1506,(K1506-AB1506)*C1506,AB1506*C1506),"")</f>
        <v>0.56556000000000006</v>
      </c>
      <c r="AE1506" s="68" t="str">
        <f>+IF(AB1506&lt;&gt;"-",IF(R1506&lt;&gt;"-",IF(Z1506&lt;&gt;"OUI","OLD","FAUX"),IF(Z1506&lt;&gt;"OUI","NEW","FAUX")),"")</f>
        <v>OLD</v>
      </c>
      <c r="AF1506" s="68"/>
      <c r="AG1506" s="68"/>
      <c r="AH1506" s="53" t="str">
        <f t="shared" si="23"/>
        <v/>
      </c>
    </row>
    <row r="1507" spans="1:34" ht="17">
      <c r="A1507" s="53" t="s">
        <v>1239</v>
      </c>
      <c r="B1507" s="53" t="s">
        <v>1240</v>
      </c>
      <c r="C1507" s="54">
        <v>80</v>
      </c>
      <c r="D1507" s="55" t="s">
        <v>80</v>
      </c>
      <c r="E1507" s="55"/>
      <c r="F1507" s="56" t="s">
        <v>49</v>
      </c>
      <c r="G1507" s="56" t="s">
        <v>49</v>
      </c>
      <c r="H1507" s="56">
        <v>0</v>
      </c>
      <c r="I1507" s="56"/>
      <c r="J1507" s="56"/>
      <c r="K1507" s="57">
        <v>1.8835999999999999</v>
      </c>
      <c r="L1507" s="58">
        <v>45279</v>
      </c>
      <c r="M1507" s="58">
        <v>45733</v>
      </c>
      <c r="N1507" s="59"/>
      <c r="O1507" s="56">
        <v>26</v>
      </c>
      <c r="P1507" s="56">
        <v>4</v>
      </c>
      <c r="Q1507" s="56">
        <v>115</v>
      </c>
      <c r="R1507" s="60" t="s">
        <v>1139</v>
      </c>
      <c r="S1507" s="61">
        <f>O1507+P1507</f>
        <v>30</v>
      </c>
      <c r="T1507" s="62">
        <f>+IF(L1507&lt;&gt;"",IF(DAYS360(L1507,$A$2)&lt;0,0,IF(AND(MONTH(L1507)=MONTH($A$2),YEAR(L1507)&lt;YEAR($A$2)),(DAYS360(L1507,$A$2)/30)-1,DAYS360(L1507,$A$2)/30)),0)</f>
        <v>15.233333333333333</v>
      </c>
      <c r="U1507" s="62">
        <f>+IF(M1507&lt;&gt;"",IF(DAYS360(M1507,$A$2)&lt;0,0,IF(AND(MONTH(M1507)=MONTH($A$2),YEAR(M1507)&lt;YEAR($A$2)),(DAYS360(M1507,$A$2)/30)-1,DAYS360(M1507,$A$2)/30)),0)</f>
        <v>0.3</v>
      </c>
      <c r="V1507" s="63">
        <f>S1507/((C1507+Q1507)/2)</f>
        <v>0.30769230769230771</v>
      </c>
      <c r="W1507" s="64">
        <f>+IF(V1507&gt;0,1/V1507,999)</f>
        <v>3.25</v>
      </c>
      <c r="X1507" s="65" t="str">
        <f>+IF(N1507&lt;&gt;"",IF(INT(N1507)&lt;&gt;INT(K1507),"OUI",""),"")</f>
        <v/>
      </c>
      <c r="Y1507" s="66">
        <f>+IF(F1507="OUI",0,C1507*K1507)</f>
        <v>150.68799999999999</v>
      </c>
      <c r="Z1507" s="67" t="str">
        <f>+IF(R1507="-",IF(OR(F1507="OUI",AND(G1507="OUI",T1507&lt;=$V$1),H1507="OUI",I1507="OUI",J1507="OUI",T1507&lt;=$V$1),"OUI",""),"")</f>
        <v/>
      </c>
      <c r="AA1507" s="68" t="str">
        <f>+IF(OR(Z1507&lt;&gt;"OUI",X1507="OUI",R1507&lt;&gt;"-"),"OUI","")</f>
        <v>OUI</v>
      </c>
      <c r="AB1507" s="69">
        <f>+IF(AA1507&lt;&gt;"OUI","-",IF(R1507="-",IF(W1507&lt;=3,"-",MAX(N1507,K1507*(1-$T$1))),IF(W1507&lt;=3,R1507,IF(T1507&gt;$V$6,MAX(N1507,K1507*$T$6),IF(T1507&gt;$V$5,MAX(R1507,N1507,K1507*(1-$T$2),K1507*(1-$T$5)),IF(T1507&gt;$V$4,MAX(R1507,N1507,K1507*(1-$T$2),K1507*(1-$T$4)),IF(T1507&gt;$V$3,MAX(R1507,N1507,K1507*(1-$T$2),K1507*(1-$T$3)),IF(T1507&gt;$V$1,MAX(N1507,K1507*(1-$T$2)),MAX(N1507,R1507)))))))))</f>
        <v>1.6952400000000001</v>
      </c>
      <c r="AC1507" s="70">
        <f>+IF(AB1507="-","-",IF(ABS(K1507-AB1507)&lt;0.1,1,-1*(AB1507-K1507)/K1507))</f>
        <v>9.9999999999999936E-2</v>
      </c>
      <c r="AD1507" s="66">
        <f>+IF(AB1507&lt;&gt;"-",IF(AB1507&lt;K1507,(K1507-AB1507)*C1507,AB1507*C1507),"")</f>
        <v>15.068799999999989</v>
      </c>
      <c r="AE1507" s="68" t="str">
        <f>+IF(AB1507&lt;&gt;"-",IF(R1507&lt;&gt;"-",IF(Z1507&lt;&gt;"OUI","OLD","FAUX"),IF(Z1507&lt;&gt;"OUI","NEW","FAUX")),"")</f>
        <v>NEW</v>
      </c>
      <c r="AF1507" s="68"/>
      <c r="AG1507" s="68"/>
      <c r="AH1507" s="53" t="str">
        <f t="shared" si="23"/>
        <v/>
      </c>
    </row>
    <row r="1508" spans="1:34" ht="17">
      <c r="A1508" s="53" t="s">
        <v>1917</v>
      </c>
      <c r="B1508" s="53" t="s">
        <v>1918</v>
      </c>
      <c r="C1508" s="54">
        <v>12</v>
      </c>
      <c r="D1508" s="55" t="s">
        <v>47</v>
      </c>
      <c r="E1508" s="55" t="s">
        <v>137</v>
      </c>
      <c r="F1508" s="56" t="s">
        <v>49</v>
      </c>
      <c r="G1508" s="56" t="s">
        <v>49</v>
      </c>
      <c r="H1508" s="56"/>
      <c r="I1508" s="56"/>
      <c r="J1508" s="56" t="s">
        <v>49</v>
      </c>
      <c r="K1508" s="57">
        <v>1.7995000000000001</v>
      </c>
      <c r="L1508" s="58">
        <v>44120</v>
      </c>
      <c r="M1508" s="58">
        <v>45713</v>
      </c>
      <c r="N1508" s="59"/>
      <c r="O1508" s="56">
        <v>1</v>
      </c>
      <c r="P1508" s="56"/>
      <c r="Q1508" s="56">
        <v>13</v>
      </c>
      <c r="R1508" s="60">
        <v>1.61955</v>
      </c>
      <c r="S1508" s="61">
        <f>O1508+P1508</f>
        <v>1</v>
      </c>
      <c r="T1508" s="62">
        <f>+IF(L1508&lt;&gt;"",IF(DAYS360(L1508,$A$2)&lt;0,0,IF(AND(MONTH(L1508)=MONTH($A$2),YEAR(L1508)&lt;YEAR($A$2)),(DAYS360(L1508,$A$2)/30)-1,DAYS360(L1508,$A$2)/30)),0)</f>
        <v>53.333333333333336</v>
      </c>
      <c r="U1508" s="62">
        <f>+IF(M1508&lt;&gt;"",IF(DAYS360(M1508,$A$2)&lt;0,0,IF(AND(MONTH(M1508)=MONTH($A$2),YEAR(M1508)&lt;YEAR($A$2)),(DAYS360(M1508,$A$2)/30)-1,DAYS360(M1508,$A$2)/30)),0)</f>
        <v>1.0333333333333334</v>
      </c>
      <c r="V1508" s="63">
        <f>S1508/((C1508+Q1508)/2)</f>
        <v>0.08</v>
      </c>
      <c r="W1508" s="64">
        <f>+IF(V1508&gt;0,1/V1508,999)</f>
        <v>12.5</v>
      </c>
      <c r="X1508" s="65" t="str">
        <f>+IF(N1508&lt;&gt;"",IF(INT(N1508)&lt;&gt;INT(K1508),"OUI",""),"")</f>
        <v/>
      </c>
      <c r="Y1508" s="66">
        <f>+IF(F1508="OUI",0,C1508*K1508)</f>
        <v>21.594000000000001</v>
      </c>
      <c r="Z1508" s="67" t="str">
        <f>+IF(R1508="-",IF(OR(F1508="OUI",AND(G1508="OUI",T1508&lt;=$V$1),H1508="OUI",I1508="OUI",J1508="OUI",T1508&lt;=$V$1),"OUI",""),"")</f>
        <v/>
      </c>
      <c r="AA1508" s="68" t="str">
        <f>+IF(OR(Z1508&lt;&gt;"OUI",X1508="OUI",R1508&lt;&gt;"-"),"OUI","")</f>
        <v>OUI</v>
      </c>
      <c r="AB1508" s="69">
        <f>+IF(AA1508&lt;&gt;"OUI","-",IF(R1508="-",IF(W1508&lt;=3,"-",MAX(N1508,K1508*(1-$T$1))),IF(W1508&lt;=3,R1508,IF(T1508&gt;$V$6,MAX(N1508,K1508*$T$6),IF(T1508&gt;$V$5,MAX(R1508,N1508,K1508*(1-$T$2),K1508*(1-$T$5)),IF(T1508&gt;$V$4,MAX(R1508,N1508,K1508*(1-$T$2),K1508*(1-$T$4)),IF(T1508&gt;$V$3,MAX(R1508,N1508,K1508*(1-$T$2),K1508*(1-$T$3)),IF(T1508&gt;$V$1,MAX(N1508,K1508*(1-$T$2)),MAX(N1508,R1508)))))))))</f>
        <v>1.61955</v>
      </c>
      <c r="AC1508" s="70">
        <f>+IF(AB1508="-","-",IF(ABS(K1508-AB1508)&lt;0.1,1,-1*(AB1508-K1508)/K1508))</f>
        <v>0.10000000000000002</v>
      </c>
      <c r="AD1508" s="66">
        <f>+IF(AB1508&lt;&gt;"-",IF(AB1508&lt;K1508,(K1508-AB1508)*C1508,AB1508*C1508),"")</f>
        <v>2.1594000000000007</v>
      </c>
      <c r="AE1508" s="68" t="str">
        <f>+IF(AB1508&lt;&gt;"-",IF(R1508&lt;&gt;"-",IF(Z1508&lt;&gt;"OUI","OLD","FAUX"),IF(Z1508&lt;&gt;"OUI","NEW","FAUX")),"")</f>
        <v>OLD</v>
      </c>
      <c r="AF1508" s="68"/>
      <c r="AG1508" s="68"/>
      <c r="AH1508" s="53" t="str">
        <f t="shared" si="23"/>
        <v/>
      </c>
    </row>
    <row r="1509" spans="1:34" ht="17">
      <c r="A1509" s="53" t="s">
        <v>1927</v>
      </c>
      <c r="B1509" s="53" t="s">
        <v>1928</v>
      </c>
      <c r="C1509" s="54">
        <v>11</v>
      </c>
      <c r="D1509" s="55" t="s">
        <v>47</v>
      </c>
      <c r="E1509" s="55" t="s">
        <v>137</v>
      </c>
      <c r="F1509" s="56" t="s">
        <v>49</v>
      </c>
      <c r="G1509" s="56" t="s">
        <v>49</v>
      </c>
      <c r="H1509" s="56"/>
      <c r="I1509" s="56"/>
      <c r="J1509" s="56" t="s">
        <v>49</v>
      </c>
      <c r="K1509" s="57">
        <v>1.7995000000000001</v>
      </c>
      <c r="L1509" s="58">
        <v>44120</v>
      </c>
      <c r="M1509" s="58">
        <v>44951</v>
      </c>
      <c r="N1509" s="59"/>
      <c r="O1509" s="56"/>
      <c r="P1509" s="56"/>
      <c r="Q1509" s="56">
        <v>11</v>
      </c>
      <c r="R1509" s="60">
        <v>1.61955</v>
      </c>
      <c r="S1509" s="61">
        <f>O1509+P1509</f>
        <v>0</v>
      </c>
      <c r="T1509" s="62">
        <f>+IF(L1509&lt;&gt;"",IF(DAYS360(L1509,$A$2)&lt;0,0,IF(AND(MONTH(L1509)=MONTH($A$2),YEAR(L1509)&lt;YEAR($A$2)),(DAYS360(L1509,$A$2)/30)-1,DAYS360(L1509,$A$2)/30)),0)</f>
        <v>53.333333333333336</v>
      </c>
      <c r="U1509" s="62">
        <f>+IF(M1509&lt;&gt;"",IF(DAYS360(M1509,$A$2)&lt;0,0,IF(AND(MONTH(M1509)=MONTH($A$2),YEAR(M1509)&lt;YEAR($A$2)),(DAYS360(M1509,$A$2)/30)-1,DAYS360(M1509,$A$2)/30)),0)</f>
        <v>26.033333333333335</v>
      </c>
      <c r="V1509" s="63">
        <f>S1509/((C1509+Q1509)/2)</f>
        <v>0</v>
      </c>
      <c r="W1509" s="64">
        <f>+IF(V1509&gt;0,1/V1509,999)</f>
        <v>999</v>
      </c>
      <c r="X1509" s="65" t="str">
        <f>+IF(N1509&lt;&gt;"",IF(INT(N1509)&lt;&gt;INT(K1509),"OUI",""),"")</f>
        <v/>
      </c>
      <c r="Y1509" s="66">
        <f>+IF(F1509="OUI",0,C1509*K1509)</f>
        <v>19.794499999999999</v>
      </c>
      <c r="Z1509" s="67" t="str">
        <f>+IF(R1509="-",IF(OR(F1509="OUI",AND(G1509="OUI",T1509&lt;=$V$1),H1509="OUI",I1509="OUI",J1509="OUI",T1509&lt;=$V$1),"OUI",""),"")</f>
        <v/>
      </c>
      <c r="AA1509" s="68" t="str">
        <f>+IF(OR(Z1509&lt;&gt;"OUI",X1509="OUI",R1509&lt;&gt;"-"),"OUI","")</f>
        <v>OUI</v>
      </c>
      <c r="AB1509" s="69">
        <f>+IF(AA1509&lt;&gt;"OUI","-",IF(R1509="-",IF(W1509&lt;=3,"-",MAX(N1509,K1509*(1-$T$1))),IF(W1509&lt;=3,R1509,IF(T1509&gt;$V$6,MAX(N1509,K1509*$T$6),IF(T1509&gt;$V$5,MAX(R1509,N1509,K1509*(1-$T$2),K1509*(1-$T$5)),IF(T1509&gt;$V$4,MAX(R1509,N1509,K1509*(1-$T$2),K1509*(1-$T$4)),IF(T1509&gt;$V$3,MAX(R1509,N1509,K1509*(1-$T$2),K1509*(1-$T$3)),IF(T1509&gt;$V$1,MAX(N1509,K1509*(1-$T$2)),MAX(N1509,R1509)))))))))</f>
        <v>1.61955</v>
      </c>
      <c r="AC1509" s="70">
        <f>+IF(AB1509="-","-",IF(ABS(K1509-AB1509)&lt;0.1,1,-1*(AB1509-K1509)/K1509))</f>
        <v>0.10000000000000002</v>
      </c>
      <c r="AD1509" s="66">
        <f>+IF(AB1509&lt;&gt;"-",IF(AB1509&lt;K1509,(K1509-AB1509)*C1509,AB1509*C1509),"")</f>
        <v>1.9794500000000006</v>
      </c>
      <c r="AE1509" s="68" t="str">
        <f>+IF(AB1509&lt;&gt;"-",IF(R1509&lt;&gt;"-",IF(Z1509&lt;&gt;"OUI","OLD","FAUX"),IF(Z1509&lt;&gt;"OUI","NEW","FAUX")),"")</f>
        <v>OLD</v>
      </c>
      <c r="AF1509" s="68"/>
      <c r="AG1509" s="68"/>
      <c r="AH1509" s="53" t="str">
        <f t="shared" si="23"/>
        <v/>
      </c>
    </row>
    <row r="1510" spans="1:34" ht="17">
      <c r="A1510" s="53" t="s">
        <v>165</v>
      </c>
      <c r="B1510" s="53" t="s">
        <v>166</v>
      </c>
      <c r="C1510" s="54">
        <v>61</v>
      </c>
      <c r="D1510" s="55" t="s">
        <v>47</v>
      </c>
      <c r="E1510" s="55" t="s">
        <v>167</v>
      </c>
      <c r="F1510" s="56" t="s">
        <v>49</v>
      </c>
      <c r="G1510" s="56" t="s">
        <v>49</v>
      </c>
      <c r="H1510" s="56"/>
      <c r="I1510" s="56"/>
      <c r="J1510" s="56" t="s">
        <v>49</v>
      </c>
      <c r="K1510" s="57">
        <v>1.7899</v>
      </c>
      <c r="L1510" s="58">
        <v>43837</v>
      </c>
      <c r="M1510" s="58">
        <v>45670</v>
      </c>
      <c r="N1510" s="59"/>
      <c r="O1510" s="56">
        <v>1</v>
      </c>
      <c r="P1510" s="56"/>
      <c r="Q1510" s="56">
        <v>62</v>
      </c>
      <c r="R1510" s="60">
        <v>1.6109100000000001</v>
      </c>
      <c r="S1510" s="61">
        <f>O1510+P1510</f>
        <v>1</v>
      </c>
      <c r="T1510" s="62">
        <f>+IF(L1510&lt;&gt;"",IF(DAYS360(L1510,$A$2)&lt;0,0,IF(AND(MONTH(L1510)=MONTH($A$2),YEAR(L1510)&lt;YEAR($A$2)),(DAYS360(L1510,$A$2)/30)-1,DAYS360(L1510,$A$2)/30)),0)</f>
        <v>62.633333333333333</v>
      </c>
      <c r="U1510" s="62">
        <f>+IF(M1510&lt;&gt;"",IF(DAYS360(M1510,$A$2)&lt;0,0,IF(AND(MONTH(M1510)=MONTH($A$2),YEAR(M1510)&lt;YEAR($A$2)),(DAYS360(M1510,$A$2)/30)-1,DAYS360(M1510,$A$2)/30)),0)</f>
        <v>2.4333333333333331</v>
      </c>
      <c r="V1510" s="63">
        <f>S1510/((C1510+Q1510)/2)</f>
        <v>1.6260162601626018E-2</v>
      </c>
      <c r="W1510" s="64">
        <f>+IF(V1510&gt;0,1/V1510,999)</f>
        <v>61.499999999999993</v>
      </c>
      <c r="X1510" s="65" t="str">
        <f>+IF(N1510&lt;&gt;"",IF(INT(N1510)&lt;&gt;INT(K1510),"OUI",""),"")</f>
        <v/>
      </c>
      <c r="Y1510" s="66">
        <f>+IF(F1510="OUI",0,C1510*K1510)</f>
        <v>109.18390000000001</v>
      </c>
      <c r="Z1510" s="67" t="str">
        <f>+IF(R1510="-",IF(OR(F1510="OUI",AND(G1510="OUI",T1510&lt;=$V$1),H1510="OUI",I1510="OUI",J1510="OUI",T1510&lt;=$V$1),"OUI",""),"")</f>
        <v/>
      </c>
      <c r="AA1510" s="68" t="str">
        <f>+IF(OR(Z1510&lt;&gt;"OUI",X1510="OUI",R1510&lt;&gt;"-"),"OUI","")</f>
        <v>OUI</v>
      </c>
      <c r="AB1510" s="69">
        <f>+IF(AA1510&lt;&gt;"OUI","-",IF(R1510="-",IF(W1510&lt;=3,"-",MAX(N1510,K1510*(1-$T$1))),IF(W1510&lt;=3,R1510,IF(T1510&gt;$V$6,MAX(N1510,K1510*$T$6),IF(T1510&gt;$V$5,MAX(R1510,N1510,K1510*(1-$T$2),K1510*(1-$T$5)),IF(T1510&gt;$V$4,MAX(R1510,N1510,K1510*(1-$T$2),K1510*(1-$T$4)),IF(T1510&gt;$V$3,MAX(R1510,N1510,K1510*(1-$T$2),K1510*(1-$T$3)),IF(T1510&gt;$V$1,MAX(N1510,K1510*(1-$T$2)),MAX(N1510,R1510)))))))))</f>
        <v>1.7899</v>
      </c>
      <c r="AC1510" s="70">
        <f>+IF(AB1510="-","-",IF(ABS(K1510-AB1510)&lt;0.1,1,-1*(AB1510-K1510)/K1510))</f>
        <v>1</v>
      </c>
      <c r="AD1510" s="66">
        <f>+IF(AB1510&lt;&gt;"-",IF(AB1510&lt;K1510,(K1510-AB1510)*C1510,AB1510*C1510),"")</f>
        <v>109.18390000000001</v>
      </c>
      <c r="AE1510" s="68" t="str">
        <f>+IF(AB1510&lt;&gt;"-",IF(R1510&lt;&gt;"-",IF(Z1510&lt;&gt;"OUI","OLD","FAUX"),IF(Z1510&lt;&gt;"OUI","NEW","FAUX")),"")</f>
        <v>OLD</v>
      </c>
      <c r="AF1510" s="68"/>
      <c r="AG1510" s="68"/>
      <c r="AH1510" s="53" t="str">
        <f t="shared" si="23"/>
        <v/>
      </c>
    </row>
    <row r="1511" spans="1:34" ht="17">
      <c r="A1511" s="53" t="s">
        <v>229</v>
      </c>
      <c r="B1511" s="53" t="s">
        <v>230</v>
      </c>
      <c r="C1511" s="54">
        <v>23</v>
      </c>
      <c r="D1511" s="55" t="s">
        <v>47</v>
      </c>
      <c r="E1511" s="55" t="s">
        <v>167</v>
      </c>
      <c r="F1511" s="56" t="s">
        <v>49</v>
      </c>
      <c r="G1511" s="56" t="s">
        <v>49</v>
      </c>
      <c r="H1511" s="56"/>
      <c r="I1511" s="56"/>
      <c r="J1511" s="56" t="s">
        <v>49</v>
      </c>
      <c r="K1511" s="57">
        <v>1.7899</v>
      </c>
      <c r="L1511" s="58">
        <v>43837</v>
      </c>
      <c r="M1511" s="58">
        <v>45582</v>
      </c>
      <c r="N1511" s="59"/>
      <c r="O1511" s="56"/>
      <c r="P1511" s="56"/>
      <c r="Q1511" s="56">
        <v>23</v>
      </c>
      <c r="R1511" s="60">
        <v>1.6109100000000001</v>
      </c>
      <c r="S1511" s="61">
        <f>O1511+P1511</f>
        <v>0</v>
      </c>
      <c r="T1511" s="62">
        <f>+IF(L1511&lt;&gt;"",IF(DAYS360(L1511,$A$2)&lt;0,0,IF(AND(MONTH(L1511)=MONTH($A$2),YEAR(L1511)&lt;YEAR($A$2)),(DAYS360(L1511,$A$2)/30)-1,DAYS360(L1511,$A$2)/30)),0)</f>
        <v>62.633333333333333</v>
      </c>
      <c r="U1511" s="62">
        <f>+IF(M1511&lt;&gt;"",IF(DAYS360(M1511,$A$2)&lt;0,0,IF(AND(MONTH(M1511)=MONTH($A$2),YEAR(M1511)&lt;YEAR($A$2)),(DAYS360(M1511,$A$2)/30)-1,DAYS360(M1511,$A$2)/30)),0)</f>
        <v>5.3</v>
      </c>
      <c r="V1511" s="63">
        <f>S1511/((C1511+Q1511)/2)</f>
        <v>0</v>
      </c>
      <c r="W1511" s="64">
        <f>+IF(V1511&gt;0,1/V1511,999)</f>
        <v>999</v>
      </c>
      <c r="X1511" s="65" t="str">
        <f>+IF(N1511&lt;&gt;"",IF(INT(N1511)&lt;&gt;INT(K1511),"OUI",""),"")</f>
        <v/>
      </c>
      <c r="Y1511" s="66">
        <f>+IF(F1511="OUI",0,C1511*K1511)</f>
        <v>41.167700000000004</v>
      </c>
      <c r="Z1511" s="67" t="str">
        <f>+IF(R1511="-",IF(OR(F1511="OUI",AND(G1511="OUI",T1511&lt;=$V$1),H1511="OUI",I1511="OUI",J1511="OUI",T1511&lt;=$V$1),"OUI",""),"")</f>
        <v/>
      </c>
      <c r="AA1511" s="68" t="str">
        <f>+IF(OR(Z1511&lt;&gt;"OUI",X1511="OUI",R1511&lt;&gt;"-"),"OUI","")</f>
        <v>OUI</v>
      </c>
      <c r="AB1511" s="69">
        <f>+IF(AA1511&lt;&gt;"OUI","-",IF(R1511="-",IF(W1511&lt;=3,"-",MAX(N1511,K1511*(1-$T$1))),IF(W1511&lt;=3,R1511,IF(T1511&gt;$V$6,MAX(N1511,K1511*$T$6),IF(T1511&gt;$V$5,MAX(R1511,N1511,K1511*(1-$T$2),K1511*(1-$T$5)),IF(T1511&gt;$V$4,MAX(R1511,N1511,K1511*(1-$T$2),K1511*(1-$T$4)),IF(T1511&gt;$V$3,MAX(R1511,N1511,K1511*(1-$T$2),K1511*(1-$T$3)),IF(T1511&gt;$V$1,MAX(N1511,K1511*(1-$T$2)),MAX(N1511,R1511)))))))))</f>
        <v>1.7899</v>
      </c>
      <c r="AC1511" s="70">
        <f>+IF(AB1511="-","-",IF(ABS(K1511-AB1511)&lt;0.1,1,-1*(AB1511-K1511)/K1511))</f>
        <v>1</v>
      </c>
      <c r="AD1511" s="66">
        <f>+IF(AB1511&lt;&gt;"-",IF(AB1511&lt;K1511,(K1511-AB1511)*C1511,AB1511*C1511),"")</f>
        <v>41.167700000000004</v>
      </c>
      <c r="AE1511" s="68" t="str">
        <f>+IF(AB1511&lt;&gt;"-",IF(R1511&lt;&gt;"-",IF(Z1511&lt;&gt;"OUI","OLD","FAUX"),IF(Z1511&lt;&gt;"OUI","NEW","FAUX")),"")</f>
        <v>OLD</v>
      </c>
      <c r="AF1511" s="68"/>
      <c r="AG1511" s="68"/>
      <c r="AH1511" s="53" t="str">
        <f t="shared" si="23"/>
        <v/>
      </c>
    </row>
    <row r="1512" spans="1:34" ht="17">
      <c r="A1512" s="53" t="s">
        <v>2369</v>
      </c>
      <c r="B1512" s="53" t="s">
        <v>2370</v>
      </c>
      <c r="C1512" s="54">
        <v>960</v>
      </c>
      <c r="D1512" s="55" t="s">
        <v>47</v>
      </c>
      <c r="E1512" s="55"/>
      <c r="F1512" s="56" t="s">
        <v>49</v>
      </c>
      <c r="G1512" s="56" t="s">
        <v>49</v>
      </c>
      <c r="H1512" s="56"/>
      <c r="I1512" s="56"/>
      <c r="J1512" s="56"/>
      <c r="K1512" s="57">
        <v>1.7851999999999999</v>
      </c>
      <c r="L1512" s="58">
        <v>45426</v>
      </c>
      <c r="M1512" s="58">
        <v>45733</v>
      </c>
      <c r="N1512" s="59"/>
      <c r="O1512" s="56">
        <v>10</v>
      </c>
      <c r="P1512" s="56"/>
      <c r="Q1512" s="56">
        <v>970</v>
      </c>
      <c r="R1512" s="60" t="s">
        <v>1139</v>
      </c>
      <c r="S1512" s="61">
        <f>O1512+P1512</f>
        <v>10</v>
      </c>
      <c r="T1512" s="62">
        <f>+IF(L1512&lt;&gt;"",IF(DAYS360(L1512,$A$2)&lt;0,0,IF(AND(MONTH(L1512)=MONTH($A$2),YEAR(L1512)&lt;YEAR($A$2)),(DAYS360(L1512,$A$2)/30)-1,DAYS360(L1512,$A$2)/30)),0)</f>
        <v>10.4</v>
      </c>
      <c r="U1512" s="62">
        <f>+IF(M1512&lt;&gt;"",IF(DAYS360(M1512,$A$2)&lt;0,0,IF(AND(MONTH(M1512)=MONTH($A$2),YEAR(M1512)&lt;YEAR($A$2)),(DAYS360(M1512,$A$2)/30)-1,DAYS360(M1512,$A$2)/30)),0)</f>
        <v>0.3</v>
      </c>
      <c r="V1512" s="63">
        <f>S1512/((C1512+Q1512)/2)</f>
        <v>1.0362694300518135E-2</v>
      </c>
      <c r="W1512" s="64">
        <f>+IF(V1512&gt;0,1/V1512,999)</f>
        <v>96.5</v>
      </c>
      <c r="X1512" s="65" t="str">
        <f>+IF(N1512&lt;&gt;"",IF(INT(N1512)&lt;&gt;INT(K1512),"OUI",""),"")</f>
        <v/>
      </c>
      <c r="Y1512" s="66">
        <f>+IF(F1512="OUI",0,C1512*K1512)</f>
        <v>1713.7919999999999</v>
      </c>
      <c r="Z1512" s="67" t="str">
        <f>+IF(R1512="-",IF(OR(F1512="OUI",AND(G1512="OUI",T1512&lt;=$V$1),H1512="OUI",I1512="OUI",J1512="OUI",T1512&lt;=$V$1),"OUI",""),"")</f>
        <v>OUI</v>
      </c>
      <c r="AA1512" s="68" t="str">
        <f>+IF(OR(Z1512&lt;&gt;"OUI",X1512="OUI",R1512&lt;&gt;"-"),"OUI","")</f>
        <v/>
      </c>
      <c r="AB1512" s="69" t="str">
        <f>+IF(AA1512&lt;&gt;"OUI","-",IF(R1512="-",IF(W1512&lt;=3,"-",MAX(N1512,K1512*(1-$T$1))),IF(W1512&lt;=3,R1512,IF(T1512&gt;$V$6,MAX(N1512,K1512*$T$6),IF(T1512&gt;$V$5,MAX(R1512,N1512,K1512*(1-$T$2),K1512*(1-$T$5)),IF(T1512&gt;$V$4,MAX(R1512,N1512,K1512*(1-$T$2),K1512*(1-$T$4)),IF(T1512&gt;$V$3,MAX(R1512,N1512,K1512*(1-$T$2),K1512*(1-$T$3)),IF(T1512&gt;$V$1,MAX(N1512,K1512*(1-$T$2)),MAX(N1512,R1512)))))))))</f>
        <v>-</v>
      </c>
      <c r="AC1512" s="70" t="str">
        <f>+IF(AB1512="-","-",IF(ABS(K1512-AB1512)&lt;0.1,1,-1*(AB1512-K1512)/K1512))</f>
        <v>-</v>
      </c>
      <c r="AD1512" s="66" t="str">
        <f>+IF(AB1512&lt;&gt;"-",IF(AB1512&lt;K1512,(K1512-AB1512)*C1512,AB1512*C1512),"")</f>
        <v/>
      </c>
      <c r="AE1512" s="68" t="str">
        <f>+IF(AB1512&lt;&gt;"-",IF(R1512&lt;&gt;"-",IF(Z1512&lt;&gt;"OUI","OLD","FAUX"),IF(Z1512&lt;&gt;"OUI","NEW","FAUX")),"")</f>
        <v/>
      </c>
      <c r="AF1512" s="68"/>
      <c r="AG1512" s="68"/>
      <c r="AH1512" s="53" t="str">
        <f t="shared" si="23"/>
        <v/>
      </c>
    </row>
    <row r="1513" spans="1:34" ht="17">
      <c r="A1513" s="53" t="s">
        <v>2245</v>
      </c>
      <c r="B1513" s="53" t="s">
        <v>2246</v>
      </c>
      <c r="C1513" s="54">
        <v>10</v>
      </c>
      <c r="D1513" s="55" t="s">
        <v>80</v>
      </c>
      <c r="E1513" s="55" t="s">
        <v>1084</v>
      </c>
      <c r="F1513" s="56" t="s">
        <v>49</v>
      </c>
      <c r="G1513" s="56" t="s">
        <v>49</v>
      </c>
      <c r="H1513" s="56"/>
      <c r="I1513" s="56"/>
      <c r="J1513" s="56" t="s">
        <v>49</v>
      </c>
      <c r="K1513" s="57">
        <v>1.7787999999999999</v>
      </c>
      <c r="L1513" s="58">
        <v>44837</v>
      </c>
      <c r="M1513" s="58">
        <v>45603</v>
      </c>
      <c r="N1513" s="59"/>
      <c r="O1513" s="56"/>
      <c r="P1513" s="56"/>
      <c r="Q1513" s="56">
        <v>10</v>
      </c>
      <c r="R1513" s="60" t="s">
        <v>1139</v>
      </c>
      <c r="S1513" s="61">
        <f>O1513+P1513</f>
        <v>0</v>
      </c>
      <c r="T1513" s="62">
        <f>+IF(L1513&lt;&gt;"",IF(DAYS360(L1513,$A$2)&lt;0,0,IF(AND(MONTH(L1513)=MONTH($A$2),YEAR(L1513)&lt;YEAR($A$2)),(DAYS360(L1513,$A$2)/30)-1,DAYS360(L1513,$A$2)/30)),0)</f>
        <v>29.766666666666666</v>
      </c>
      <c r="U1513" s="62">
        <f>+IF(M1513&lt;&gt;"",IF(DAYS360(M1513,$A$2)&lt;0,0,IF(AND(MONTH(M1513)=MONTH($A$2),YEAR(M1513)&lt;YEAR($A$2)),(DAYS360(M1513,$A$2)/30)-1,DAYS360(M1513,$A$2)/30)),0)</f>
        <v>4.6333333333333337</v>
      </c>
      <c r="V1513" s="63">
        <f>S1513/((C1513+Q1513)/2)</f>
        <v>0</v>
      </c>
      <c r="W1513" s="64">
        <f>+IF(V1513&gt;0,1/V1513,999)</f>
        <v>999</v>
      </c>
      <c r="X1513" s="65" t="str">
        <f>+IF(N1513&lt;&gt;"",IF(INT(N1513)&lt;&gt;INT(K1513),"OUI",""),"")</f>
        <v/>
      </c>
      <c r="Y1513" s="66">
        <f>+IF(F1513="OUI",0,C1513*K1513)</f>
        <v>17.788</v>
      </c>
      <c r="Z1513" s="67" t="str">
        <f>+IF(R1513="-",IF(OR(F1513="OUI",AND(G1513="OUI",T1513&lt;=$V$1),H1513="OUI",I1513="OUI",J1513="OUI",T1513&lt;=$V$1),"OUI",""),"")</f>
        <v/>
      </c>
      <c r="AA1513" s="68" t="str">
        <f>+IF(OR(Z1513&lt;&gt;"OUI",X1513="OUI",R1513&lt;&gt;"-"),"OUI","")</f>
        <v>OUI</v>
      </c>
      <c r="AB1513" s="69">
        <f>+IF(AA1513&lt;&gt;"OUI","-",IF(R1513="-",IF(W1513&lt;=3,"-",MAX(N1513,K1513*(1-$T$1))),IF(W1513&lt;=3,R1513,IF(T1513&gt;$V$6,MAX(N1513,K1513*$T$6),IF(T1513&gt;$V$5,MAX(R1513,N1513,K1513*(1-$T$2),K1513*(1-$T$5)),IF(T1513&gt;$V$4,MAX(R1513,N1513,K1513*(1-$T$2),K1513*(1-$T$4)),IF(T1513&gt;$V$3,MAX(R1513,N1513,K1513*(1-$T$2),K1513*(1-$T$3)),IF(T1513&gt;$V$1,MAX(N1513,K1513*(1-$T$2)),MAX(N1513,R1513)))))))))</f>
        <v>1.6009199999999999</v>
      </c>
      <c r="AC1513" s="70">
        <f>+IF(AB1513="-","-",IF(ABS(K1513-AB1513)&lt;0.1,1,-1*(AB1513-K1513)/K1513))</f>
        <v>0.10000000000000002</v>
      </c>
      <c r="AD1513" s="66">
        <f>+IF(AB1513&lt;&gt;"-",IF(AB1513&lt;K1513,(K1513-AB1513)*C1513,AB1513*C1513),"")</f>
        <v>1.7788000000000004</v>
      </c>
      <c r="AE1513" s="68" t="str">
        <f>+IF(AB1513&lt;&gt;"-",IF(R1513&lt;&gt;"-",IF(Z1513&lt;&gt;"OUI","OLD","FAUX"),IF(Z1513&lt;&gt;"OUI","NEW","FAUX")),"")</f>
        <v>NEW</v>
      </c>
      <c r="AF1513" s="68"/>
      <c r="AG1513" s="68"/>
      <c r="AH1513" s="53" t="str">
        <f t="shared" si="23"/>
        <v/>
      </c>
    </row>
    <row r="1514" spans="1:34" ht="17">
      <c r="A1514" s="53" t="s">
        <v>1935</v>
      </c>
      <c r="B1514" s="53" t="s">
        <v>1936</v>
      </c>
      <c r="C1514" s="54">
        <v>10</v>
      </c>
      <c r="D1514" s="55" t="s">
        <v>47</v>
      </c>
      <c r="E1514" s="55" t="s">
        <v>137</v>
      </c>
      <c r="F1514" s="56" t="s">
        <v>49</v>
      </c>
      <c r="G1514" s="56" t="s">
        <v>49</v>
      </c>
      <c r="H1514" s="56"/>
      <c r="I1514" s="56"/>
      <c r="J1514" s="56" t="s">
        <v>49</v>
      </c>
      <c r="K1514" s="57">
        <v>1.776</v>
      </c>
      <c r="L1514" s="58">
        <v>44104</v>
      </c>
      <c r="M1514" s="58">
        <v>45672</v>
      </c>
      <c r="N1514" s="59"/>
      <c r="O1514" s="56">
        <v>1</v>
      </c>
      <c r="P1514" s="56"/>
      <c r="Q1514" s="56">
        <v>11</v>
      </c>
      <c r="R1514" s="60">
        <v>1.5984</v>
      </c>
      <c r="S1514" s="61">
        <f>O1514+P1514</f>
        <v>1</v>
      </c>
      <c r="T1514" s="62">
        <f>+IF(L1514&lt;&gt;"",IF(DAYS360(L1514,$A$2)&lt;0,0,IF(AND(MONTH(L1514)=MONTH($A$2),YEAR(L1514)&lt;YEAR($A$2)),(DAYS360(L1514,$A$2)/30)-1,DAYS360(L1514,$A$2)/30)),0)</f>
        <v>53.866666666666667</v>
      </c>
      <c r="U1514" s="62">
        <f>+IF(M1514&lt;&gt;"",IF(DAYS360(M1514,$A$2)&lt;0,0,IF(AND(MONTH(M1514)=MONTH($A$2),YEAR(M1514)&lt;YEAR($A$2)),(DAYS360(M1514,$A$2)/30)-1,DAYS360(M1514,$A$2)/30)),0)</f>
        <v>2.3666666666666667</v>
      </c>
      <c r="V1514" s="63">
        <f>S1514/((C1514+Q1514)/2)</f>
        <v>9.5238095238095233E-2</v>
      </c>
      <c r="W1514" s="64">
        <f>+IF(V1514&gt;0,1/V1514,999)</f>
        <v>10.5</v>
      </c>
      <c r="X1514" s="65" t="str">
        <f>+IF(N1514&lt;&gt;"",IF(INT(N1514)&lt;&gt;INT(K1514),"OUI",""),"")</f>
        <v/>
      </c>
      <c r="Y1514" s="66">
        <f>+IF(F1514="OUI",0,C1514*K1514)</f>
        <v>17.760000000000002</v>
      </c>
      <c r="Z1514" s="67" t="str">
        <f>+IF(R1514="-",IF(OR(F1514="OUI",AND(G1514="OUI",T1514&lt;=$V$1),H1514="OUI",I1514="OUI",J1514="OUI",T1514&lt;=$V$1),"OUI",""),"")</f>
        <v/>
      </c>
      <c r="AA1514" s="68" t="str">
        <f>+IF(OR(Z1514&lt;&gt;"OUI",X1514="OUI",R1514&lt;&gt;"-"),"OUI","")</f>
        <v>OUI</v>
      </c>
      <c r="AB1514" s="69">
        <f>+IF(AA1514&lt;&gt;"OUI","-",IF(R1514="-",IF(W1514&lt;=3,"-",MAX(N1514,K1514*(1-$T$1))),IF(W1514&lt;=3,R1514,IF(T1514&gt;$V$6,MAX(N1514,K1514*$T$6),IF(T1514&gt;$V$5,MAX(R1514,N1514,K1514*(1-$T$2),K1514*(1-$T$5)),IF(T1514&gt;$V$4,MAX(R1514,N1514,K1514*(1-$T$2),K1514*(1-$T$4)),IF(T1514&gt;$V$3,MAX(R1514,N1514,K1514*(1-$T$2),K1514*(1-$T$3)),IF(T1514&gt;$V$1,MAX(N1514,K1514*(1-$T$2)),MAX(N1514,R1514)))))))))</f>
        <v>1.5984</v>
      </c>
      <c r="AC1514" s="70">
        <f>+IF(AB1514="-","-",IF(ABS(K1514-AB1514)&lt;0.1,1,-1*(AB1514-K1514)/K1514))</f>
        <v>9.9999999999999992E-2</v>
      </c>
      <c r="AD1514" s="66">
        <f>+IF(AB1514&lt;&gt;"-",IF(AB1514&lt;K1514,(K1514-AB1514)*C1514,AB1514*C1514),"")</f>
        <v>1.7759999999999998</v>
      </c>
      <c r="AE1514" s="68" t="str">
        <f>+IF(AB1514&lt;&gt;"-",IF(R1514&lt;&gt;"-",IF(Z1514&lt;&gt;"OUI","OLD","FAUX"),IF(Z1514&lt;&gt;"OUI","NEW","FAUX")),"")</f>
        <v>OLD</v>
      </c>
      <c r="AF1514" s="68"/>
      <c r="AG1514" s="68"/>
      <c r="AH1514" s="53" t="str">
        <f t="shared" si="23"/>
        <v/>
      </c>
    </row>
    <row r="1515" spans="1:34" ht="17">
      <c r="A1515" s="53" t="s">
        <v>2008</v>
      </c>
      <c r="B1515" s="53" t="s">
        <v>2009</v>
      </c>
      <c r="C1515" s="54">
        <v>4</v>
      </c>
      <c r="D1515" s="55" t="s">
        <v>47</v>
      </c>
      <c r="E1515" s="55" t="s">
        <v>137</v>
      </c>
      <c r="F1515" s="56" t="s">
        <v>49</v>
      </c>
      <c r="G1515" s="56" t="s">
        <v>49</v>
      </c>
      <c r="H1515" s="56"/>
      <c r="I1515" s="56"/>
      <c r="J1515" s="56" t="s">
        <v>49</v>
      </c>
      <c r="K1515" s="57">
        <v>1.776</v>
      </c>
      <c r="L1515" s="58">
        <v>44104</v>
      </c>
      <c r="M1515" s="58">
        <v>45670</v>
      </c>
      <c r="N1515" s="59"/>
      <c r="O1515" s="56">
        <v>1</v>
      </c>
      <c r="P1515" s="56"/>
      <c r="Q1515" s="56">
        <v>5</v>
      </c>
      <c r="R1515" s="60">
        <v>1.5984</v>
      </c>
      <c r="S1515" s="61">
        <f>O1515+P1515</f>
        <v>1</v>
      </c>
      <c r="T1515" s="62">
        <f>+IF(L1515&lt;&gt;"",IF(DAYS360(L1515,$A$2)&lt;0,0,IF(AND(MONTH(L1515)=MONTH($A$2),YEAR(L1515)&lt;YEAR($A$2)),(DAYS360(L1515,$A$2)/30)-1,DAYS360(L1515,$A$2)/30)),0)</f>
        <v>53.866666666666667</v>
      </c>
      <c r="U1515" s="62">
        <f>+IF(M1515&lt;&gt;"",IF(DAYS360(M1515,$A$2)&lt;0,0,IF(AND(MONTH(M1515)=MONTH($A$2),YEAR(M1515)&lt;YEAR($A$2)),(DAYS360(M1515,$A$2)/30)-1,DAYS360(M1515,$A$2)/30)),0)</f>
        <v>2.4333333333333331</v>
      </c>
      <c r="V1515" s="63">
        <f>S1515/((C1515+Q1515)/2)</f>
        <v>0.22222222222222221</v>
      </c>
      <c r="W1515" s="64">
        <f>+IF(V1515&gt;0,1/V1515,999)</f>
        <v>4.5</v>
      </c>
      <c r="X1515" s="65" t="str">
        <f>+IF(N1515&lt;&gt;"",IF(INT(N1515)&lt;&gt;INT(K1515),"OUI",""),"")</f>
        <v/>
      </c>
      <c r="Y1515" s="66">
        <f>+IF(F1515="OUI",0,C1515*K1515)</f>
        <v>7.1040000000000001</v>
      </c>
      <c r="Z1515" s="67" t="str">
        <f>+IF(R1515="-",IF(OR(F1515="OUI",AND(G1515="OUI",T1515&lt;=$V$1),H1515="OUI",I1515="OUI",J1515="OUI",T1515&lt;=$V$1),"OUI",""),"")</f>
        <v/>
      </c>
      <c r="AA1515" s="68" t="str">
        <f>+IF(OR(Z1515&lt;&gt;"OUI",X1515="OUI",R1515&lt;&gt;"-"),"OUI","")</f>
        <v>OUI</v>
      </c>
      <c r="AB1515" s="69">
        <f>+IF(AA1515&lt;&gt;"OUI","-",IF(R1515="-",IF(W1515&lt;=3,"-",MAX(N1515,K1515*(1-$T$1))),IF(W1515&lt;=3,R1515,IF(T1515&gt;$V$6,MAX(N1515,K1515*$T$6),IF(T1515&gt;$V$5,MAX(R1515,N1515,K1515*(1-$T$2),K1515*(1-$T$5)),IF(T1515&gt;$V$4,MAX(R1515,N1515,K1515*(1-$T$2),K1515*(1-$T$4)),IF(T1515&gt;$V$3,MAX(R1515,N1515,K1515*(1-$T$2),K1515*(1-$T$3)),IF(T1515&gt;$V$1,MAX(N1515,K1515*(1-$T$2)),MAX(N1515,R1515)))))))))</f>
        <v>1.5984</v>
      </c>
      <c r="AC1515" s="70">
        <f>+IF(AB1515="-","-",IF(ABS(K1515-AB1515)&lt;0.1,1,-1*(AB1515-K1515)/K1515))</f>
        <v>9.9999999999999992E-2</v>
      </c>
      <c r="AD1515" s="66">
        <f>+IF(AB1515&lt;&gt;"-",IF(AB1515&lt;K1515,(K1515-AB1515)*C1515,AB1515*C1515),"")</f>
        <v>0.71039999999999992</v>
      </c>
      <c r="AE1515" s="68" t="str">
        <f>+IF(AB1515&lt;&gt;"-",IF(R1515&lt;&gt;"-",IF(Z1515&lt;&gt;"OUI","OLD","FAUX"),IF(Z1515&lt;&gt;"OUI","NEW","FAUX")),"")</f>
        <v>OLD</v>
      </c>
      <c r="AF1515" s="68"/>
      <c r="AG1515" s="68"/>
      <c r="AH1515" s="53" t="str">
        <f t="shared" si="23"/>
        <v/>
      </c>
    </row>
    <row r="1516" spans="1:34" ht="17">
      <c r="A1516" s="53" t="s">
        <v>2010</v>
      </c>
      <c r="B1516" s="53" t="s">
        <v>2011</v>
      </c>
      <c r="C1516" s="54">
        <v>4</v>
      </c>
      <c r="D1516" s="55" t="s">
        <v>47</v>
      </c>
      <c r="E1516" s="55" t="s">
        <v>137</v>
      </c>
      <c r="F1516" s="56" t="s">
        <v>49</v>
      </c>
      <c r="G1516" s="56" t="s">
        <v>49</v>
      </c>
      <c r="H1516" s="56"/>
      <c r="I1516" s="56"/>
      <c r="J1516" s="56" t="s">
        <v>49</v>
      </c>
      <c r="K1516" s="57">
        <v>1.776</v>
      </c>
      <c r="L1516" s="58">
        <v>44104</v>
      </c>
      <c r="M1516" s="58">
        <v>45482</v>
      </c>
      <c r="N1516" s="59"/>
      <c r="O1516" s="56"/>
      <c r="P1516" s="56"/>
      <c r="Q1516" s="56">
        <v>4</v>
      </c>
      <c r="R1516" s="60">
        <v>1.5984</v>
      </c>
      <c r="S1516" s="61">
        <f>O1516+P1516</f>
        <v>0</v>
      </c>
      <c r="T1516" s="62">
        <f>+IF(L1516&lt;&gt;"",IF(DAYS360(L1516,$A$2)&lt;0,0,IF(AND(MONTH(L1516)=MONTH($A$2),YEAR(L1516)&lt;YEAR($A$2)),(DAYS360(L1516,$A$2)/30)-1,DAYS360(L1516,$A$2)/30)),0)</f>
        <v>53.866666666666667</v>
      </c>
      <c r="U1516" s="62">
        <f>+IF(M1516&lt;&gt;"",IF(DAYS360(M1516,$A$2)&lt;0,0,IF(AND(MONTH(M1516)=MONTH($A$2),YEAR(M1516)&lt;YEAR($A$2)),(DAYS360(M1516,$A$2)/30)-1,DAYS360(M1516,$A$2)/30)),0)</f>
        <v>8.5666666666666664</v>
      </c>
      <c r="V1516" s="63">
        <f>S1516/((C1516+Q1516)/2)</f>
        <v>0</v>
      </c>
      <c r="W1516" s="64">
        <f>+IF(V1516&gt;0,1/V1516,999)</f>
        <v>999</v>
      </c>
      <c r="X1516" s="65" t="str">
        <f>+IF(N1516&lt;&gt;"",IF(INT(N1516)&lt;&gt;INT(K1516),"OUI",""),"")</f>
        <v/>
      </c>
      <c r="Y1516" s="66">
        <f>+IF(F1516="OUI",0,C1516*K1516)</f>
        <v>7.1040000000000001</v>
      </c>
      <c r="Z1516" s="67" t="str">
        <f>+IF(R1516="-",IF(OR(F1516="OUI",AND(G1516="OUI",T1516&lt;=$V$1),H1516="OUI",I1516="OUI",J1516="OUI",T1516&lt;=$V$1),"OUI",""),"")</f>
        <v/>
      </c>
      <c r="AA1516" s="68" t="str">
        <f>+IF(OR(Z1516&lt;&gt;"OUI",X1516="OUI",R1516&lt;&gt;"-"),"OUI","")</f>
        <v>OUI</v>
      </c>
      <c r="AB1516" s="69">
        <f>+IF(AA1516&lt;&gt;"OUI","-",IF(R1516="-",IF(W1516&lt;=3,"-",MAX(N1516,K1516*(1-$T$1))),IF(W1516&lt;=3,R1516,IF(T1516&gt;$V$6,MAX(N1516,K1516*$T$6),IF(T1516&gt;$V$5,MAX(R1516,N1516,K1516*(1-$T$2),K1516*(1-$T$5)),IF(T1516&gt;$V$4,MAX(R1516,N1516,K1516*(1-$T$2),K1516*(1-$T$4)),IF(T1516&gt;$V$3,MAX(R1516,N1516,K1516*(1-$T$2),K1516*(1-$T$3)),IF(T1516&gt;$V$1,MAX(N1516,K1516*(1-$T$2)),MAX(N1516,R1516)))))))))</f>
        <v>1.5984</v>
      </c>
      <c r="AC1516" s="70">
        <f>+IF(AB1516="-","-",IF(ABS(K1516-AB1516)&lt;0.1,1,-1*(AB1516-K1516)/K1516))</f>
        <v>9.9999999999999992E-2</v>
      </c>
      <c r="AD1516" s="66">
        <f>+IF(AB1516&lt;&gt;"-",IF(AB1516&lt;K1516,(K1516-AB1516)*C1516,AB1516*C1516),"")</f>
        <v>0.71039999999999992</v>
      </c>
      <c r="AE1516" s="68" t="str">
        <f>+IF(AB1516&lt;&gt;"-",IF(R1516&lt;&gt;"-",IF(Z1516&lt;&gt;"OUI","OLD","FAUX"),IF(Z1516&lt;&gt;"OUI","NEW","FAUX")),"")</f>
        <v>OLD</v>
      </c>
      <c r="AF1516" s="68"/>
      <c r="AG1516" s="68"/>
      <c r="AH1516" s="53" t="str">
        <f t="shared" si="23"/>
        <v/>
      </c>
    </row>
    <row r="1517" spans="1:34" ht="17">
      <c r="A1517" s="53" t="s">
        <v>826</v>
      </c>
      <c r="B1517" s="53" t="s">
        <v>827</v>
      </c>
      <c r="C1517" s="54">
        <v>117</v>
      </c>
      <c r="D1517" s="55" t="s">
        <v>80</v>
      </c>
      <c r="E1517" s="55" t="s">
        <v>97</v>
      </c>
      <c r="F1517" s="56" t="s">
        <v>49</v>
      </c>
      <c r="G1517" s="56" t="s">
        <v>49</v>
      </c>
      <c r="H1517" s="56"/>
      <c r="I1517" s="56"/>
      <c r="J1517" s="56" t="s">
        <v>98</v>
      </c>
      <c r="K1517" s="57">
        <v>1.7695000000000001</v>
      </c>
      <c r="L1517" s="58">
        <v>44176</v>
      </c>
      <c r="M1517" s="58">
        <v>45596</v>
      </c>
      <c r="N1517" s="59"/>
      <c r="O1517" s="56"/>
      <c r="P1517" s="56"/>
      <c r="Q1517" s="56">
        <v>117</v>
      </c>
      <c r="R1517" s="60">
        <v>1.5925500000000001</v>
      </c>
      <c r="S1517" s="61">
        <f>O1517+P1517</f>
        <v>0</v>
      </c>
      <c r="T1517" s="62">
        <f>+IF(L1517&lt;&gt;"",IF(DAYS360(L1517,$A$2)&lt;0,0,IF(AND(MONTH(L1517)=MONTH($A$2),YEAR(L1517)&lt;YEAR($A$2)),(DAYS360(L1517,$A$2)/30)-1,DAYS360(L1517,$A$2)/30)),0)</f>
        <v>51.5</v>
      </c>
      <c r="U1517" s="62">
        <f>+IF(M1517&lt;&gt;"",IF(DAYS360(M1517,$A$2)&lt;0,0,IF(AND(MONTH(M1517)=MONTH($A$2),YEAR(M1517)&lt;YEAR($A$2)),(DAYS360(M1517,$A$2)/30)-1,DAYS360(M1517,$A$2)/30)),0)</f>
        <v>4.8666666666666663</v>
      </c>
      <c r="V1517" s="63">
        <f>S1517/((C1517+Q1517)/2)</f>
        <v>0</v>
      </c>
      <c r="W1517" s="64">
        <f>+IF(V1517&gt;0,1/V1517,999)</f>
        <v>999</v>
      </c>
      <c r="X1517" s="65" t="str">
        <f>+IF(N1517&lt;&gt;"",IF(INT(N1517)&lt;&gt;INT(K1517),"OUI",""),"")</f>
        <v/>
      </c>
      <c r="Y1517" s="66">
        <f>+IF(F1517="OUI",0,C1517*K1517)</f>
        <v>207.03150000000002</v>
      </c>
      <c r="Z1517" s="67" t="str">
        <f>+IF(R1517="-",IF(OR(F1517="OUI",AND(G1517="OUI",T1517&lt;=$V$1),H1517="OUI",I1517="OUI",J1517="OUI",T1517&lt;=$V$1),"OUI",""),"")</f>
        <v/>
      </c>
      <c r="AA1517" s="68" t="str">
        <f>+IF(OR(Z1517&lt;&gt;"OUI",X1517="OUI",R1517&lt;&gt;"-"),"OUI","")</f>
        <v>OUI</v>
      </c>
      <c r="AB1517" s="69">
        <f>+IF(AA1517&lt;&gt;"OUI","-",IF(R1517="-",IF(W1517&lt;=3,"-",MAX(N1517,K1517*(1-$T$1))),IF(W1517&lt;=3,R1517,IF(T1517&gt;$V$6,MAX(N1517,K1517*$T$6),IF(T1517&gt;$V$5,MAX(R1517,N1517,K1517*(1-$T$2),K1517*(1-$T$5)),IF(T1517&gt;$V$4,MAX(R1517,N1517,K1517*(1-$T$2),K1517*(1-$T$4)),IF(T1517&gt;$V$3,MAX(R1517,N1517,K1517*(1-$T$2),K1517*(1-$T$3)),IF(T1517&gt;$V$1,MAX(N1517,K1517*(1-$T$2)),MAX(N1517,R1517)))))))))</f>
        <v>1.5925500000000001</v>
      </c>
      <c r="AC1517" s="70">
        <f>+IF(AB1517="-","-",IF(ABS(K1517-AB1517)&lt;0.1,1,-1*(AB1517-K1517)/K1517))</f>
        <v>9.9999999999999964E-2</v>
      </c>
      <c r="AD1517" s="66">
        <f>+IF(AB1517&lt;&gt;"-",IF(AB1517&lt;K1517,(K1517-AB1517)*C1517,AB1517*C1517),"")</f>
        <v>20.703149999999994</v>
      </c>
      <c r="AE1517" s="68" t="str">
        <f>+IF(AB1517&lt;&gt;"-",IF(R1517&lt;&gt;"-",IF(Z1517&lt;&gt;"OUI","OLD","FAUX"),IF(Z1517&lt;&gt;"OUI","NEW","FAUX")),"")</f>
        <v>OLD</v>
      </c>
      <c r="AF1517" s="68"/>
      <c r="AG1517" s="68"/>
      <c r="AH1517" s="53" t="str">
        <f t="shared" si="23"/>
        <v/>
      </c>
    </row>
    <row r="1518" spans="1:34" ht="17">
      <c r="A1518" s="53" t="s">
        <v>2012</v>
      </c>
      <c r="B1518" s="53" t="s">
        <v>2013</v>
      </c>
      <c r="C1518" s="54">
        <v>4</v>
      </c>
      <c r="D1518" s="55" t="s">
        <v>2014</v>
      </c>
      <c r="E1518" s="55" t="s">
        <v>2015</v>
      </c>
      <c r="F1518" s="56" t="s">
        <v>49</v>
      </c>
      <c r="G1518" s="56" t="s">
        <v>49</v>
      </c>
      <c r="H1518" s="56"/>
      <c r="I1518" s="56"/>
      <c r="J1518" s="56" t="s">
        <v>49</v>
      </c>
      <c r="K1518" s="57">
        <v>1.75</v>
      </c>
      <c r="L1518" s="58">
        <v>44368</v>
      </c>
      <c r="M1518" s="58">
        <v>45586</v>
      </c>
      <c r="N1518" s="59"/>
      <c r="O1518" s="56"/>
      <c r="P1518" s="56"/>
      <c r="Q1518" s="56">
        <v>4</v>
      </c>
      <c r="R1518" s="60">
        <v>1.3611111111111112</v>
      </c>
      <c r="S1518" s="61">
        <f>O1518+P1518</f>
        <v>0</v>
      </c>
      <c r="T1518" s="62">
        <f>+IF(L1518&lt;&gt;"",IF(DAYS360(L1518,$A$2)&lt;0,0,IF(AND(MONTH(L1518)=MONTH($A$2),YEAR(L1518)&lt;YEAR($A$2)),(DAYS360(L1518,$A$2)/30)-1,DAYS360(L1518,$A$2)/30)),0)</f>
        <v>45.166666666666664</v>
      </c>
      <c r="U1518" s="62">
        <f>+IF(M1518&lt;&gt;"",IF(DAYS360(M1518,$A$2)&lt;0,0,IF(AND(MONTH(M1518)=MONTH($A$2),YEAR(M1518)&lt;YEAR($A$2)),(DAYS360(M1518,$A$2)/30)-1,DAYS360(M1518,$A$2)/30)),0)</f>
        <v>5.166666666666667</v>
      </c>
      <c r="V1518" s="63">
        <f>S1518/((C1518+Q1518)/2)</f>
        <v>0</v>
      </c>
      <c r="W1518" s="64">
        <f>+IF(V1518&gt;0,1/V1518,999)</f>
        <v>999</v>
      </c>
      <c r="X1518" s="65" t="str">
        <f>+IF(N1518&lt;&gt;"",IF(INT(N1518)&lt;&gt;INT(K1518),"OUI",""),"")</f>
        <v/>
      </c>
      <c r="Y1518" s="66">
        <f>+IF(F1518="OUI",0,C1518*K1518)</f>
        <v>7</v>
      </c>
      <c r="Z1518" s="67" t="str">
        <f>+IF(R1518="-",IF(OR(F1518="OUI",AND(G1518="OUI",T1518&lt;=$V$1),H1518="OUI",I1518="OUI",J1518="OUI",T1518&lt;=$V$1),"OUI",""),"")</f>
        <v/>
      </c>
      <c r="AA1518" s="68" t="str">
        <f>+IF(OR(Z1518&lt;&gt;"OUI",X1518="OUI",R1518&lt;&gt;"-"),"OUI","")</f>
        <v>OUI</v>
      </c>
      <c r="AB1518" s="69">
        <f>+IF(AA1518&lt;&gt;"OUI","-",IF(R1518="-",IF(W1518&lt;=3,"-",MAX(N1518,K1518*(1-$T$1))),IF(W1518&lt;=3,R1518,IF(T1518&gt;$V$6,MAX(N1518,K1518*$T$6),IF(T1518&gt;$V$5,MAX(R1518,N1518,K1518*(1-$T$2),K1518*(1-$T$5)),IF(T1518&gt;$V$4,MAX(R1518,N1518,K1518*(1-$T$2),K1518*(1-$T$4)),IF(T1518&gt;$V$3,MAX(R1518,N1518,K1518*(1-$T$2),K1518*(1-$T$3)),IF(T1518&gt;$V$1,MAX(N1518,K1518*(1-$T$2)),MAX(N1518,R1518)))))))))</f>
        <v>1.575</v>
      </c>
      <c r="AC1518" s="70">
        <f>+IF(AB1518="-","-",IF(ABS(K1518-AB1518)&lt;0.1,1,-1*(AB1518-K1518)/K1518))</f>
        <v>0.10000000000000002</v>
      </c>
      <c r="AD1518" s="66">
        <f>+IF(AB1518&lt;&gt;"-",IF(AB1518&lt;K1518,(K1518-AB1518)*C1518,AB1518*C1518),"")</f>
        <v>0.70000000000000018</v>
      </c>
      <c r="AE1518" s="68" t="str">
        <f>+IF(AB1518&lt;&gt;"-",IF(R1518&lt;&gt;"-",IF(Z1518&lt;&gt;"OUI","OLD","FAUX"),IF(Z1518&lt;&gt;"OUI","NEW","FAUX")),"")</f>
        <v>OLD</v>
      </c>
      <c r="AF1518" s="68"/>
      <c r="AG1518" s="68"/>
      <c r="AH1518" s="53" t="str">
        <f t="shared" si="23"/>
        <v/>
      </c>
    </row>
    <row r="1519" spans="1:34" ht="17">
      <c r="A1519" s="53" t="s">
        <v>3447</v>
      </c>
      <c r="B1519" s="53" t="s">
        <v>3448</v>
      </c>
      <c r="C1519" s="54">
        <v>14</v>
      </c>
      <c r="D1519" s="55" t="s">
        <v>80</v>
      </c>
      <c r="E1519" s="55" t="s">
        <v>81</v>
      </c>
      <c r="F1519" s="56"/>
      <c r="G1519" s="56"/>
      <c r="H1519" s="56"/>
      <c r="I1519" s="56"/>
      <c r="J1519" s="56" t="s">
        <v>49</v>
      </c>
      <c r="K1519" s="57">
        <v>1.7434000000000001</v>
      </c>
      <c r="L1519" s="58">
        <v>45733</v>
      </c>
      <c r="M1519" s="58">
        <v>45733</v>
      </c>
      <c r="N1519" s="59"/>
      <c r="O1519" s="56">
        <v>11</v>
      </c>
      <c r="P1519" s="56"/>
      <c r="Q1519" s="56"/>
      <c r="R1519" s="60" t="s">
        <v>1139</v>
      </c>
      <c r="S1519" s="61">
        <f>O1519+P1519</f>
        <v>11</v>
      </c>
      <c r="T1519" s="62">
        <f>+IF(L1519&lt;&gt;"",IF(DAYS360(L1519,$A$2)&lt;0,0,IF(AND(MONTH(L1519)=MONTH($A$2),YEAR(L1519)&lt;YEAR($A$2)),(DAYS360(L1519,$A$2)/30)-1,DAYS360(L1519,$A$2)/30)),0)</f>
        <v>0.3</v>
      </c>
      <c r="U1519" s="62">
        <f>+IF(M1519&lt;&gt;"",IF(DAYS360(M1519,$A$2)&lt;0,0,IF(AND(MONTH(M1519)=MONTH($A$2),YEAR(M1519)&lt;YEAR($A$2)),(DAYS360(M1519,$A$2)/30)-1,DAYS360(M1519,$A$2)/30)),0)</f>
        <v>0.3</v>
      </c>
      <c r="V1519" s="63">
        <f>S1519/((C1519+Q1519)/2)</f>
        <v>1.5714285714285714</v>
      </c>
      <c r="W1519" s="64">
        <f>+IF(V1519&gt;0,1/V1519,999)</f>
        <v>0.63636363636363635</v>
      </c>
      <c r="X1519" s="65" t="str">
        <f>+IF(N1519&lt;&gt;"",IF(INT(N1519)&lt;&gt;INT(K1519),"OUI",""),"")</f>
        <v/>
      </c>
      <c r="Y1519" s="66">
        <f>+IF(F1519="OUI",0,C1519*K1519)</f>
        <v>24.407600000000002</v>
      </c>
      <c r="Z1519" s="67" t="str">
        <f>+IF(R1519="-",IF(OR(F1519="OUI",AND(G1519="OUI",T1519&lt;=$V$1),H1519="OUI",I1519="OUI",J1519="OUI",T1519&lt;=$V$1),"OUI",""),"")</f>
        <v>OUI</v>
      </c>
      <c r="AA1519" s="68" t="str">
        <f>+IF(OR(Z1519&lt;&gt;"OUI",X1519="OUI",R1519&lt;&gt;"-"),"OUI","")</f>
        <v/>
      </c>
      <c r="AB1519" s="69" t="str">
        <f>+IF(AA1519&lt;&gt;"OUI","-",IF(R1519="-",IF(W1519&lt;=3,"-",MAX(N1519,K1519*(1-$T$1))),IF(W1519&lt;=3,R1519,IF(T1519&gt;$V$6,MAX(N1519,K1519*$T$6),IF(T1519&gt;$V$5,MAX(R1519,N1519,K1519*(1-$T$2),K1519*(1-$T$5)),IF(T1519&gt;$V$4,MAX(R1519,N1519,K1519*(1-$T$2),K1519*(1-$T$4)),IF(T1519&gt;$V$3,MAX(R1519,N1519,K1519*(1-$T$2),K1519*(1-$T$3)),IF(T1519&gt;$V$1,MAX(N1519,K1519*(1-$T$2)),MAX(N1519,R1519)))))))))</f>
        <v>-</v>
      </c>
      <c r="AC1519" s="70" t="str">
        <f>+IF(AB1519="-","-",IF(ABS(K1519-AB1519)&lt;0.1,1,-1*(AB1519-K1519)/K1519))</f>
        <v>-</v>
      </c>
      <c r="AD1519" s="66" t="str">
        <f>+IF(AB1519&lt;&gt;"-",IF(AB1519&lt;K1519,(K1519-AB1519)*C1519,AB1519*C1519),"")</f>
        <v/>
      </c>
      <c r="AE1519" s="68" t="str">
        <f>+IF(AB1519&lt;&gt;"-",IF(R1519&lt;&gt;"-",IF(Z1519&lt;&gt;"OUI","OLD","FAUX"),IF(Z1519&lt;&gt;"OUI","NEW","FAUX")),"")</f>
        <v/>
      </c>
      <c r="AF1519" s="68"/>
      <c r="AG1519" s="68"/>
      <c r="AH1519" s="53" t="str">
        <f t="shared" si="23"/>
        <v/>
      </c>
    </row>
    <row r="1520" spans="1:34" ht="17">
      <c r="A1520" s="53" t="s">
        <v>324</v>
      </c>
      <c r="B1520" s="53" t="s">
        <v>325</v>
      </c>
      <c r="C1520" s="54">
        <v>6</v>
      </c>
      <c r="D1520" s="55" t="s">
        <v>47</v>
      </c>
      <c r="E1520" s="55" t="s">
        <v>137</v>
      </c>
      <c r="F1520" s="56" t="s">
        <v>49</v>
      </c>
      <c r="G1520" s="56" t="s">
        <v>49</v>
      </c>
      <c r="H1520" s="56"/>
      <c r="I1520" s="56"/>
      <c r="J1520" s="56" t="s">
        <v>49</v>
      </c>
      <c r="K1520" s="57">
        <v>1.7391000000000001</v>
      </c>
      <c r="L1520" s="58">
        <v>43747</v>
      </c>
      <c r="M1520" s="58">
        <v>45426</v>
      </c>
      <c r="N1520" s="59"/>
      <c r="O1520" s="56"/>
      <c r="P1520" s="56"/>
      <c r="Q1520" s="56">
        <v>6</v>
      </c>
      <c r="R1520" s="60">
        <v>1.2173699999999998</v>
      </c>
      <c r="S1520" s="61">
        <f>O1520+P1520</f>
        <v>0</v>
      </c>
      <c r="T1520" s="62">
        <f>+IF(L1520&lt;&gt;"",IF(DAYS360(L1520,$A$2)&lt;0,0,IF(AND(MONTH(L1520)=MONTH($A$2),YEAR(L1520)&lt;YEAR($A$2)),(DAYS360(L1520,$A$2)/30)-1,DAYS360(L1520,$A$2)/30)),0)</f>
        <v>65.566666666666663</v>
      </c>
      <c r="U1520" s="62">
        <f>+IF(M1520&lt;&gt;"",IF(DAYS360(M1520,$A$2)&lt;0,0,IF(AND(MONTH(M1520)=MONTH($A$2),YEAR(M1520)&lt;YEAR($A$2)),(DAYS360(M1520,$A$2)/30)-1,DAYS360(M1520,$A$2)/30)),0)</f>
        <v>10.4</v>
      </c>
      <c r="V1520" s="63">
        <f>S1520/((C1520+Q1520)/2)</f>
        <v>0</v>
      </c>
      <c r="W1520" s="64">
        <f>+IF(V1520&gt;0,1/V1520,999)</f>
        <v>999</v>
      </c>
      <c r="X1520" s="65" t="str">
        <f>+IF(N1520&lt;&gt;"",IF(INT(N1520)&lt;&gt;INT(K1520),"OUI",""),"")</f>
        <v/>
      </c>
      <c r="Y1520" s="66">
        <f>+IF(F1520="OUI",0,C1520*K1520)</f>
        <v>10.4346</v>
      </c>
      <c r="Z1520" s="67" t="str">
        <f>+IF(R1520="-",IF(OR(F1520="OUI",AND(G1520="OUI",T1520&lt;=$V$1),H1520="OUI",I1520="OUI",J1520="OUI",T1520&lt;=$V$1),"OUI",""),"")</f>
        <v/>
      </c>
      <c r="AA1520" s="68" t="str">
        <f>+IF(OR(Z1520&lt;&gt;"OUI",X1520="OUI",R1520&lt;&gt;"-"),"OUI","")</f>
        <v>OUI</v>
      </c>
      <c r="AB1520" s="69">
        <f>+IF(AA1520&lt;&gt;"OUI","-",IF(R1520="-",IF(W1520&lt;=3,"-",MAX(N1520,K1520*(1-$T$1))),IF(W1520&lt;=3,R1520,IF(T1520&gt;$V$6,MAX(N1520,K1520*$T$6),IF(T1520&gt;$V$5,MAX(R1520,N1520,K1520*(1-$T$2),K1520*(1-$T$5)),IF(T1520&gt;$V$4,MAX(R1520,N1520,K1520*(1-$T$2),K1520*(1-$T$4)),IF(T1520&gt;$V$3,MAX(R1520,N1520,K1520*(1-$T$2),K1520*(1-$T$3)),IF(T1520&gt;$V$1,MAX(N1520,K1520*(1-$T$2)),MAX(N1520,R1520)))))))))</f>
        <v>1.7391000000000001</v>
      </c>
      <c r="AC1520" s="70">
        <f>+IF(AB1520="-","-",IF(ABS(K1520-AB1520)&lt;0.1,1,-1*(AB1520-K1520)/K1520))</f>
        <v>1</v>
      </c>
      <c r="AD1520" s="66">
        <f>+IF(AB1520&lt;&gt;"-",IF(AB1520&lt;K1520,(K1520-AB1520)*C1520,AB1520*C1520),"")</f>
        <v>10.4346</v>
      </c>
      <c r="AE1520" s="68" t="str">
        <f>+IF(AB1520&lt;&gt;"-",IF(R1520&lt;&gt;"-",IF(Z1520&lt;&gt;"OUI","OLD","FAUX"),IF(Z1520&lt;&gt;"OUI","NEW","FAUX")),"")</f>
        <v>OLD</v>
      </c>
      <c r="AF1520" s="68"/>
      <c r="AG1520" s="68"/>
      <c r="AH1520" s="53" t="str">
        <f t="shared" si="23"/>
        <v/>
      </c>
    </row>
    <row r="1521" spans="1:34" ht="17">
      <c r="A1521" s="53" t="s">
        <v>527</v>
      </c>
      <c r="B1521" s="53" t="s">
        <v>528</v>
      </c>
      <c r="C1521" s="54">
        <v>46</v>
      </c>
      <c r="D1521" s="55" t="s">
        <v>47</v>
      </c>
      <c r="E1521" s="55"/>
      <c r="F1521" s="56" t="s">
        <v>49</v>
      </c>
      <c r="G1521" s="56" t="s">
        <v>49</v>
      </c>
      <c r="H1521" s="56"/>
      <c r="I1521" s="56"/>
      <c r="J1521" s="56"/>
      <c r="K1521" s="57">
        <v>1.7238</v>
      </c>
      <c r="L1521" s="58">
        <v>44487</v>
      </c>
      <c r="M1521" s="58">
        <v>45694</v>
      </c>
      <c r="N1521" s="59"/>
      <c r="O1521" s="56">
        <v>1</v>
      </c>
      <c r="P1521" s="56"/>
      <c r="Q1521" s="56">
        <v>47</v>
      </c>
      <c r="R1521" s="60">
        <v>1.6208508333333334</v>
      </c>
      <c r="S1521" s="61">
        <f>O1521+P1521</f>
        <v>1</v>
      </c>
      <c r="T1521" s="62">
        <f>+IF(L1521&lt;&gt;"",IF(DAYS360(L1521,$A$2)&lt;0,0,IF(AND(MONTH(L1521)=MONTH($A$2),YEAR(L1521)&lt;YEAR($A$2)),(DAYS360(L1521,$A$2)/30)-1,DAYS360(L1521,$A$2)/30)),0)</f>
        <v>41.266666666666666</v>
      </c>
      <c r="U1521" s="62">
        <f>+IF(M1521&lt;&gt;"",IF(DAYS360(M1521,$A$2)&lt;0,0,IF(AND(MONTH(M1521)=MONTH($A$2),YEAR(M1521)&lt;YEAR($A$2)),(DAYS360(M1521,$A$2)/30)-1,DAYS360(M1521,$A$2)/30)),0)</f>
        <v>1.6666666666666667</v>
      </c>
      <c r="V1521" s="63">
        <f>S1521/((C1521+Q1521)/2)</f>
        <v>2.1505376344086023E-2</v>
      </c>
      <c r="W1521" s="64">
        <f>+IF(V1521&gt;0,1/V1521,999)</f>
        <v>46.499999999999993</v>
      </c>
      <c r="X1521" s="65" t="str">
        <f>+IF(N1521&lt;&gt;"",IF(INT(N1521)&lt;&gt;INT(K1521),"OUI",""),"")</f>
        <v/>
      </c>
      <c r="Y1521" s="66">
        <f>+IF(F1521="OUI",0,C1521*K1521)</f>
        <v>79.294799999999995</v>
      </c>
      <c r="Z1521" s="67" t="str">
        <f>+IF(R1521="-",IF(OR(F1521="OUI",AND(G1521="OUI",T1521&lt;=$V$1),H1521="OUI",I1521="OUI",J1521="OUI",T1521&lt;=$V$1),"OUI",""),"")</f>
        <v/>
      </c>
      <c r="AA1521" s="68" t="str">
        <f>+IF(OR(Z1521&lt;&gt;"OUI",X1521="OUI",R1521&lt;&gt;"-"),"OUI","")</f>
        <v>OUI</v>
      </c>
      <c r="AB1521" s="69">
        <f>+IF(AA1521&lt;&gt;"OUI","-",IF(R1521="-",IF(W1521&lt;=3,"-",MAX(N1521,K1521*(1-$T$1))),IF(W1521&lt;=3,R1521,IF(T1521&gt;$V$6,MAX(N1521,K1521*$T$6),IF(T1521&gt;$V$5,MAX(R1521,N1521,K1521*(1-$T$2),K1521*(1-$T$5)),IF(T1521&gt;$V$4,MAX(R1521,N1521,K1521*(1-$T$2),K1521*(1-$T$4)),IF(T1521&gt;$V$3,MAX(R1521,N1521,K1521*(1-$T$2),K1521*(1-$T$3)),IF(T1521&gt;$V$1,MAX(N1521,K1521*(1-$T$2)),MAX(N1521,R1521)))))))))</f>
        <v>1.6208508333333334</v>
      </c>
      <c r="AC1521" s="70">
        <f>+IF(AB1521="-","-",IF(ABS(K1521-AB1521)&lt;0.1,1,-1*(AB1521-K1521)/K1521))</f>
        <v>5.9722222222222211E-2</v>
      </c>
      <c r="AD1521" s="66">
        <f>+IF(AB1521&lt;&gt;"-",IF(AB1521&lt;K1521,(K1521-AB1521)*C1521,AB1521*C1521),"")</f>
        <v>4.7356616666666653</v>
      </c>
      <c r="AE1521" s="68" t="str">
        <f>+IF(AB1521&lt;&gt;"-",IF(R1521&lt;&gt;"-",IF(Z1521&lt;&gt;"OUI","OLD","FAUX"),IF(Z1521&lt;&gt;"OUI","NEW","FAUX")),"")</f>
        <v>OLD</v>
      </c>
      <c r="AF1521" s="68"/>
      <c r="AG1521" s="68"/>
      <c r="AH1521" s="53" t="str">
        <f t="shared" si="23"/>
        <v/>
      </c>
    </row>
    <row r="1522" spans="1:34" ht="17">
      <c r="A1522" s="53" t="s">
        <v>529</v>
      </c>
      <c r="B1522" s="53" t="s">
        <v>530</v>
      </c>
      <c r="C1522" s="54">
        <v>44</v>
      </c>
      <c r="D1522" s="55" t="s">
        <v>47</v>
      </c>
      <c r="E1522" s="55"/>
      <c r="F1522" s="56" t="s">
        <v>49</v>
      </c>
      <c r="G1522" s="56" t="s">
        <v>49</v>
      </c>
      <c r="H1522" s="56"/>
      <c r="I1522" s="56"/>
      <c r="J1522" s="56"/>
      <c r="K1522" s="57">
        <v>1.7238</v>
      </c>
      <c r="L1522" s="58">
        <v>44487</v>
      </c>
      <c r="M1522" s="58">
        <v>45399</v>
      </c>
      <c r="N1522" s="59"/>
      <c r="O1522" s="56"/>
      <c r="P1522" s="56"/>
      <c r="Q1522" s="56">
        <v>44</v>
      </c>
      <c r="R1522" s="60">
        <v>1.6208508333333334</v>
      </c>
      <c r="S1522" s="61">
        <f>O1522+P1522</f>
        <v>0</v>
      </c>
      <c r="T1522" s="62">
        <f>+IF(L1522&lt;&gt;"",IF(DAYS360(L1522,$A$2)&lt;0,0,IF(AND(MONTH(L1522)=MONTH($A$2),YEAR(L1522)&lt;YEAR($A$2)),(DAYS360(L1522,$A$2)/30)-1,DAYS360(L1522,$A$2)/30)),0)</f>
        <v>41.266666666666666</v>
      </c>
      <c r="U1522" s="62">
        <f>+IF(M1522&lt;&gt;"",IF(DAYS360(M1522,$A$2)&lt;0,0,IF(AND(MONTH(M1522)=MONTH($A$2),YEAR(M1522)&lt;YEAR($A$2)),(DAYS360(M1522,$A$2)/30)-1,DAYS360(M1522,$A$2)/30)),0)</f>
        <v>11.3</v>
      </c>
      <c r="V1522" s="63">
        <f>S1522/((C1522+Q1522)/2)</f>
        <v>0</v>
      </c>
      <c r="W1522" s="64">
        <f>+IF(V1522&gt;0,1/V1522,999)</f>
        <v>999</v>
      </c>
      <c r="X1522" s="65" t="str">
        <f>+IF(N1522&lt;&gt;"",IF(INT(N1522)&lt;&gt;INT(K1522),"OUI",""),"")</f>
        <v/>
      </c>
      <c r="Y1522" s="66">
        <f>+IF(F1522="OUI",0,C1522*K1522)</f>
        <v>75.847200000000001</v>
      </c>
      <c r="Z1522" s="67" t="str">
        <f>+IF(R1522="-",IF(OR(F1522="OUI",AND(G1522="OUI",T1522&lt;=$V$1),H1522="OUI",I1522="OUI",J1522="OUI",T1522&lt;=$V$1),"OUI",""),"")</f>
        <v/>
      </c>
      <c r="AA1522" s="68" t="str">
        <f>+IF(OR(Z1522&lt;&gt;"OUI",X1522="OUI",R1522&lt;&gt;"-"),"OUI","")</f>
        <v>OUI</v>
      </c>
      <c r="AB1522" s="69">
        <f>+IF(AA1522&lt;&gt;"OUI","-",IF(R1522="-",IF(W1522&lt;=3,"-",MAX(N1522,K1522*(1-$T$1))),IF(W1522&lt;=3,R1522,IF(T1522&gt;$V$6,MAX(N1522,K1522*$T$6),IF(T1522&gt;$V$5,MAX(R1522,N1522,K1522*(1-$T$2),K1522*(1-$T$5)),IF(T1522&gt;$V$4,MAX(R1522,N1522,K1522*(1-$T$2),K1522*(1-$T$4)),IF(T1522&gt;$V$3,MAX(R1522,N1522,K1522*(1-$T$2),K1522*(1-$T$3)),IF(T1522&gt;$V$1,MAX(N1522,K1522*(1-$T$2)),MAX(N1522,R1522)))))))))</f>
        <v>1.6208508333333334</v>
      </c>
      <c r="AC1522" s="70">
        <f>+IF(AB1522="-","-",IF(ABS(K1522-AB1522)&lt;0.1,1,-1*(AB1522-K1522)/K1522))</f>
        <v>5.9722222222222211E-2</v>
      </c>
      <c r="AD1522" s="66">
        <f>+IF(AB1522&lt;&gt;"-",IF(AB1522&lt;K1522,(K1522-AB1522)*C1522,AB1522*C1522),"")</f>
        <v>4.5297633333333325</v>
      </c>
      <c r="AE1522" s="68" t="str">
        <f>+IF(AB1522&lt;&gt;"-",IF(R1522&lt;&gt;"-",IF(Z1522&lt;&gt;"OUI","OLD","FAUX"),IF(Z1522&lt;&gt;"OUI","NEW","FAUX")),"")</f>
        <v>OLD</v>
      </c>
      <c r="AF1522" s="68"/>
      <c r="AG1522" s="68"/>
      <c r="AH1522" s="53" t="str">
        <f t="shared" si="23"/>
        <v/>
      </c>
    </row>
    <row r="1523" spans="1:34" ht="17">
      <c r="A1523" s="53" t="s">
        <v>531</v>
      </c>
      <c r="B1523" s="53" t="s">
        <v>532</v>
      </c>
      <c r="C1523" s="54">
        <v>29</v>
      </c>
      <c r="D1523" s="55" t="s">
        <v>47</v>
      </c>
      <c r="E1523" s="55"/>
      <c r="F1523" s="56" t="s">
        <v>49</v>
      </c>
      <c r="G1523" s="56" t="s">
        <v>49</v>
      </c>
      <c r="H1523" s="56"/>
      <c r="I1523" s="56"/>
      <c r="J1523" s="56"/>
      <c r="K1523" s="57">
        <v>1.7238</v>
      </c>
      <c r="L1523" s="58">
        <v>44487</v>
      </c>
      <c r="M1523" s="58">
        <v>45435</v>
      </c>
      <c r="N1523" s="59"/>
      <c r="O1523" s="56"/>
      <c r="P1523" s="56"/>
      <c r="Q1523" s="56">
        <v>29</v>
      </c>
      <c r="R1523" s="60">
        <v>1.6208508333333334</v>
      </c>
      <c r="S1523" s="61">
        <f>O1523+P1523</f>
        <v>0</v>
      </c>
      <c r="T1523" s="62">
        <f>+IF(L1523&lt;&gt;"",IF(DAYS360(L1523,$A$2)&lt;0,0,IF(AND(MONTH(L1523)=MONTH($A$2),YEAR(L1523)&lt;YEAR($A$2)),(DAYS360(L1523,$A$2)/30)-1,DAYS360(L1523,$A$2)/30)),0)</f>
        <v>41.266666666666666</v>
      </c>
      <c r="U1523" s="62">
        <f>+IF(M1523&lt;&gt;"",IF(DAYS360(M1523,$A$2)&lt;0,0,IF(AND(MONTH(M1523)=MONTH($A$2),YEAR(M1523)&lt;YEAR($A$2)),(DAYS360(M1523,$A$2)/30)-1,DAYS360(M1523,$A$2)/30)),0)</f>
        <v>10.1</v>
      </c>
      <c r="V1523" s="63">
        <f>S1523/((C1523+Q1523)/2)</f>
        <v>0</v>
      </c>
      <c r="W1523" s="64">
        <f>+IF(V1523&gt;0,1/V1523,999)</f>
        <v>999</v>
      </c>
      <c r="X1523" s="65" t="str">
        <f>+IF(N1523&lt;&gt;"",IF(INT(N1523)&lt;&gt;INT(K1523),"OUI",""),"")</f>
        <v/>
      </c>
      <c r="Y1523" s="66">
        <f>+IF(F1523="OUI",0,C1523*K1523)</f>
        <v>49.990200000000002</v>
      </c>
      <c r="Z1523" s="67" t="str">
        <f>+IF(R1523="-",IF(OR(F1523="OUI",AND(G1523="OUI",T1523&lt;=$V$1),H1523="OUI",I1523="OUI",J1523="OUI",T1523&lt;=$V$1),"OUI",""),"")</f>
        <v/>
      </c>
      <c r="AA1523" s="68" t="str">
        <f>+IF(OR(Z1523&lt;&gt;"OUI",X1523="OUI",R1523&lt;&gt;"-"),"OUI","")</f>
        <v>OUI</v>
      </c>
      <c r="AB1523" s="69">
        <f>+IF(AA1523&lt;&gt;"OUI","-",IF(R1523="-",IF(W1523&lt;=3,"-",MAX(N1523,K1523*(1-$T$1))),IF(W1523&lt;=3,R1523,IF(T1523&gt;$V$6,MAX(N1523,K1523*$T$6),IF(T1523&gt;$V$5,MAX(R1523,N1523,K1523*(1-$T$2),K1523*(1-$T$5)),IF(T1523&gt;$V$4,MAX(R1523,N1523,K1523*(1-$T$2),K1523*(1-$T$4)),IF(T1523&gt;$V$3,MAX(R1523,N1523,K1523*(1-$T$2),K1523*(1-$T$3)),IF(T1523&gt;$V$1,MAX(N1523,K1523*(1-$T$2)),MAX(N1523,R1523)))))))))</f>
        <v>1.6208508333333334</v>
      </c>
      <c r="AC1523" s="70">
        <f>+IF(AB1523="-","-",IF(ABS(K1523-AB1523)&lt;0.1,1,-1*(AB1523-K1523)/K1523))</f>
        <v>5.9722222222222211E-2</v>
      </c>
      <c r="AD1523" s="66">
        <f>+IF(AB1523&lt;&gt;"-",IF(AB1523&lt;K1523,(K1523-AB1523)*C1523,AB1523*C1523),"")</f>
        <v>2.985525833333333</v>
      </c>
      <c r="AE1523" s="68" t="str">
        <f>+IF(AB1523&lt;&gt;"-",IF(R1523&lt;&gt;"-",IF(Z1523&lt;&gt;"OUI","OLD","FAUX"),IF(Z1523&lt;&gt;"OUI","NEW","FAUX")),"")</f>
        <v>OLD</v>
      </c>
      <c r="AF1523" s="68"/>
      <c r="AG1523" s="68"/>
      <c r="AH1523" s="53" t="str">
        <f t="shared" si="23"/>
        <v/>
      </c>
    </row>
    <row r="1524" spans="1:34" ht="17">
      <c r="A1524" s="53" t="s">
        <v>176</v>
      </c>
      <c r="B1524" s="53" t="s">
        <v>177</v>
      </c>
      <c r="C1524" s="54">
        <v>45</v>
      </c>
      <c r="D1524" s="55" t="s">
        <v>80</v>
      </c>
      <c r="E1524" s="55" t="s">
        <v>97</v>
      </c>
      <c r="F1524" s="56" t="s">
        <v>49</v>
      </c>
      <c r="G1524" s="56" t="s">
        <v>49</v>
      </c>
      <c r="H1524" s="56"/>
      <c r="I1524" s="56"/>
      <c r="J1524" s="56" t="s">
        <v>98</v>
      </c>
      <c r="K1524" s="57">
        <v>1.7053</v>
      </c>
      <c r="L1524" s="58">
        <v>43250</v>
      </c>
      <c r="M1524" s="58">
        <v>45229</v>
      </c>
      <c r="N1524" s="59"/>
      <c r="O1524" s="56"/>
      <c r="P1524" s="56"/>
      <c r="Q1524" s="56">
        <v>45</v>
      </c>
      <c r="R1524" s="60">
        <v>1.7053</v>
      </c>
      <c r="S1524" s="61">
        <f>O1524+P1524</f>
        <v>0</v>
      </c>
      <c r="T1524" s="62">
        <f>+IF(L1524&lt;&gt;"",IF(DAYS360(L1524,$A$2)&lt;0,0,IF(AND(MONTH(L1524)=MONTH($A$2),YEAR(L1524)&lt;YEAR($A$2)),(DAYS360(L1524,$A$2)/30)-1,DAYS360(L1524,$A$2)/30)),0)</f>
        <v>81.86666666666666</v>
      </c>
      <c r="U1524" s="62">
        <f>+IF(M1524&lt;&gt;"",IF(DAYS360(M1524,$A$2)&lt;0,0,IF(AND(MONTH(M1524)=MONTH($A$2),YEAR(M1524)&lt;YEAR($A$2)),(DAYS360(M1524,$A$2)/30)-1,DAYS360(M1524,$A$2)/30)),0)</f>
        <v>16.866666666666667</v>
      </c>
      <c r="V1524" s="63">
        <f>S1524/((C1524+Q1524)/2)</f>
        <v>0</v>
      </c>
      <c r="W1524" s="64">
        <f>+IF(V1524&gt;0,1/V1524,999)</f>
        <v>999</v>
      </c>
      <c r="X1524" s="65" t="str">
        <f>+IF(N1524&lt;&gt;"",IF(INT(N1524)&lt;&gt;INT(K1524),"OUI",""),"")</f>
        <v/>
      </c>
      <c r="Y1524" s="66">
        <f>+IF(F1524="OUI",0,C1524*K1524)</f>
        <v>76.738500000000002</v>
      </c>
      <c r="Z1524" s="67" t="str">
        <f>+IF(R1524="-",IF(OR(F1524="OUI",AND(G1524="OUI",T1524&lt;=$V$1),H1524="OUI",I1524="OUI",J1524="OUI",T1524&lt;=$V$1),"OUI",""),"")</f>
        <v/>
      </c>
      <c r="AA1524" s="68" t="str">
        <f>+IF(OR(Z1524&lt;&gt;"OUI",X1524="OUI",R1524&lt;&gt;"-"),"OUI","")</f>
        <v>OUI</v>
      </c>
      <c r="AB1524" s="69">
        <f>+IF(AA1524&lt;&gt;"OUI","-",IF(R1524="-",IF(W1524&lt;=3,"-",MAX(N1524,K1524*(1-$T$1))),IF(W1524&lt;=3,R1524,IF(T1524&gt;$V$6,MAX(N1524,K1524*$T$6),IF(T1524&gt;$V$5,MAX(R1524,N1524,K1524*(1-$T$2),K1524*(1-$T$5)),IF(T1524&gt;$V$4,MAX(R1524,N1524,K1524*(1-$T$2),K1524*(1-$T$4)),IF(T1524&gt;$V$3,MAX(R1524,N1524,K1524*(1-$T$2),K1524*(1-$T$3)),IF(T1524&gt;$V$1,MAX(N1524,K1524*(1-$T$2)),MAX(N1524,R1524)))))))))</f>
        <v>1.7053</v>
      </c>
      <c r="AC1524" s="70">
        <f>+IF(AB1524="-","-",IF(ABS(K1524-AB1524)&lt;0.1,1,-1*(AB1524-K1524)/K1524))</f>
        <v>1</v>
      </c>
      <c r="AD1524" s="66">
        <f>+IF(AB1524&lt;&gt;"-",IF(AB1524&lt;K1524,(K1524-AB1524)*C1524,AB1524*C1524),"")</f>
        <v>76.738500000000002</v>
      </c>
      <c r="AE1524" s="68" t="str">
        <f>+IF(AB1524&lt;&gt;"-",IF(R1524&lt;&gt;"-",IF(Z1524&lt;&gt;"OUI","OLD","FAUX"),IF(Z1524&lt;&gt;"OUI","NEW","FAUX")),"")</f>
        <v>OLD</v>
      </c>
      <c r="AF1524" s="68"/>
      <c r="AG1524" s="68"/>
      <c r="AH1524" s="53" t="str">
        <f t="shared" si="23"/>
        <v/>
      </c>
    </row>
    <row r="1525" spans="1:34" ht="17">
      <c r="A1525" s="53" t="s">
        <v>215</v>
      </c>
      <c r="B1525" s="53" t="s">
        <v>216</v>
      </c>
      <c r="C1525" s="54">
        <v>30</v>
      </c>
      <c r="D1525" s="55" t="s">
        <v>80</v>
      </c>
      <c r="E1525" s="55" t="s">
        <v>97</v>
      </c>
      <c r="F1525" s="56" t="s">
        <v>49</v>
      </c>
      <c r="G1525" s="56" t="s">
        <v>49</v>
      </c>
      <c r="H1525" s="56"/>
      <c r="I1525" s="56"/>
      <c r="J1525" s="56" t="s">
        <v>98</v>
      </c>
      <c r="K1525" s="57">
        <v>1.7053</v>
      </c>
      <c r="L1525" s="58">
        <v>43250</v>
      </c>
      <c r="M1525" s="58">
        <v>45387</v>
      </c>
      <c r="N1525" s="59"/>
      <c r="O1525" s="56"/>
      <c r="P1525" s="56"/>
      <c r="Q1525" s="56">
        <v>30</v>
      </c>
      <c r="R1525" s="60">
        <v>1.7053</v>
      </c>
      <c r="S1525" s="61">
        <f>O1525+P1525</f>
        <v>0</v>
      </c>
      <c r="T1525" s="62">
        <f>+IF(L1525&lt;&gt;"",IF(DAYS360(L1525,$A$2)&lt;0,0,IF(AND(MONTH(L1525)=MONTH($A$2),YEAR(L1525)&lt;YEAR($A$2)),(DAYS360(L1525,$A$2)/30)-1,DAYS360(L1525,$A$2)/30)),0)</f>
        <v>81.86666666666666</v>
      </c>
      <c r="U1525" s="62">
        <f>+IF(M1525&lt;&gt;"",IF(DAYS360(M1525,$A$2)&lt;0,0,IF(AND(MONTH(M1525)=MONTH($A$2),YEAR(M1525)&lt;YEAR($A$2)),(DAYS360(M1525,$A$2)/30)-1,DAYS360(M1525,$A$2)/30)),0)</f>
        <v>11.7</v>
      </c>
      <c r="V1525" s="63">
        <f>S1525/((C1525+Q1525)/2)</f>
        <v>0</v>
      </c>
      <c r="W1525" s="64">
        <f>+IF(V1525&gt;0,1/V1525,999)</f>
        <v>999</v>
      </c>
      <c r="X1525" s="65" t="str">
        <f>+IF(N1525&lt;&gt;"",IF(INT(N1525)&lt;&gt;INT(K1525),"OUI",""),"")</f>
        <v/>
      </c>
      <c r="Y1525" s="66">
        <f>+IF(F1525="OUI",0,C1525*K1525)</f>
        <v>51.158999999999999</v>
      </c>
      <c r="Z1525" s="67" t="str">
        <f>+IF(R1525="-",IF(OR(F1525="OUI",AND(G1525="OUI",T1525&lt;=$V$1),H1525="OUI",I1525="OUI",J1525="OUI",T1525&lt;=$V$1),"OUI",""),"")</f>
        <v/>
      </c>
      <c r="AA1525" s="68" t="str">
        <f>+IF(OR(Z1525&lt;&gt;"OUI",X1525="OUI",R1525&lt;&gt;"-"),"OUI","")</f>
        <v>OUI</v>
      </c>
      <c r="AB1525" s="69">
        <f>+IF(AA1525&lt;&gt;"OUI","-",IF(R1525="-",IF(W1525&lt;=3,"-",MAX(N1525,K1525*(1-$T$1))),IF(W1525&lt;=3,R1525,IF(T1525&gt;$V$6,MAX(N1525,K1525*$T$6),IF(T1525&gt;$V$5,MAX(R1525,N1525,K1525*(1-$T$2),K1525*(1-$T$5)),IF(T1525&gt;$V$4,MAX(R1525,N1525,K1525*(1-$T$2),K1525*(1-$T$4)),IF(T1525&gt;$V$3,MAX(R1525,N1525,K1525*(1-$T$2),K1525*(1-$T$3)),IF(T1525&gt;$V$1,MAX(N1525,K1525*(1-$T$2)),MAX(N1525,R1525)))))))))</f>
        <v>1.7053</v>
      </c>
      <c r="AC1525" s="70">
        <f>+IF(AB1525="-","-",IF(ABS(K1525-AB1525)&lt;0.1,1,-1*(AB1525-K1525)/K1525))</f>
        <v>1</v>
      </c>
      <c r="AD1525" s="66">
        <f>+IF(AB1525&lt;&gt;"-",IF(AB1525&lt;K1525,(K1525-AB1525)*C1525,AB1525*C1525),"")</f>
        <v>51.158999999999999</v>
      </c>
      <c r="AE1525" s="68" t="str">
        <f>+IF(AB1525&lt;&gt;"-",IF(R1525&lt;&gt;"-",IF(Z1525&lt;&gt;"OUI","OLD","FAUX"),IF(Z1525&lt;&gt;"OUI","NEW","FAUX")),"")</f>
        <v>OLD</v>
      </c>
      <c r="AF1525" s="68"/>
      <c r="AG1525" s="68"/>
      <c r="AH1525" s="53" t="str">
        <f t="shared" si="23"/>
        <v/>
      </c>
    </row>
    <row r="1526" spans="1:34" ht="17">
      <c r="A1526" s="53" t="s">
        <v>231</v>
      </c>
      <c r="B1526" s="53" t="s">
        <v>232</v>
      </c>
      <c r="C1526" s="54">
        <v>22</v>
      </c>
      <c r="D1526" s="55" t="s">
        <v>80</v>
      </c>
      <c r="E1526" s="55" t="s">
        <v>97</v>
      </c>
      <c r="F1526" s="56" t="s">
        <v>49</v>
      </c>
      <c r="G1526" s="56" t="s">
        <v>49</v>
      </c>
      <c r="H1526" s="56"/>
      <c r="I1526" s="56"/>
      <c r="J1526" s="56" t="s">
        <v>98</v>
      </c>
      <c r="K1526" s="57">
        <v>1.7053</v>
      </c>
      <c r="L1526" s="58">
        <v>43250</v>
      </c>
      <c r="M1526" s="58">
        <v>45237</v>
      </c>
      <c r="N1526" s="59"/>
      <c r="O1526" s="56"/>
      <c r="P1526" s="56"/>
      <c r="Q1526" s="56">
        <v>22</v>
      </c>
      <c r="R1526" s="60">
        <v>1.7053</v>
      </c>
      <c r="S1526" s="61">
        <f>O1526+P1526</f>
        <v>0</v>
      </c>
      <c r="T1526" s="62">
        <f>+IF(L1526&lt;&gt;"",IF(DAYS360(L1526,$A$2)&lt;0,0,IF(AND(MONTH(L1526)=MONTH($A$2),YEAR(L1526)&lt;YEAR($A$2)),(DAYS360(L1526,$A$2)/30)-1,DAYS360(L1526,$A$2)/30)),0)</f>
        <v>81.86666666666666</v>
      </c>
      <c r="U1526" s="62">
        <f>+IF(M1526&lt;&gt;"",IF(DAYS360(M1526,$A$2)&lt;0,0,IF(AND(MONTH(M1526)=MONTH($A$2),YEAR(M1526)&lt;YEAR($A$2)),(DAYS360(M1526,$A$2)/30)-1,DAYS360(M1526,$A$2)/30)),0)</f>
        <v>16.633333333333333</v>
      </c>
      <c r="V1526" s="63">
        <f>S1526/((C1526+Q1526)/2)</f>
        <v>0</v>
      </c>
      <c r="W1526" s="64">
        <f>+IF(V1526&gt;0,1/V1526,999)</f>
        <v>999</v>
      </c>
      <c r="X1526" s="65" t="str">
        <f>+IF(N1526&lt;&gt;"",IF(INT(N1526)&lt;&gt;INT(K1526),"OUI",""),"")</f>
        <v/>
      </c>
      <c r="Y1526" s="66">
        <f>+IF(F1526="OUI",0,C1526*K1526)</f>
        <v>37.516600000000004</v>
      </c>
      <c r="Z1526" s="67" t="str">
        <f>+IF(R1526="-",IF(OR(F1526="OUI",AND(G1526="OUI",T1526&lt;=$V$1),H1526="OUI",I1526="OUI",J1526="OUI",T1526&lt;=$V$1),"OUI",""),"")</f>
        <v/>
      </c>
      <c r="AA1526" s="68" t="str">
        <f>+IF(OR(Z1526&lt;&gt;"OUI",X1526="OUI",R1526&lt;&gt;"-"),"OUI","")</f>
        <v>OUI</v>
      </c>
      <c r="AB1526" s="69">
        <f>+IF(AA1526&lt;&gt;"OUI","-",IF(R1526="-",IF(W1526&lt;=3,"-",MAX(N1526,K1526*(1-$T$1))),IF(W1526&lt;=3,R1526,IF(T1526&gt;$V$6,MAX(N1526,K1526*$T$6),IF(T1526&gt;$V$5,MAX(R1526,N1526,K1526*(1-$T$2),K1526*(1-$T$5)),IF(T1526&gt;$V$4,MAX(R1526,N1526,K1526*(1-$T$2),K1526*(1-$T$4)),IF(T1526&gt;$V$3,MAX(R1526,N1526,K1526*(1-$T$2),K1526*(1-$T$3)),IF(T1526&gt;$V$1,MAX(N1526,K1526*(1-$T$2)),MAX(N1526,R1526)))))))))</f>
        <v>1.7053</v>
      </c>
      <c r="AC1526" s="70">
        <f>+IF(AB1526="-","-",IF(ABS(K1526-AB1526)&lt;0.1,1,-1*(AB1526-K1526)/K1526))</f>
        <v>1</v>
      </c>
      <c r="AD1526" s="66">
        <f>+IF(AB1526&lt;&gt;"-",IF(AB1526&lt;K1526,(K1526-AB1526)*C1526,AB1526*C1526),"")</f>
        <v>37.516600000000004</v>
      </c>
      <c r="AE1526" s="68" t="str">
        <f>+IF(AB1526&lt;&gt;"-",IF(R1526&lt;&gt;"-",IF(Z1526&lt;&gt;"OUI","OLD","FAUX"),IF(Z1526&lt;&gt;"OUI","NEW","FAUX")),"")</f>
        <v>OLD</v>
      </c>
      <c r="AF1526" s="68"/>
      <c r="AG1526" s="68"/>
      <c r="AH1526" s="53" t="str">
        <f t="shared" si="23"/>
        <v/>
      </c>
    </row>
    <row r="1527" spans="1:34" ht="17">
      <c r="A1527" s="53" t="s">
        <v>1808</v>
      </c>
      <c r="B1527" s="53" t="s">
        <v>1809</v>
      </c>
      <c r="C1527" s="54">
        <v>30</v>
      </c>
      <c r="D1527" s="55" t="s">
        <v>47</v>
      </c>
      <c r="E1527" s="55" t="s">
        <v>137</v>
      </c>
      <c r="F1527" s="56" t="s">
        <v>49</v>
      </c>
      <c r="G1527" s="56" t="s">
        <v>49</v>
      </c>
      <c r="H1527" s="56"/>
      <c r="I1527" s="56"/>
      <c r="J1527" s="56" t="s">
        <v>49</v>
      </c>
      <c r="K1527" s="57">
        <v>1.6937</v>
      </c>
      <c r="L1527" s="58">
        <v>44230</v>
      </c>
      <c r="M1527" s="58">
        <v>45488</v>
      </c>
      <c r="N1527" s="59"/>
      <c r="O1527" s="56"/>
      <c r="P1527" s="56"/>
      <c r="Q1527" s="56">
        <v>30</v>
      </c>
      <c r="R1527" s="60">
        <v>1.52433</v>
      </c>
      <c r="S1527" s="61">
        <f>O1527+P1527</f>
        <v>0</v>
      </c>
      <c r="T1527" s="62">
        <f>+IF(L1527&lt;&gt;"",IF(DAYS360(L1527,$A$2)&lt;0,0,IF(AND(MONTH(L1527)=MONTH($A$2),YEAR(L1527)&lt;YEAR($A$2)),(DAYS360(L1527,$A$2)/30)-1,DAYS360(L1527,$A$2)/30)),0)</f>
        <v>49.766666666666666</v>
      </c>
      <c r="U1527" s="62">
        <f>+IF(M1527&lt;&gt;"",IF(DAYS360(M1527,$A$2)&lt;0,0,IF(AND(MONTH(M1527)=MONTH($A$2),YEAR(M1527)&lt;YEAR($A$2)),(DAYS360(M1527,$A$2)/30)-1,DAYS360(M1527,$A$2)/30)),0)</f>
        <v>8.3666666666666671</v>
      </c>
      <c r="V1527" s="63">
        <f>S1527/((C1527+Q1527)/2)</f>
        <v>0</v>
      </c>
      <c r="W1527" s="64">
        <f>+IF(V1527&gt;0,1/V1527,999)</f>
        <v>999</v>
      </c>
      <c r="X1527" s="65" t="str">
        <f>+IF(N1527&lt;&gt;"",IF(INT(N1527)&lt;&gt;INT(K1527),"OUI",""),"")</f>
        <v/>
      </c>
      <c r="Y1527" s="66">
        <f>+IF(F1527="OUI",0,C1527*K1527)</f>
        <v>50.811</v>
      </c>
      <c r="Z1527" s="67" t="str">
        <f>+IF(R1527="-",IF(OR(F1527="OUI",AND(G1527="OUI",T1527&lt;=$V$1),H1527="OUI",I1527="OUI",J1527="OUI",T1527&lt;=$V$1),"OUI",""),"")</f>
        <v/>
      </c>
      <c r="AA1527" s="68" t="str">
        <f>+IF(OR(Z1527&lt;&gt;"OUI",X1527="OUI",R1527&lt;&gt;"-"),"OUI","")</f>
        <v>OUI</v>
      </c>
      <c r="AB1527" s="69">
        <f>+IF(AA1527&lt;&gt;"OUI","-",IF(R1527="-",IF(W1527&lt;=3,"-",MAX(N1527,K1527*(1-$T$1))),IF(W1527&lt;=3,R1527,IF(T1527&gt;$V$6,MAX(N1527,K1527*$T$6),IF(T1527&gt;$V$5,MAX(R1527,N1527,K1527*(1-$T$2),K1527*(1-$T$5)),IF(T1527&gt;$V$4,MAX(R1527,N1527,K1527*(1-$T$2),K1527*(1-$T$4)),IF(T1527&gt;$V$3,MAX(R1527,N1527,K1527*(1-$T$2),K1527*(1-$T$3)),IF(T1527&gt;$V$1,MAX(N1527,K1527*(1-$T$2)),MAX(N1527,R1527)))))))))</f>
        <v>1.52433</v>
      </c>
      <c r="AC1527" s="70">
        <f>+IF(AB1527="-","-",IF(ABS(K1527-AB1527)&lt;0.1,1,-1*(AB1527-K1527)/K1527))</f>
        <v>0.10000000000000002</v>
      </c>
      <c r="AD1527" s="66">
        <f>+IF(AB1527&lt;&gt;"-",IF(AB1527&lt;K1527,(K1527-AB1527)*C1527,AB1527*C1527),"")</f>
        <v>5.0811000000000011</v>
      </c>
      <c r="AE1527" s="68" t="str">
        <f>+IF(AB1527&lt;&gt;"-",IF(R1527&lt;&gt;"-",IF(Z1527&lt;&gt;"OUI","OLD","FAUX"),IF(Z1527&lt;&gt;"OUI","NEW","FAUX")),"")</f>
        <v>OLD</v>
      </c>
      <c r="AF1527" s="68"/>
      <c r="AG1527" s="68"/>
      <c r="AH1527" s="53" t="str">
        <f t="shared" si="23"/>
        <v/>
      </c>
    </row>
    <row r="1528" spans="1:34" ht="17">
      <c r="A1528" s="53" t="s">
        <v>1874</v>
      </c>
      <c r="B1528" s="53" t="s">
        <v>1875</v>
      </c>
      <c r="C1528" s="54">
        <v>18</v>
      </c>
      <c r="D1528" s="55" t="s">
        <v>47</v>
      </c>
      <c r="E1528" s="55" t="s">
        <v>137</v>
      </c>
      <c r="F1528" s="56" t="s">
        <v>49</v>
      </c>
      <c r="G1528" s="56" t="s">
        <v>49</v>
      </c>
      <c r="H1528" s="56"/>
      <c r="I1528" s="56"/>
      <c r="J1528" s="56" t="s">
        <v>49</v>
      </c>
      <c r="K1528" s="57">
        <v>1.6937</v>
      </c>
      <c r="L1528" s="58">
        <v>44230</v>
      </c>
      <c r="M1528" s="58">
        <v>45125</v>
      </c>
      <c r="N1528" s="59"/>
      <c r="O1528" s="56"/>
      <c r="P1528" s="56"/>
      <c r="Q1528" s="56">
        <v>18</v>
      </c>
      <c r="R1528" s="60">
        <v>1.52433</v>
      </c>
      <c r="S1528" s="61">
        <f>O1528+P1528</f>
        <v>0</v>
      </c>
      <c r="T1528" s="62">
        <f>+IF(L1528&lt;&gt;"",IF(DAYS360(L1528,$A$2)&lt;0,0,IF(AND(MONTH(L1528)=MONTH($A$2),YEAR(L1528)&lt;YEAR($A$2)),(DAYS360(L1528,$A$2)/30)-1,DAYS360(L1528,$A$2)/30)),0)</f>
        <v>49.766666666666666</v>
      </c>
      <c r="U1528" s="62">
        <f>+IF(M1528&lt;&gt;"",IF(DAYS360(M1528,$A$2)&lt;0,0,IF(AND(MONTH(M1528)=MONTH($A$2),YEAR(M1528)&lt;YEAR($A$2)),(DAYS360(M1528,$A$2)/30)-1,DAYS360(M1528,$A$2)/30)),0)</f>
        <v>20.266666666666666</v>
      </c>
      <c r="V1528" s="63">
        <f>S1528/((C1528+Q1528)/2)</f>
        <v>0</v>
      </c>
      <c r="W1528" s="64">
        <f>+IF(V1528&gt;0,1/V1528,999)</f>
        <v>999</v>
      </c>
      <c r="X1528" s="65" t="str">
        <f>+IF(N1528&lt;&gt;"",IF(INT(N1528)&lt;&gt;INT(K1528),"OUI",""),"")</f>
        <v/>
      </c>
      <c r="Y1528" s="66">
        <f>+IF(F1528="OUI",0,C1528*K1528)</f>
        <v>30.486599999999999</v>
      </c>
      <c r="Z1528" s="67" t="str">
        <f>+IF(R1528="-",IF(OR(F1528="OUI",AND(G1528="OUI",T1528&lt;=$V$1),H1528="OUI",I1528="OUI",J1528="OUI",T1528&lt;=$V$1),"OUI",""),"")</f>
        <v/>
      </c>
      <c r="AA1528" s="68" t="str">
        <f>+IF(OR(Z1528&lt;&gt;"OUI",X1528="OUI",R1528&lt;&gt;"-"),"OUI","")</f>
        <v>OUI</v>
      </c>
      <c r="AB1528" s="69">
        <f>+IF(AA1528&lt;&gt;"OUI","-",IF(R1528="-",IF(W1528&lt;=3,"-",MAX(N1528,K1528*(1-$T$1))),IF(W1528&lt;=3,R1528,IF(T1528&gt;$V$6,MAX(N1528,K1528*$T$6),IF(T1528&gt;$V$5,MAX(R1528,N1528,K1528*(1-$T$2),K1528*(1-$T$5)),IF(T1528&gt;$V$4,MAX(R1528,N1528,K1528*(1-$T$2),K1528*(1-$T$4)),IF(T1528&gt;$V$3,MAX(R1528,N1528,K1528*(1-$T$2),K1528*(1-$T$3)),IF(T1528&gt;$V$1,MAX(N1528,K1528*(1-$T$2)),MAX(N1528,R1528)))))))))</f>
        <v>1.52433</v>
      </c>
      <c r="AC1528" s="70">
        <f>+IF(AB1528="-","-",IF(ABS(K1528-AB1528)&lt;0.1,1,-1*(AB1528-K1528)/K1528))</f>
        <v>0.10000000000000002</v>
      </c>
      <c r="AD1528" s="66">
        <f>+IF(AB1528&lt;&gt;"-",IF(AB1528&lt;K1528,(K1528-AB1528)*C1528,AB1528*C1528),"")</f>
        <v>3.0486600000000004</v>
      </c>
      <c r="AE1528" s="68" t="str">
        <f>+IF(AB1528&lt;&gt;"-",IF(R1528&lt;&gt;"-",IF(Z1528&lt;&gt;"OUI","OLD","FAUX"),IF(Z1528&lt;&gt;"OUI","NEW","FAUX")),"")</f>
        <v>OLD</v>
      </c>
      <c r="AF1528" s="68"/>
      <c r="AG1528" s="68"/>
      <c r="AH1528" s="53" t="str">
        <f t="shared" si="23"/>
        <v/>
      </c>
    </row>
    <row r="1529" spans="1:34" ht="17">
      <c r="A1529" s="53" t="s">
        <v>1943</v>
      </c>
      <c r="B1529" s="53" t="s">
        <v>1944</v>
      </c>
      <c r="C1529" s="54">
        <v>10</v>
      </c>
      <c r="D1529" s="55" t="s">
        <v>47</v>
      </c>
      <c r="E1529" s="55" t="s">
        <v>137</v>
      </c>
      <c r="F1529" s="56" t="s">
        <v>49</v>
      </c>
      <c r="G1529" s="56" t="s">
        <v>49</v>
      </c>
      <c r="H1529" s="56"/>
      <c r="I1529" s="56"/>
      <c r="J1529" s="56" t="s">
        <v>49</v>
      </c>
      <c r="K1529" s="57">
        <v>1.6937</v>
      </c>
      <c r="L1529" s="58">
        <v>44230</v>
      </c>
      <c r="M1529" s="58">
        <v>45560</v>
      </c>
      <c r="N1529" s="59"/>
      <c r="O1529" s="56"/>
      <c r="P1529" s="56"/>
      <c r="Q1529" s="56">
        <v>10</v>
      </c>
      <c r="R1529" s="60">
        <v>1.52433</v>
      </c>
      <c r="S1529" s="61">
        <f>O1529+P1529</f>
        <v>0</v>
      </c>
      <c r="T1529" s="62">
        <f>+IF(L1529&lt;&gt;"",IF(DAYS360(L1529,$A$2)&lt;0,0,IF(AND(MONTH(L1529)=MONTH($A$2),YEAR(L1529)&lt;YEAR($A$2)),(DAYS360(L1529,$A$2)/30)-1,DAYS360(L1529,$A$2)/30)),0)</f>
        <v>49.766666666666666</v>
      </c>
      <c r="U1529" s="62">
        <f>+IF(M1529&lt;&gt;"",IF(DAYS360(M1529,$A$2)&lt;0,0,IF(AND(MONTH(M1529)=MONTH($A$2),YEAR(M1529)&lt;YEAR($A$2)),(DAYS360(M1529,$A$2)/30)-1,DAYS360(M1529,$A$2)/30)),0)</f>
        <v>6.0333333333333332</v>
      </c>
      <c r="V1529" s="63">
        <f>S1529/((C1529+Q1529)/2)</f>
        <v>0</v>
      </c>
      <c r="W1529" s="64">
        <f>+IF(V1529&gt;0,1/V1529,999)</f>
        <v>999</v>
      </c>
      <c r="X1529" s="65" t="str">
        <f>+IF(N1529&lt;&gt;"",IF(INT(N1529)&lt;&gt;INT(K1529),"OUI",""),"")</f>
        <v/>
      </c>
      <c r="Y1529" s="66">
        <f>+IF(F1529="OUI",0,C1529*K1529)</f>
        <v>16.937000000000001</v>
      </c>
      <c r="Z1529" s="67" t="str">
        <f>+IF(R1529="-",IF(OR(F1529="OUI",AND(G1529="OUI",T1529&lt;=$V$1),H1529="OUI",I1529="OUI",J1529="OUI",T1529&lt;=$V$1),"OUI",""),"")</f>
        <v/>
      </c>
      <c r="AA1529" s="68" t="str">
        <f>+IF(OR(Z1529&lt;&gt;"OUI",X1529="OUI",R1529&lt;&gt;"-"),"OUI","")</f>
        <v>OUI</v>
      </c>
      <c r="AB1529" s="69">
        <f>+IF(AA1529&lt;&gt;"OUI","-",IF(R1529="-",IF(W1529&lt;=3,"-",MAX(N1529,K1529*(1-$T$1))),IF(W1529&lt;=3,R1529,IF(T1529&gt;$V$6,MAX(N1529,K1529*$T$6),IF(T1529&gt;$V$5,MAX(R1529,N1529,K1529*(1-$T$2),K1529*(1-$T$5)),IF(T1529&gt;$V$4,MAX(R1529,N1529,K1529*(1-$T$2),K1529*(1-$T$4)),IF(T1529&gt;$V$3,MAX(R1529,N1529,K1529*(1-$T$2),K1529*(1-$T$3)),IF(T1529&gt;$V$1,MAX(N1529,K1529*(1-$T$2)),MAX(N1529,R1529)))))))))</f>
        <v>1.52433</v>
      </c>
      <c r="AC1529" s="70">
        <f>+IF(AB1529="-","-",IF(ABS(K1529-AB1529)&lt;0.1,1,-1*(AB1529-K1529)/K1529))</f>
        <v>0.10000000000000002</v>
      </c>
      <c r="AD1529" s="66">
        <f>+IF(AB1529&lt;&gt;"-",IF(AB1529&lt;K1529,(K1529-AB1529)*C1529,AB1529*C1529),"")</f>
        <v>1.6937000000000002</v>
      </c>
      <c r="AE1529" s="68" t="str">
        <f>+IF(AB1529&lt;&gt;"-",IF(R1529&lt;&gt;"-",IF(Z1529&lt;&gt;"OUI","OLD","FAUX"),IF(Z1529&lt;&gt;"OUI","NEW","FAUX")),"")</f>
        <v>OLD</v>
      </c>
      <c r="AF1529" s="68"/>
      <c r="AG1529" s="68"/>
      <c r="AH1529" s="53" t="str">
        <f t="shared" si="23"/>
        <v/>
      </c>
    </row>
    <row r="1530" spans="1:34" ht="17">
      <c r="A1530" s="53" t="s">
        <v>2261</v>
      </c>
      <c r="B1530" s="53" t="s">
        <v>2262</v>
      </c>
      <c r="C1530" s="54">
        <v>4</v>
      </c>
      <c r="D1530" s="55" t="s">
        <v>133</v>
      </c>
      <c r="E1530" s="55" t="s">
        <v>976</v>
      </c>
      <c r="F1530" s="56" t="s">
        <v>49</v>
      </c>
      <c r="G1530" s="56" t="s">
        <v>49</v>
      </c>
      <c r="H1530" s="56"/>
      <c r="I1530" s="56"/>
      <c r="J1530" s="56" t="s">
        <v>49</v>
      </c>
      <c r="K1530" s="57">
        <v>1.65</v>
      </c>
      <c r="L1530" s="58">
        <v>44972</v>
      </c>
      <c r="M1530" s="58">
        <v>45555</v>
      </c>
      <c r="N1530" s="59"/>
      <c r="O1530" s="56"/>
      <c r="P1530" s="56"/>
      <c r="Q1530" s="56">
        <v>4</v>
      </c>
      <c r="R1530" s="60" t="s">
        <v>1139</v>
      </c>
      <c r="S1530" s="61">
        <f>O1530+P1530</f>
        <v>0</v>
      </c>
      <c r="T1530" s="62">
        <f>+IF(L1530&lt;&gt;"",IF(DAYS360(L1530,$A$2)&lt;0,0,IF(AND(MONTH(L1530)=MONTH($A$2),YEAR(L1530)&lt;YEAR($A$2)),(DAYS360(L1530,$A$2)/30)-1,DAYS360(L1530,$A$2)/30)),0)</f>
        <v>25.366666666666667</v>
      </c>
      <c r="U1530" s="62">
        <f>+IF(M1530&lt;&gt;"",IF(DAYS360(M1530,$A$2)&lt;0,0,IF(AND(MONTH(M1530)=MONTH($A$2),YEAR(M1530)&lt;YEAR($A$2)),(DAYS360(M1530,$A$2)/30)-1,DAYS360(M1530,$A$2)/30)),0)</f>
        <v>6.2</v>
      </c>
      <c r="V1530" s="63">
        <f>S1530/((C1530+Q1530)/2)</f>
        <v>0</v>
      </c>
      <c r="W1530" s="64">
        <f>+IF(V1530&gt;0,1/V1530,999)</f>
        <v>999</v>
      </c>
      <c r="X1530" s="65" t="str">
        <f>+IF(N1530&lt;&gt;"",IF(INT(N1530)&lt;&gt;INT(K1530),"OUI",""),"")</f>
        <v/>
      </c>
      <c r="Y1530" s="66">
        <f>+IF(F1530="OUI",0,C1530*K1530)</f>
        <v>6.6</v>
      </c>
      <c r="Z1530" s="67" t="str">
        <f>+IF(R1530="-",IF(OR(F1530="OUI",AND(G1530="OUI",T1530&lt;=$V$1),H1530="OUI",I1530="OUI",J1530="OUI",T1530&lt;=$V$1),"OUI",""),"")</f>
        <v/>
      </c>
      <c r="AA1530" s="68" t="str">
        <f>+IF(OR(Z1530&lt;&gt;"OUI",X1530="OUI",R1530&lt;&gt;"-"),"OUI","")</f>
        <v>OUI</v>
      </c>
      <c r="AB1530" s="69">
        <f>+IF(AA1530&lt;&gt;"OUI","-",IF(R1530="-",IF(W1530&lt;=3,"-",MAX(N1530,K1530*(1-$T$1))),IF(W1530&lt;=3,R1530,IF(T1530&gt;$V$6,MAX(N1530,K1530*$T$6),IF(T1530&gt;$V$5,MAX(R1530,N1530,K1530*(1-$T$2),K1530*(1-$T$5)),IF(T1530&gt;$V$4,MAX(R1530,N1530,K1530*(1-$T$2),K1530*(1-$T$4)),IF(T1530&gt;$V$3,MAX(R1530,N1530,K1530*(1-$T$2),K1530*(1-$T$3)),IF(T1530&gt;$V$1,MAX(N1530,K1530*(1-$T$2)),MAX(N1530,R1530)))))))))</f>
        <v>1.4849999999999999</v>
      </c>
      <c r="AC1530" s="70">
        <f>+IF(AB1530="-","-",IF(ABS(K1530-AB1530)&lt;0.1,1,-1*(AB1530-K1530)/K1530))</f>
        <v>0.10000000000000003</v>
      </c>
      <c r="AD1530" s="66">
        <f>+IF(AB1530&lt;&gt;"-",IF(AB1530&lt;K1530,(K1530-AB1530)*C1530,AB1530*C1530),"")</f>
        <v>0.66000000000000014</v>
      </c>
      <c r="AE1530" s="68" t="str">
        <f>+IF(AB1530&lt;&gt;"-",IF(R1530&lt;&gt;"-",IF(Z1530&lt;&gt;"OUI","OLD","FAUX"),IF(Z1530&lt;&gt;"OUI","NEW","FAUX")),"")</f>
        <v>NEW</v>
      </c>
      <c r="AF1530" s="68"/>
      <c r="AG1530" s="68"/>
      <c r="AH1530" s="53" t="str">
        <f t="shared" si="23"/>
        <v/>
      </c>
    </row>
    <row r="1531" spans="1:34" ht="17">
      <c r="A1531" s="53" t="s">
        <v>1123</v>
      </c>
      <c r="B1531" s="53" t="s">
        <v>1124</v>
      </c>
      <c r="C1531" s="54">
        <v>4</v>
      </c>
      <c r="D1531" s="55" t="s">
        <v>80</v>
      </c>
      <c r="E1531" s="55" t="s">
        <v>97</v>
      </c>
      <c r="F1531" s="56" t="s">
        <v>49</v>
      </c>
      <c r="G1531" s="56" t="s">
        <v>49</v>
      </c>
      <c r="H1531" s="56"/>
      <c r="I1531" s="56"/>
      <c r="J1531" s="56" t="s">
        <v>98</v>
      </c>
      <c r="K1531" s="57">
        <v>1.641</v>
      </c>
      <c r="L1531" s="58">
        <v>43899</v>
      </c>
      <c r="M1531" s="58">
        <v>45411</v>
      </c>
      <c r="N1531" s="59"/>
      <c r="O1531" s="56"/>
      <c r="P1531" s="56"/>
      <c r="Q1531" s="56">
        <v>4</v>
      </c>
      <c r="R1531" s="60">
        <v>1.4769000000000001</v>
      </c>
      <c r="S1531" s="61">
        <f>O1531+P1531</f>
        <v>0</v>
      </c>
      <c r="T1531" s="62">
        <f>+IF(L1531&lt;&gt;"",IF(DAYS360(L1531,$A$2)&lt;0,0,IF(AND(MONTH(L1531)=MONTH($A$2),YEAR(L1531)&lt;YEAR($A$2)),(DAYS360(L1531,$A$2)/30)-1,DAYS360(L1531,$A$2)/30)),0)</f>
        <v>59.56666666666667</v>
      </c>
      <c r="U1531" s="62">
        <f>+IF(M1531&lt;&gt;"",IF(DAYS360(M1531,$A$2)&lt;0,0,IF(AND(MONTH(M1531)=MONTH($A$2),YEAR(M1531)&lt;YEAR($A$2)),(DAYS360(M1531,$A$2)/30)-1,DAYS360(M1531,$A$2)/30)),0)</f>
        <v>10.9</v>
      </c>
      <c r="V1531" s="63">
        <f>S1531/((C1531+Q1531)/2)</f>
        <v>0</v>
      </c>
      <c r="W1531" s="64">
        <f>+IF(V1531&gt;0,1/V1531,999)</f>
        <v>999</v>
      </c>
      <c r="X1531" s="65" t="str">
        <f>+IF(N1531&lt;&gt;"",IF(INT(N1531)&lt;&gt;INT(K1531),"OUI",""),"")</f>
        <v/>
      </c>
      <c r="Y1531" s="66">
        <f>+IF(F1531="OUI",0,C1531*K1531)</f>
        <v>6.5640000000000001</v>
      </c>
      <c r="Z1531" s="67" t="str">
        <f>+IF(R1531="-",IF(OR(F1531="OUI",AND(G1531="OUI",T1531&lt;=$V$1),H1531="OUI",I1531="OUI",J1531="OUI",T1531&lt;=$V$1),"OUI",""),"")</f>
        <v/>
      </c>
      <c r="AA1531" s="68" t="str">
        <f>+IF(OR(Z1531&lt;&gt;"OUI",X1531="OUI",R1531&lt;&gt;"-"),"OUI","")</f>
        <v>OUI</v>
      </c>
      <c r="AB1531" s="69">
        <f>+IF(AA1531&lt;&gt;"OUI","-",IF(R1531="-",IF(W1531&lt;=3,"-",MAX(N1531,K1531*(1-$T$1))),IF(W1531&lt;=3,R1531,IF(T1531&gt;$V$6,MAX(N1531,K1531*$T$6),IF(T1531&gt;$V$5,MAX(R1531,N1531,K1531*(1-$T$2),K1531*(1-$T$5)),IF(T1531&gt;$V$4,MAX(R1531,N1531,K1531*(1-$T$2),K1531*(1-$T$4)),IF(T1531&gt;$V$3,MAX(R1531,N1531,K1531*(1-$T$2),K1531*(1-$T$3)),IF(T1531&gt;$V$1,MAX(N1531,K1531*(1-$T$2)),MAX(N1531,R1531)))))))))</f>
        <v>1.4769000000000001</v>
      </c>
      <c r="AC1531" s="70">
        <f>+IF(AB1531="-","-",IF(ABS(K1531-AB1531)&lt;0.1,1,-1*(AB1531-K1531)/K1531))</f>
        <v>9.999999999999995E-2</v>
      </c>
      <c r="AD1531" s="66">
        <f>+IF(AB1531&lt;&gt;"-",IF(AB1531&lt;K1531,(K1531-AB1531)*C1531,AB1531*C1531),"")</f>
        <v>0.65639999999999965</v>
      </c>
      <c r="AE1531" s="68" t="str">
        <f>+IF(AB1531&lt;&gt;"-",IF(R1531&lt;&gt;"-",IF(Z1531&lt;&gt;"OUI","OLD","FAUX"),IF(Z1531&lt;&gt;"OUI","NEW","FAUX")),"")</f>
        <v>OLD</v>
      </c>
      <c r="AF1531" s="68"/>
      <c r="AG1531" s="68"/>
      <c r="AH1531" s="53" t="str">
        <f t="shared" si="23"/>
        <v/>
      </c>
    </row>
    <row r="1532" spans="1:34" ht="17">
      <c r="A1532" s="53" t="s">
        <v>1101</v>
      </c>
      <c r="B1532" s="53" t="s">
        <v>1102</v>
      </c>
      <c r="C1532" s="54">
        <v>10</v>
      </c>
      <c r="D1532" s="55" t="s">
        <v>47</v>
      </c>
      <c r="E1532" s="55" t="s">
        <v>137</v>
      </c>
      <c r="F1532" s="56" t="s">
        <v>49</v>
      </c>
      <c r="G1532" s="56" t="s">
        <v>49</v>
      </c>
      <c r="H1532" s="56"/>
      <c r="I1532" s="56"/>
      <c r="J1532" s="56" t="s">
        <v>49</v>
      </c>
      <c r="K1532" s="57">
        <v>1.6234</v>
      </c>
      <c r="L1532" s="58">
        <v>43906</v>
      </c>
      <c r="M1532" s="58">
        <v>45475</v>
      </c>
      <c r="N1532" s="59"/>
      <c r="O1532" s="56"/>
      <c r="P1532" s="56"/>
      <c r="Q1532" s="56">
        <v>10</v>
      </c>
      <c r="R1532" s="60">
        <v>1.46106</v>
      </c>
      <c r="S1532" s="61">
        <f>O1532+P1532</f>
        <v>0</v>
      </c>
      <c r="T1532" s="62">
        <f>+IF(L1532&lt;&gt;"",IF(DAYS360(L1532,$A$2)&lt;0,0,IF(AND(MONTH(L1532)=MONTH($A$2),YEAR(L1532)&lt;YEAR($A$2)),(DAYS360(L1532,$A$2)/30)-1,DAYS360(L1532,$A$2)/30)),0)</f>
        <v>59.333333333333336</v>
      </c>
      <c r="U1532" s="62">
        <f>+IF(M1532&lt;&gt;"",IF(DAYS360(M1532,$A$2)&lt;0,0,IF(AND(MONTH(M1532)=MONTH($A$2),YEAR(M1532)&lt;YEAR($A$2)),(DAYS360(M1532,$A$2)/30)-1,DAYS360(M1532,$A$2)/30)),0)</f>
        <v>8.8000000000000007</v>
      </c>
      <c r="V1532" s="63">
        <f>S1532/((C1532+Q1532)/2)</f>
        <v>0</v>
      </c>
      <c r="W1532" s="64">
        <f>+IF(V1532&gt;0,1/V1532,999)</f>
        <v>999</v>
      </c>
      <c r="X1532" s="65" t="str">
        <f>+IF(N1532&lt;&gt;"",IF(INT(N1532)&lt;&gt;INT(K1532),"OUI",""),"")</f>
        <v/>
      </c>
      <c r="Y1532" s="66">
        <f>+IF(F1532="OUI",0,C1532*K1532)</f>
        <v>16.233999999999998</v>
      </c>
      <c r="Z1532" s="67" t="str">
        <f>+IF(R1532="-",IF(OR(F1532="OUI",AND(G1532="OUI",T1532&lt;=$V$1),H1532="OUI",I1532="OUI",J1532="OUI",T1532&lt;=$V$1),"OUI",""),"")</f>
        <v/>
      </c>
      <c r="AA1532" s="68" t="str">
        <f>+IF(OR(Z1532&lt;&gt;"OUI",X1532="OUI",R1532&lt;&gt;"-"),"OUI","")</f>
        <v>OUI</v>
      </c>
      <c r="AB1532" s="69">
        <f>+IF(AA1532&lt;&gt;"OUI","-",IF(R1532="-",IF(W1532&lt;=3,"-",MAX(N1532,K1532*(1-$T$1))),IF(W1532&lt;=3,R1532,IF(T1532&gt;$V$6,MAX(N1532,K1532*$T$6),IF(T1532&gt;$V$5,MAX(R1532,N1532,K1532*(1-$T$2),K1532*(1-$T$5)),IF(T1532&gt;$V$4,MAX(R1532,N1532,K1532*(1-$T$2),K1532*(1-$T$4)),IF(T1532&gt;$V$3,MAX(R1532,N1532,K1532*(1-$T$2),K1532*(1-$T$3)),IF(T1532&gt;$V$1,MAX(N1532,K1532*(1-$T$2)),MAX(N1532,R1532)))))))))</f>
        <v>1.46106</v>
      </c>
      <c r="AC1532" s="70">
        <f>+IF(AB1532="-","-",IF(ABS(K1532-AB1532)&lt;0.1,1,-1*(AB1532-K1532)/K1532))</f>
        <v>9.9999999999999964E-2</v>
      </c>
      <c r="AD1532" s="66">
        <f>+IF(AB1532&lt;&gt;"-",IF(AB1532&lt;K1532,(K1532-AB1532)*C1532,AB1532*C1532),"")</f>
        <v>1.6233999999999993</v>
      </c>
      <c r="AE1532" s="68" t="str">
        <f>+IF(AB1532&lt;&gt;"-",IF(R1532&lt;&gt;"-",IF(Z1532&lt;&gt;"OUI","OLD","FAUX"),IF(Z1532&lt;&gt;"OUI","NEW","FAUX")),"")</f>
        <v>OLD</v>
      </c>
      <c r="AF1532" s="68"/>
      <c r="AG1532" s="68"/>
      <c r="AH1532" s="53" t="str">
        <f t="shared" si="23"/>
        <v/>
      </c>
    </row>
    <row r="1533" spans="1:34" ht="17">
      <c r="A1533" s="53" t="s">
        <v>977</v>
      </c>
      <c r="B1533" s="53" t="s">
        <v>978</v>
      </c>
      <c r="C1533" s="54">
        <v>33</v>
      </c>
      <c r="D1533" s="55" t="s">
        <v>47</v>
      </c>
      <c r="E1533" s="55"/>
      <c r="F1533" s="56" t="s">
        <v>49</v>
      </c>
      <c r="G1533" s="56" t="s">
        <v>49</v>
      </c>
      <c r="H1533" s="56"/>
      <c r="I1533" s="56"/>
      <c r="J1533" s="56"/>
      <c r="K1533" s="57">
        <v>1.6129</v>
      </c>
      <c r="L1533" s="58">
        <v>44837</v>
      </c>
      <c r="M1533" s="58">
        <v>45659</v>
      </c>
      <c r="N1533" s="59"/>
      <c r="O1533" s="56">
        <v>1</v>
      </c>
      <c r="P1533" s="56"/>
      <c r="Q1533" s="56">
        <v>34</v>
      </c>
      <c r="R1533" s="60">
        <v>1.4516100000000001</v>
      </c>
      <c r="S1533" s="61">
        <f>O1533+P1533</f>
        <v>1</v>
      </c>
      <c r="T1533" s="62">
        <f>+IF(L1533&lt;&gt;"",IF(DAYS360(L1533,$A$2)&lt;0,0,IF(AND(MONTH(L1533)=MONTH($A$2),YEAR(L1533)&lt;YEAR($A$2)),(DAYS360(L1533,$A$2)/30)-1,DAYS360(L1533,$A$2)/30)),0)</f>
        <v>29.766666666666666</v>
      </c>
      <c r="U1533" s="62">
        <f>+IF(M1533&lt;&gt;"",IF(DAYS360(M1533,$A$2)&lt;0,0,IF(AND(MONTH(M1533)=MONTH($A$2),YEAR(M1533)&lt;YEAR($A$2)),(DAYS360(M1533,$A$2)/30)-1,DAYS360(M1533,$A$2)/30)),0)</f>
        <v>2.8</v>
      </c>
      <c r="V1533" s="63">
        <f>S1533/((C1533+Q1533)/2)</f>
        <v>2.9850746268656716E-2</v>
      </c>
      <c r="W1533" s="64">
        <f>+IF(V1533&gt;0,1/V1533,999)</f>
        <v>33.5</v>
      </c>
      <c r="X1533" s="65" t="str">
        <f>+IF(N1533&lt;&gt;"",IF(INT(N1533)&lt;&gt;INT(K1533),"OUI",""),"")</f>
        <v/>
      </c>
      <c r="Y1533" s="66">
        <f>+IF(F1533="OUI",0,C1533*K1533)</f>
        <v>53.225700000000003</v>
      </c>
      <c r="Z1533" s="67" t="str">
        <f>+IF(R1533="-",IF(OR(F1533="OUI",AND(G1533="OUI",T1533&lt;=$V$1),H1533="OUI",I1533="OUI",J1533="OUI",T1533&lt;=$V$1),"OUI",""),"")</f>
        <v/>
      </c>
      <c r="AA1533" s="68" t="str">
        <f>+IF(OR(Z1533&lt;&gt;"OUI",X1533="OUI",R1533&lt;&gt;"-"),"OUI","")</f>
        <v>OUI</v>
      </c>
      <c r="AB1533" s="69">
        <f>+IF(AA1533&lt;&gt;"OUI","-",IF(R1533="-",IF(W1533&lt;=3,"-",MAX(N1533,K1533*(1-$T$1))),IF(W1533&lt;=3,R1533,IF(T1533&gt;$V$6,MAX(N1533,K1533*$T$6),IF(T1533&gt;$V$5,MAX(R1533,N1533,K1533*(1-$T$2),K1533*(1-$T$5)),IF(T1533&gt;$V$4,MAX(R1533,N1533,K1533*(1-$T$2),K1533*(1-$T$4)),IF(T1533&gt;$V$3,MAX(R1533,N1533,K1533*(1-$T$2),K1533*(1-$T$3)),IF(T1533&gt;$V$1,MAX(N1533,K1533*(1-$T$2)),MAX(N1533,R1533)))))))))</f>
        <v>1.4516100000000001</v>
      </c>
      <c r="AC1533" s="70">
        <f>+IF(AB1533="-","-",IF(ABS(K1533-AB1533)&lt;0.1,1,-1*(AB1533-K1533)/K1533))</f>
        <v>9.9999999999999964E-2</v>
      </c>
      <c r="AD1533" s="66">
        <f>+IF(AB1533&lt;&gt;"-",IF(AB1533&lt;K1533,(K1533-AB1533)*C1533,AB1533*C1533),"")</f>
        <v>5.322569999999998</v>
      </c>
      <c r="AE1533" s="68" t="str">
        <f>+IF(AB1533&lt;&gt;"-",IF(R1533&lt;&gt;"-",IF(Z1533&lt;&gt;"OUI","OLD","FAUX"),IF(Z1533&lt;&gt;"OUI","NEW","FAUX")),"")</f>
        <v>OLD</v>
      </c>
      <c r="AF1533" s="68"/>
      <c r="AG1533" s="68"/>
      <c r="AH1533" s="53" t="str">
        <f t="shared" si="23"/>
        <v/>
      </c>
    </row>
    <row r="1534" spans="1:34" ht="17">
      <c r="A1534" s="53" t="s">
        <v>979</v>
      </c>
      <c r="B1534" s="53" t="s">
        <v>980</v>
      </c>
      <c r="C1534" s="54">
        <v>33</v>
      </c>
      <c r="D1534" s="55" t="s">
        <v>47</v>
      </c>
      <c r="E1534" s="55"/>
      <c r="F1534" s="56" t="s">
        <v>49</v>
      </c>
      <c r="G1534" s="56" t="s">
        <v>49</v>
      </c>
      <c r="H1534" s="56"/>
      <c r="I1534" s="56"/>
      <c r="J1534" s="56"/>
      <c r="K1534" s="57">
        <v>1.6129</v>
      </c>
      <c r="L1534" s="58">
        <v>44837</v>
      </c>
      <c r="M1534" s="58">
        <v>45219</v>
      </c>
      <c r="N1534" s="59"/>
      <c r="O1534" s="56"/>
      <c r="P1534" s="56"/>
      <c r="Q1534" s="56">
        <v>33</v>
      </c>
      <c r="R1534" s="60">
        <v>1.4516100000000001</v>
      </c>
      <c r="S1534" s="61">
        <f>O1534+P1534</f>
        <v>0</v>
      </c>
      <c r="T1534" s="62">
        <f>+IF(L1534&lt;&gt;"",IF(DAYS360(L1534,$A$2)&lt;0,0,IF(AND(MONTH(L1534)=MONTH($A$2),YEAR(L1534)&lt;YEAR($A$2)),(DAYS360(L1534,$A$2)/30)-1,DAYS360(L1534,$A$2)/30)),0)</f>
        <v>29.766666666666666</v>
      </c>
      <c r="U1534" s="62">
        <f>+IF(M1534&lt;&gt;"",IF(DAYS360(M1534,$A$2)&lt;0,0,IF(AND(MONTH(M1534)=MONTH($A$2),YEAR(M1534)&lt;YEAR($A$2)),(DAYS360(M1534,$A$2)/30)-1,DAYS360(M1534,$A$2)/30)),0)</f>
        <v>17.2</v>
      </c>
      <c r="V1534" s="63">
        <f>S1534/((C1534+Q1534)/2)</f>
        <v>0</v>
      </c>
      <c r="W1534" s="64">
        <f>+IF(V1534&gt;0,1/V1534,999)</f>
        <v>999</v>
      </c>
      <c r="X1534" s="65" t="str">
        <f>+IF(N1534&lt;&gt;"",IF(INT(N1534)&lt;&gt;INT(K1534),"OUI",""),"")</f>
        <v/>
      </c>
      <c r="Y1534" s="66">
        <f>+IF(F1534="OUI",0,C1534*K1534)</f>
        <v>53.225700000000003</v>
      </c>
      <c r="Z1534" s="67" t="str">
        <f>+IF(R1534="-",IF(OR(F1534="OUI",AND(G1534="OUI",T1534&lt;=$V$1),H1534="OUI",I1534="OUI",J1534="OUI",T1534&lt;=$V$1),"OUI",""),"")</f>
        <v/>
      </c>
      <c r="AA1534" s="68" t="str">
        <f>+IF(OR(Z1534&lt;&gt;"OUI",X1534="OUI",R1534&lt;&gt;"-"),"OUI","")</f>
        <v>OUI</v>
      </c>
      <c r="AB1534" s="69">
        <f>+IF(AA1534&lt;&gt;"OUI","-",IF(R1534="-",IF(W1534&lt;=3,"-",MAX(N1534,K1534*(1-$T$1))),IF(W1534&lt;=3,R1534,IF(T1534&gt;$V$6,MAX(N1534,K1534*$T$6),IF(T1534&gt;$V$5,MAX(R1534,N1534,K1534*(1-$T$2),K1534*(1-$T$5)),IF(T1534&gt;$V$4,MAX(R1534,N1534,K1534*(1-$T$2),K1534*(1-$T$4)),IF(T1534&gt;$V$3,MAX(R1534,N1534,K1534*(1-$T$2),K1534*(1-$T$3)),IF(T1534&gt;$V$1,MAX(N1534,K1534*(1-$T$2)),MAX(N1534,R1534)))))))))</f>
        <v>1.4516100000000001</v>
      </c>
      <c r="AC1534" s="70">
        <f>+IF(AB1534="-","-",IF(ABS(K1534-AB1534)&lt;0.1,1,-1*(AB1534-K1534)/K1534))</f>
        <v>9.9999999999999964E-2</v>
      </c>
      <c r="AD1534" s="66">
        <f>+IF(AB1534&lt;&gt;"-",IF(AB1534&lt;K1534,(K1534-AB1534)*C1534,AB1534*C1534),"")</f>
        <v>5.322569999999998</v>
      </c>
      <c r="AE1534" s="68" t="str">
        <f>+IF(AB1534&lt;&gt;"-",IF(R1534&lt;&gt;"-",IF(Z1534&lt;&gt;"OUI","OLD","FAUX"),IF(Z1534&lt;&gt;"OUI","NEW","FAUX")),"")</f>
        <v>OLD</v>
      </c>
      <c r="AF1534" s="68"/>
      <c r="AG1534" s="68"/>
      <c r="AH1534" s="53" t="str">
        <f t="shared" si="23"/>
        <v/>
      </c>
    </row>
    <row r="1535" spans="1:34" ht="17">
      <c r="A1535" s="53" t="s">
        <v>993</v>
      </c>
      <c r="B1535" s="53" t="s">
        <v>994</v>
      </c>
      <c r="C1535" s="54">
        <v>30</v>
      </c>
      <c r="D1535" s="55" t="s">
        <v>47</v>
      </c>
      <c r="E1535" s="55"/>
      <c r="F1535" s="56" t="s">
        <v>49</v>
      </c>
      <c r="G1535" s="56" t="s">
        <v>49</v>
      </c>
      <c r="H1535" s="56"/>
      <c r="I1535" s="56"/>
      <c r="J1535" s="56"/>
      <c r="K1535" s="57">
        <v>1.6129</v>
      </c>
      <c r="L1535" s="58">
        <v>44837</v>
      </c>
      <c r="M1535" s="58">
        <v>45469</v>
      </c>
      <c r="N1535" s="59"/>
      <c r="O1535" s="56"/>
      <c r="P1535" s="56"/>
      <c r="Q1535" s="56">
        <v>30</v>
      </c>
      <c r="R1535" s="60">
        <v>1.4516100000000001</v>
      </c>
      <c r="S1535" s="61">
        <f>O1535+P1535</f>
        <v>0</v>
      </c>
      <c r="T1535" s="62">
        <f>+IF(L1535&lt;&gt;"",IF(DAYS360(L1535,$A$2)&lt;0,0,IF(AND(MONTH(L1535)=MONTH($A$2),YEAR(L1535)&lt;YEAR($A$2)),(DAYS360(L1535,$A$2)/30)-1,DAYS360(L1535,$A$2)/30)),0)</f>
        <v>29.766666666666666</v>
      </c>
      <c r="U1535" s="62">
        <f>+IF(M1535&lt;&gt;"",IF(DAYS360(M1535,$A$2)&lt;0,0,IF(AND(MONTH(M1535)=MONTH($A$2),YEAR(M1535)&lt;YEAR($A$2)),(DAYS360(M1535,$A$2)/30)-1,DAYS360(M1535,$A$2)/30)),0)</f>
        <v>9</v>
      </c>
      <c r="V1535" s="63">
        <f>S1535/((C1535+Q1535)/2)</f>
        <v>0</v>
      </c>
      <c r="W1535" s="64">
        <f>+IF(V1535&gt;0,1/V1535,999)</f>
        <v>999</v>
      </c>
      <c r="X1535" s="65" t="str">
        <f>+IF(N1535&lt;&gt;"",IF(INT(N1535)&lt;&gt;INT(K1535),"OUI",""),"")</f>
        <v/>
      </c>
      <c r="Y1535" s="66">
        <f>+IF(F1535="OUI",0,C1535*K1535)</f>
        <v>48.387</v>
      </c>
      <c r="Z1535" s="67" t="str">
        <f>+IF(R1535="-",IF(OR(F1535="OUI",AND(G1535="OUI",T1535&lt;=$V$1),H1535="OUI",I1535="OUI",J1535="OUI",T1535&lt;=$V$1),"OUI",""),"")</f>
        <v/>
      </c>
      <c r="AA1535" s="68" t="str">
        <f>+IF(OR(Z1535&lt;&gt;"OUI",X1535="OUI",R1535&lt;&gt;"-"),"OUI","")</f>
        <v>OUI</v>
      </c>
      <c r="AB1535" s="69">
        <f>+IF(AA1535&lt;&gt;"OUI","-",IF(R1535="-",IF(W1535&lt;=3,"-",MAX(N1535,K1535*(1-$T$1))),IF(W1535&lt;=3,R1535,IF(T1535&gt;$V$6,MAX(N1535,K1535*$T$6),IF(T1535&gt;$V$5,MAX(R1535,N1535,K1535*(1-$T$2),K1535*(1-$T$5)),IF(T1535&gt;$V$4,MAX(R1535,N1535,K1535*(1-$T$2),K1535*(1-$T$4)),IF(T1535&gt;$V$3,MAX(R1535,N1535,K1535*(1-$T$2),K1535*(1-$T$3)),IF(T1535&gt;$V$1,MAX(N1535,K1535*(1-$T$2)),MAX(N1535,R1535)))))))))</f>
        <v>1.4516100000000001</v>
      </c>
      <c r="AC1535" s="70">
        <f>+IF(AB1535="-","-",IF(ABS(K1535-AB1535)&lt;0.1,1,-1*(AB1535-K1535)/K1535))</f>
        <v>9.9999999999999964E-2</v>
      </c>
      <c r="AD1535" s="66">
        <f>+IF(AB1535&lt;&gt;"-",IF(AB1535&lt;K1535,(K1535-AB1535)*C1535,AB1535*C1535),"")</f>
        <v>4.8386999999999976</v>
      </c>
      <c r="AE1535" s="68" t="str">
        <f>+IF(AB1535&lt;&gt;"-",IF(R1535&lt;&gt;"-",IF(Z1535&lt;&gt;"OUI","OLD","FAUX"),IF(Z1535&lt;&gt;"OUI","NEW","FAUX")),"")</f>
        <v>OLD</v>
      </c>
      <c r="AF1535" s="68"/>
      <c r="AG1535" s="68"/>
      <c r="AH1535" s="53" t="str">
        <f t="shared" si="23"/>
        <v/>
      </c>
    </row>
    <row r="1536" spans="1:34" ht="17">
      <c r="A1536" s="53" t="s">
        <v>1005</v>
      </c>
      <c r="B1536" s="53" t="s">
        <v>1006</v>
      </c>
      <c r="C1536" s="54">
        <v>28</v>
      </c>
      <c r="D1536" s="55" t="s">
        <v>47</v>
      </c>
      <c r="E1536" s="55"/>
      <c r="F1536" s="56" t="s">
        <v>49</v>
      </c>
      <c r="G1536" s="56" t="s">
        <v>49</v>
      </c>
      <c r="H1536" s="56"/>
      <c r="I1536" s="56"/>
      <c r="J1536" s="56"/>
      <c r="K1536" s="57">
        <v>1.6129</v>
      </c>
      <c r="L1536" s="58">
        <v>44837</v>
      </c>
      <c r="M1536" s="58">
        <v>45642</v>
      </c>
      <c r="N1536" s="59"/>
      <c r="O1536" s="56"/>
      <c r="P1536" s="56"/>
      <c r="Q1536" s="56">
        <v>28</v>
      </c>
      <c r="R1536" s="60">
        <v>1.4516100000000001</v>
      </c>
      <c r="S1536" s="61">
        <f>O1536+P1536</f>
        <v>0</v>
      </c>
      <c r="T1536" s="62">
        <f>+IF(L1536&lt;&gt;"",IF(DAYS360(L1536,$A$2)&lt;0,0,IF(AND(MONTH(L1536)=MONTH($A$2),YEAR(L1536)&lt;YEAR($A$2)),(DAYS360(L1536,$A$2)/30)-1,DAYS360(L1536,$A$2)/30)),0)</f>
        <v>29.766666666666666</v>
      </c>
      <c r="U1536" s="62">
        <f>+IF(M1536&lt;&gt;"",IF(DAYS360(M1536,$A$2)&lt;0,0,IF(AND(MONTH(M1536)=MONTH($A$2),YEAR(M1536)&lt;YEAR($A$2)),(DAYS360(M1536,$A$2)/30)-1,DAYS360(M1536,$A$2)/30)),0)</f>
        <v>3.3333333333333335</v>
      </c>
      <c r="V1536" s="63">
        <f>S1536/((C1536+Q1536)/2)</f>
        <v>0</v>
      </c>
      <c r="W1536" s="64">
        <f>+IF(V1536&gt;0,1/V1536,999)</f>
        <v>999</v>
      </c>
      <c r="X1536" s="65" t="str">
        <f>+IF(N1536&lt;&gt;"",IF(INT(N1536)&lt;&gt;INT(K1536),"OUI",""),"")</f>
        <v/>
      </c>
      <c r="Y1536" s="66">
        <f>+IF(F1536="OUI",0,C1536*K1536)</f>
        <v>45.161200000000001</v>
      </c>
      <c r="Z1536" s="67" t="str">
        <f>+IF(R1536="-",IF(OR(F1536="OUI",AND(G1536="OUI",T1536&lt;=$V$1),H1536="OUI",I1536="OUI",J1536="OUI",T1536&lt;=$V$1),"OUI",""),"")</f>
        <v/>
      </c>
      <c r="AA1536" s="68" t="str">
        <f>+IF(OR(Z1536&lt;&gt;"OUI",X1536="OUI",R1536&lt;&gt;"-"),"OUI","")</f>
        <v>OUI</v>
      </c>
      <c r="AB1536" s="69">
        <f>+IF(AA1536&lt;&gt;"OUI","-",IF(R1536="-",IF(W1536&lt;=3,"-",MAX(N1536,K1536*(1-$T$1))),IF(W1536&lt;=3,R1536,IF(T1536&gt;$V$6,MAX(N1536,K1536*$T$6),IF(T1536&gt;$V$5,MAX(R1536,N1536,K1536*(1-$T$2),K1536*(1-$T$5)),IF(T1536&gt;$V$4,MAX(R1536,N1536,K1536*(1-$T$2),K1536*(1-$T$4)),IF(T1536&gt;$V$3,MAX(R1536,N1536,K1536*(1-$T$2),K1536*(1-$T$3)),IF(T1536&gt;$V$1,MAX(N1536,K1536*(1-$T$2)),MAX(N1536,R1536)))))))))</f>
        <v>1.4516100000000001</v>
      </c>
      <c r="AC1536" s="70">
        <f>+IF(AB1536="-","-",IF(ABS(K1536-AB1536)&lt;0.1,1,-1*(AB1536-K1536)/K1536))</f>
        <v>9.9999999999999964E-2</v>
      </c>
      <c r="AD1536" s="66">
        <f>+IF(AB1536&lt;&gt;"-",IF(AB1536&lt;K1536,(K1536-AB1536)*C1536,AB1536*C1536),"")</f>
        <v>4.5161199999999981</v>
      </c>
      <c r="AE1536" s="68" t="str">
        <f>+IF(AB1536&lt;&gt;"-",IF(R1536&lt;&gt;"-",IF(Z1536&lt;&gt;"OUI","OLD","FAUX"),IF(Z1536&lt;&gt;"OUI","NEW","FAUX")),"")</f>
        <v>OLD</v>
      </c>
      <c r="AF1536" s="68"/>
      <c r="AG1536" s="68"/>
      <c r="AH1536" s="53" t="str">
        <f t="shared" si="23"/>
        <v/>
      </c>
    </row>
    <row r="1537" spans="1:34" ht="17">
      <c r="A1537" s="53" t="s">
        <v>1064</v>
      </c>
      <c r="B1537" s="53" t="s">
        <v>1065</v>
      </c>
      <c r="C1537" s="54">
        <v>15</v>
      </c>
      <c r="D1537" s="55" t="s">
        <v>47</v>
      </c>
      <c r="E1537" s="55"/>
      <c r="F1537" s="56" t="s">
        <v>49</v>
      </c>
      <c r="G1537" s="56" t="s">
        <v>49</v>
      </c>
      <c r="H1537" s="56"/>
      <c r="I1537" s="56"/>
      <c r="J1537" s="56"/>
      <c r="K1537" s="57">
        <v>1.6129</v>
      </c>
      <c r="L1537" s="58">
        <v>44837</v>
      </c>
      <c r="M1537" s="58">
        <v>45168</v>
      </c>
      <c r="N1537" s="59"/>
      <c r="O1537" s="56"/>
      <c r="P1537" s="56"/>
      <c r="Q1537" s="56">
        <v>15</v>
      </c>
      <c r="R1537" s="60">
        <v>1.4516100000000001</v>
      </c>
      <c r="S1537" s="61">
        <f>O1537+P1537</f>
        <v>0</v>
      </c>
      <c r="T1537" s="62">
        <f>+IF(L1537&lt;&gt;"",IF(DAYS360(L1537,$A$2)&lt;0,0,IF(AND(MONTH(L1537)=MONTH($A$2),YEAR(L1537)&lt;YEAR($A$2)),(DAYS360(L1537,$A$2)/30)-1,DAYS360(L1537,$A$2)/30)),0)</f>
        <v>29.766666666666666</v>
      </c>
      <c r="U1537" s="62">
        <f>+IF(M1537&lt;&gt;"",IF(DAYS360(M1537,$A$2)&lt;0,0,IF(AND(MONTH(M1537)=MONTH($A$2),YEAR(M1537)&lt;YEAR($A$2)),(DAYS360(M1537,$A$2)/30)-1,DAYS360(M1537,$A$2)/30)),0)</f>
        <v>18.866666666666667</v>
      </c>
      <c r="V1537" s="63">
        <f>S1537/((C1537+Q1537)/2)</f>
        <v>0</v>
      </c>
      <c r="W1537" s="64">
        <f>+IF(V1537&gt;0,1/V1537,999)</f>
        <v>999</v>
      </c>
      <c r="X1537" s="65" t="str">
        <f>+IF(N1537&lt;&gt;"",IF(INT(N1537)&lt;&gt;INT(K1537),"OUI",""),"")</f>
        <v/>
      </c>
      <c r="Y1537" s="66">
        <f>+IF(F1537="OUI",0,C1537*K1537)</f>
        <v>24.1935</v>
      </c>
      <c r="Z1537" s="67" t="str">
        <f>+IF(R1537="-",IF(OR(F1537="OUI",AND(G1537="OUI",T1537&lt;=$V$1),H1537="OUI",I1537="OUI",J1537="OUI",T1537&lt;=$V$1),"OUI",""),"")</f>
        <v/>
      </c>
      <c r="AA1537" s="68" t="str">
        <f>+IF(OR(Z1537&lt;&gt;"OUI",X1537="OUI",R1537&lt;&gt;"-"),"OUI","")</f>
        <v>OUI</v>
      </c>
      <c r="AB1537" s="69">
        <f>+IF(AA1537&lt;&gt;"OUI","-",IF(R1537="-",IF(W1537&lt;=3,"-",MAX(N1537,K1537*(1-$T$1))),IF(W1537&lt;=3,R1537,IF(T1537&gt;$V$6,MAX(N1537,K1537*$T$6),IF(T1537&gt;$V$5,MAX(R1537,N1537,K1537*(1-$T$2),K1537*(1-$T$5)),IF(T1537&gt;$V$4,MAX(R1537,N1537,K1537*(1-$T$2),K1537*(1-$T$4)),IF(T1537&gt;$V$3,MAX(R1537,N1537,K1537*(1-$T$2),K1537*(1-$T$3)),IF(T1537&gt;$V$1,MAX(N1537,K1537*(1-$T$2)),MAX(N1537,R1537)))))))))</f>
        <v>1.4516100000000001</v>
      </c>
      <c r="AC1537" s="70">
        <f>+IF(AB1537="-","-",IF(ABS(K1537-AB1537)&lt;0.1,1,-1*(AB1537-K1537)/K1537))</f>
        <v>9.9999999999999964E-2</v>
      </c>
      <c r="AD1537" s="66">
        <f>+IF(AB1537&lt;&gt;"-",IF(AB1537&lt;K1537,(K1537-AB1537)*C1537,AB1537*C1537),"")</f>
        <v>2.4193499999999988</v>
      </c>
      <c r="AE1537" s="68" t="str">
        <f>+IF(AB1537&lt;&gt;"-",IF(R1537&lt;&gt;"-",IF(Z1537&lt;&gt;"OUI","OLD","FAUX"),IF(Z1537&lt;&gt;"OUI","NEW","FAUX")),"")</f>
        <v>OLD</v>
      </c>
      <c r="AF1537" s="68"/>
      <c r="AG1537" s="68"/>
      <c r="AH1537" s="53" t="str">
        <f t="shared" si="23"/>
        <v/>
      </c>
    </row>
    <row r="1538" spans="1:34" ht="17">
      <c r="A1538" s="53" t="s">
        <v>1066</v>
      </c>
      <c r="B1538" s="53" t="s">
        <v>1067</v>
      </c>
      <c r="C1538" s="54">
        <v>15</v>
      </c>
      <c r="D1538" s="55" t="s">
        <v>47</v>
      </c>
      <c r="E1538" s="55"/>
      <c r="F1538" s="56" t="s">
        <v>49</v>
      </c>
      <c r="G1538" s="56" t="s">
        <v>49</v>
      </c>
      <c r="H1538" s="56"/>
      <c r="I1538" s="56"/>
      <c r="J1538" s="56"/>
      <c r="K1538" s="57">
        <v>1.6129</v>
      </c>
      <c r="L1538" s="58">
        <v>44837</v>
      </c>
      <c r="M1538" s="58">
        <v>45722</v>
      </c>
      <c r="N1538" s="59"/>
      <c r="O1538" s="56">
        <v>1</v>
      </c>
      <c r="P1538" s="56"/>
      <c r="Q1538" s="56">
        <v>16</v>
      </c>
      <c r="R1538" s="60">
        <v>1.4516100000000001</v>
      </c>
      <c r="S1538" s="61">
        <f>O1538+P1538</f>
        <v>1</v>
      </c>
      <c r="T1538" s="62">
        <f>+IF(L1538&lt;&gt;"",IF(DAYS360(L1538,$A$2)&lt;0,0,IF(AND(MONTH(L1538)=MONTH($A$2),YEAR(L1538)&lt;YEAR($A$2)),(DAYS360(L1538,$A$2)/30)-1,DAYS360(L1538,$A$2)/30)),0)</f>
        <v>29.766666666666666</v>
      </c>
      <c r="U1538" s="62">
        <f>+IF(M1538&lt;&gt;"",IF(DAYS360(M1538,$A$2)&lt;0,0,IF(AND(MONTH(M1538)=MONTH($A$2),YEAR(M1538)&lt;YEAR($A$2)),(DAYS360(M1538,$A$2)/30)-1,DAYS360(M1538,$A$2)/30)),0)</f>
        <v>0.66666666666666663</v>
      </c>
      <c r="V1538" s="63">
        <f>S1538/((C1538+Q1538)/2)</f>
        <v>6.4516129032258063E-2</v>
      </c>
      <c r="W1538" s="64">
        <f>+IF(V1538&gt;0,1/V1538,999)</f>
        <v>15.5</v>
      </c>
      <c r="X1538" s="65" t="str">
        <f>+IF(N1538&lt;&gt;"",IF(INT(N1538)&lt;&gt;INT(K1538),"OUI",""),"")</f>
        <v/>
      </c>
      <c r="Y1538" s="66">
        <f>+IF(F1538="OUI",0,C1538*K1538)</f>
        <v>24.1935</v>
      </c>
      <c r="Z1538" s="67" t="str">
        <f>+IF(R1538="-",IF(OR(F1538="OUI",AND(G1538="OUI",T1538&lt;=$V$1),H1538="OUI",I1538="OUI",J1538="OUI",T1538&lt;=$V$1),"OUI",""),"")</f>
        <v/>
      </c>
      <c r="AA1538" s="68" t="str">
        <f>+IF(OR(Z1538&lt;&gt;"OUI",X1538="OUI",R1538&lt;&gt;"-"),"OUI","")</f>
        <v>OUI</v>
      </c>
      <c r="AB1538" s="69">
        <f>+IF(AA1538&lt;&gt;"OUI","-",IF(R1538="-",IF(W1538&lt;=3,"-",MAX(N1538,K1538*(1-$T$1))),IF(W1538&lt;=3,R1538,IF(T1538&gt;$V$6,MAX(N1538,K1538*$T$6),IF(T1538&gt;$V$5,MAX(R1538,N1538,K1538*(1-$T$2),K1538*(1-$T$5)),IF(T1538&gt;$V$4,MAX(R1538,N1538,K1538*(1-$T$2),K1538*(1-$T$4)),IF(T1538&gt;$V$3,MAX(R1538,N1538,K1538*(1-$T$2),K1538*(1-$T$3)),IF(T1538&gt;$V$1,MAX(N1538,K1538*(1-$T$2)),MAX(N1538,R1538)))))))))</f>
        <v>1.4516100000000001</v>
      </c>
      <c r="AC1538" s="70">
        <f>+IF(AB1538="-","-",IF(ABS(K1538-AB1538)&lt;0.1,1,-1*(AB1538-K1538)/K1538))</f>
        <v>9.9999999999999964E-2</v>
      </c>
      <c r="AD1538" s="66">
        <f>+IF(AB1538&lt;&gt;"-",IF(AB1538&lt;K1538,(K1538-AB1538)*C1538,AB1538*C1538),"")</f>
        <v>2.4193499999999988</v>
      </c>
      <c r="AE1538" s="68" t="str">
        <f>+IF(AB1538&lt;&gt;"-",IF(R1538&lt;&gt;"-",IF(Z1538&lt;&gt;"OUI","OLD","FAUX"),IF(Z1538&lt;&gt;"OUI","NEW","FAUX")),"")</f>
        <v>OLD</v>
      </c>
      <c r="AF1538" s="68"/>
      <c r="AG1538" s="68"/>
      <c r="AH1538" s="53" t="str">
        <f t="shared" si="23"/>
        <v/>
      </c>
    </row>
    <row r="1539" spans="1:34" ht="17">
      <c r="A1539" s="53" t="s">
        <v>1358</v>
      </c>
      <c r="B1539" s="53" t="s">
        <v>1359</v>
      </c>
      <c r="C1539" s="54">
        <v>3</v>
      </c>
      <c r="D1539" s="55" t="s">
        <v>47</v>
      </c>
      <c r="E1539" s="55"/>
      <c r="F1539" s="56" t="s">
        <v>49</v>
      </c>
      <c r="G1539" s="56" t="s">
        <v>49</v>
      </c>
      <c r="H1539" s="56"/>
      <c r="I1539" s="56"/>
      <c r="J1539" s="56"/>
      <c r="K1539" s="57">
        <v>1.6129</v>
      </c>
      <c r="L1539" s="58">
        <v>44837</v>
      </c>
      <c r="M1539" s="58">
        <v>45621</v>
      </c>
      <c r="N1539" s="59"/>
      <c r="O1539" s="56"/>
      <c r="P1539" s="56"/>
      <c r="Q1539" s="56">
        <v>3</v>
      </c>
      <c r="R1539" s="60" t="s">
        <v>1139</v>
      </c>
      <c r="S1539" s="61">
        <f>O1539+P1539</f>
        <v>0</v>
      </c>
      <c r="T1539" s="62">
        <f>+IF(L1539&lt;&gt;"",IF(DAYS360(L1539,$A$2)&lt;0,0,IF(AND(MONTH(L1539)=MONTH($A$2),YEAR(L1539)&lt;YEAR($A$2)),(DAYS360(L1539,$A$2)/30)-1,DAYS360(L1539,$A$2)/30)),0)</f>
        <v>29.766666666666666</v>
      </c>
      <c r="U1539" s="62">
        <f>+IF(M1539&lt;&gt;"",IF(DAYS360(M1539,$A$2)&lt;0,0,IF(AND(MONTH(M1539)=MONTH($A$2),YEAR(M1539)&lt;YEAR($A$2)),(DAYS360(M1539,$A$2)/30)-1,DAYS360(M1539,$A$2)/30)),0)</f>
        <v>4.0333333333333332</v>
      </c>
      <c r="V1539" s="63">
        <f>S1539/((C1539+Q1539)/2)</f>
        <v>0</v>
      </c>
      <c r="W1539" s="64">
        <f>+IF(V1539&gt;0,1/V1539,999)</f>
        <v>999</v>
      </c>
      <c r="X1539" s="65" t="str">
        <f>+IF(N1539&lt;&gt;"",IF(INT(N1539)&lt;&gt;INT(K1539),"OUI",""),"")</f>
        <v/>
      </c>
      <c r="Y1539" s="66">
        <f>+IF(F1539="OUI",0,C1539*K1539)</f>
        <v>4.8387000000000002</v>
      </c>
      <c r="Z1539" s="67" t="str">
        <f>+IF(R1539="-",IF(OR(F1539="OUI",AND(G1539="OUI",T1539&lt;=$V$1),H1539="OUI",I1539="OUI",J1539="OUI",T1539&lt;=$V$1),"OUI",""),"")</f>
        <v/>
      </c>
      <c r="AA1539" s="68" t="str">
        <f>+IF(OR(Z1539&lt;&gt;"OUI",X1539="OUI",R1539&lt;&gt;"-"),"OUI","")</f>
        <v>OUI</v>
      </c>
      <c r="AB1539" s="69">
        <f>+IF(AA1539&lt;&gt;"OUI","-",IF(R1539="-",IF(W1539&lt;=3,"-",MAX(N1539,K1539*(1-$T$1))),IF(W1539&lt;=3,R1539,IF(T1539&gt;$V$6,MAX(N1539,K1539*$T$6),IF(T1539&gt;$V$5,MAX(R1539,N1539,K1539*(1-$T$2),K1539*(1-$T$5)),IF(T1539&gt;$V$4,MAX(R1539,N1539,K1539*(1-$T$2),K1539*(1-$T$4)),IF(T1539&gt;$V$3,MAX(R1539,N1539,K1539*(1-$T$2),K1539*(1-$T$3)),IF(T1539&gt;$V$1,MAX(N1539,K1539*(1-$T$2)),MAX(N1539,R1539)))))))))</f>
        <v>1.4516100000000001</v>
      </c>
      <c r="AC1539" s="70">
        <f>+IF(AB1539="-","-",IF(ABS(K1539-AB1539)&lt;0.1,1,-1*(AB1539-K1539)/K1539))</f>
        <v>9.9999999999999964E-2</v>
      </c>
      <c r="AD1539" s="66">
        <f>+IF(AB1539&lt;&gt;"-",IF(AB1539&lt;K1539,(K1539-AB1539)*C1539,AB1539*C1539),"")</f>
        <v>0.4838699999999998</v>
      </c>
      <c r="AE1539" s="68" t="str">
        <f>+IF(AB1539&lt;&gt;"-",IF(R1539&lt;&gt;"-",IF(Z1539&lt;&gt;"OUI","OLD","FAUX"),IF(Z1539&lt;&gt;"OUI","NEW","FAUX")),"")</f>
        <v>NEW</v>
      </c>
      <c r="AF1539" s="68"/>
      <c r="AG1539" s="68"/>
      <c r="AH1539" s="53" t="str">
        <f t="shared" si="23"/>
        <v/>
      </c>
    </row>
    <row r="1540" spans="1:34" ht="17">
      <c r="A1540" s="53" t="s">
        <v>3435</v>
      </c>
      <c r="B1540" s="53" t="s">
        <v>3436</v>
      </c>
      <c r="C1540" s="54">
        <v>30</v>
      </c>
      <c r="D1540" s="55" t="s">
        <v>80</v>
      </c>
      <c r="E1540" s="55" t="s">
        <v>1084</v>
      </c>
      <c r="F1540" s="56" t="s">
        <v>49</v>
      </c>
      <c r="G1540" s="56" t="s">
        <v>49</v>
      </c>
      <c r="H1540" s="56"/>
      <c r="I1540" s="56"/>
      <c r="J1540" s="56" t="s">
        <v>49</v>
      </c>
      <c r="K1540" s="57">
        <v>1.611</v>
      </c>
      <c r="L1540" s="58">
        <v>45384</v>
      </c>
      <c r="M1540" s="58">
        <v>45726</v>
      </c>
      <c r="N1540" s="59"/>
      <c r="O1540" s="56">
        <v>4</v>
      </c>
      <c r="P1540" s="56"/>
      <c r="Q1540" s="56">
        <v>34</v>
      </c>
      <c r="R1540" s="60" t="s">
        <v>1139</v>
      </c>
      <c r="S1540" s="61">
        <f>O1540+P1540</f>
        <v>4</v>
      </c>
      <c r="T1540" s="62">
        <f>+IF(L1540&lt;&gt;"",IF(DAYS360(L1540,$A$2)&lt;0,0,IF(AND(MONTH(L1540)=MONTH($A$2),YEAR(L1540)&lt;YEAR($A$2)),(DAYS360(L1540,$A$2)/30)-1,DAYS360(L1540,$A$2)/30)),0)</f>
        <v>11.8</v>
      </c>
      <c r="U1540" s="62">
        <f>+IF(M1540&lt;&gt;"",IF(DAYS360(M1540,$A$2)&lt;0,0,IF(AND(MONTH(M1540)=MONTH($A$2),YEAR(M1540)&lt;YEAR($A$2)),(DAYS360(M1540,$A$2)/30)-1,DAYS360(M1540,$A$2)/30)),0)</f>
        <v>0.53333333333333333</v>
      </c>
      <c r="V1540" s="63">
        <f>S1540/((C1540+Q1540)/2)</f>
        <v>0.125</v>
      </c>
      <c r="W1540" s="64">
        <f>+IF(V1540&gt;0,1/V1540,999)</f>
        <v>8</v>
      </c>
      <c r="X1540" s="65" t="str">
        <f>+IF(N1540&lt;&gt;"",IF(INT(N1540)&lt;&gt;INT(K1540),"OUI",""),"")</f>
        <v/>
      </c>
      <c r="Y1540" s="66">
        <f>+IF(F1540="OUI",0,C1540*K1540)</f>
        <v>48.33</v>
      </c>
      <c r="Z1540" s="67" t="str">
        <f>+IF(R1540="-",IF(OR(F1540="OUI",AND(G1540="OUI",T1540&lt;=$V$1),H1540="OUI",I1540="OUI",J1540="OUI",T1540&lt;=$V$1),"OUI",""),"")</f>
        <v>OUI</v>
      </c>
      <c r="AA1540" s="68" t="str">
        <f>+IF(OR(Z1540&lt;&gt;"OUI",X1540="OUI",R1540&lt;&gt;"-"),"OUI","")</f>
        <v/>
      </c>
      <c r="AB1540" s="69" t="str">
        <f>+IF(AA1540&lt;&gt;"OUI","-",IF(R1540="-",IF(W1540&lt;=3,"-",MAX(N1540,K1540*(1-$T$1))),IF(W1540&lt;=3,R1540,IF(T1540&gt;$V$6,MAX(N1540,K1540*$T$6),IF(T1540&gt;$V$5,MAX(R1540,N1540,K1540*(1-$T$2),K1540*(1-$T$5)),IF(T1540&gt;$V$4,MAX(R1540,N1540,K1540*(1-$T$2),K1540*(1-$T$4)),IF(T1540&gt;$V$3,MAX(R1540,N1540,K1540*(1-$T$2),K1540*(1-$T$3)),IF(T1540&gt;$V$1,MAX(N1540,K1540*(1-$T$2)),MAX(N1540,R1540)))))))))</f>
        <v>-</v>
      </c>
      <c r="AC1540" s="70" t="str">
        <f>+IF(AB1540="-","-",IF(ABS(K1540-AB1540)&lt;0.1,1,-1*(AB1540-K1540)/K1540))</f>
        <v>-</v>
      </c>
      <c r="AD1540" s="66" t="str">
        <f>+IF(AB1540&lt;&gt;"-",IF(AB1540&lt;K1540,(K1540-AB1540)*C1540,AB1540*C1540),"")</f>
        <v/>
      </c>
      <c r="AE1540" s="68" t="str">
        <f>+IF(AB1540&lt;&gt;"-",IF(R1540&lt;&gt;"-",IF(Z1540&lt;&gt;"OUI","OLD","FAUX"),IF(Z1540&lt;&gt;"OUI","NEW","FAUX")),"")</f>
        <v/>
      </c>
      <c r="AF1540" s="68"/>
      <c r="AG1540" s="68"/>
      <c r="AH1540" s="53" t="str">
        <f t="shared" si="23"/>
        <v/>
      </c>
    </row>
    <row r="1541" spans="1:34" ht="17">
      <c r="A1541" s="53" t="s">
        <v>515</v>
      </c>
      <c r="B1541" s="53" t="s">
        <v>516</v>
      </c>
      <c r="C1541" s="54">
        <v>25</v>
      </c>
      <c r="D1541" s="55" t="s">
        <v>80</v>
      </c>
      <c r="E1541" s="55" t="s">
        <v>81</v>
      </c>
      <c r="F1541" s="56" t="s">
        <v>49</v>
      </c>
      <c r="G1541" s="56" t="s">
        <v>49</v>
      </c>
      <c r="H1541" s="56"/>
      <c r="I1541" s="56"/>
      <c r="J1541" s="56" t="s">
        <v>49</v>
      </c>
      <c r="K1541" s="57">
        <v>1.5772999999999999</v>
      </c>
      <c r="L1541" s="58">
        <v>44494</v>
      </c>
      <c r="M1541" s="58">
        <v>45412</v>
      </c>
      <c r="N1541" s="59"/>
      <c r="O1541" s="56"/>
      <c r="P1541" s="56"/>
      <c r="Q1541" s="56">
        <v>25</v>
      </c>
      <c r="R1541" s="60">
        <v>1.498435</v>
      </c>
      <c r="S1541" s="61">
        <f>O1541+P1541</f>
        <v>0</v>
      </c>
      <c r="T1541" s="62">
        <f>+IF(L1541&lt;&gt;"",IF(DAYS360(L1541,$A$2)&lt;0,0,IF(AND(MONTH(L1541)=MONTH($A$2),YEAR(L1541)&lt;YEAR($A$2)),(DAYS360(L1541,$A$2)/30)-1,DAYS360(L1541,$A$2)/30)),0)</f>
        <v>41.033333333333331</v>
      </c>
      <c r="U1541" s="62">
        <f>+IF(M1541&lt;&gt;"",IF(DAYS360(M1541,$A$2)&lt;0,0,IF(AND(MONTH(M1541)=MONTH($A$2),YEAR(M1541)&lt;YEAR($A$2)),(DAYS360(M1541,$A$2)/30)-1,DAYS360(M1541,$A$2)/30)),0)</f>
        <v>10.866666666666667</v>
      </c>
      <c r="V1541" s="63">
        <f>S1541/((C1541+Q1541)/2)</f>
        <v>0</v>
      </c>
      <c r="W1541" s="64">
        <f>+IF(V1541&gt;0,1/V1541,999)</f>
        <v>999</v>
      </c>
      <c r="X1541" s="65" t="str">
        <f>+IF(N1541&lt;&gt;"",IF(INT(N1541)&lt;&gt;INT(K1541),"OUI",""),"")</f>
        <v/>
      </c>
      <c r="Y1541" s="66">
        <f>+IF(F1541="OUI",0,C1541*K1541)</f>
        <v>39.432499999999997</v>
      </c>
      <c r="Z1541" s="67" t="str">
        <f>+IF(R1541="-",IF(OR(F1541="OUI",AND(G1541="OUI",T1541&lt;=$V$1),H1541="OUI",I1541="OUI",J1541="OUI",T1541&lt;=$V$1),"OUI",""),"")</f>
        <v/>
      </c>
      <c r="AA1541" s="68" t="str">
        <f>+IF(OR(Z1541&lt;&gt;"OUI",X1541="OUI",R1541&lt;&gt;"-"),"OUI","")</f>
        <v>OUI</v>
      </c>
      <c r="AB1541" s="69">
        <f>+IF(AA1541&lt;&gt;"OUI","-",IF(R1541="-",IF(W1541&lt;=3,"-",MAX(N1541,K1541*(1-$T$1))),IF(W1541&lt;=3,R1541,IF(T1541&gt;$V$6,MAX(N1541,K1541*$T$6),IF(T1541&gt;$V$5,MAX(R1541,N1541,K1541*(1-$T$2),K1541*(1-$T$5)),IF(T1541&gt;$V$4,MAX(R1541,N1541,K1541*(1-$T$2),K1541*(1-$T$4)),IF(T1541&gt;$V$3,MAX(R1541,N1541,K1541*(1-$T$2),K1541*(1-$T$3)),IF(T1541&gt;$V$1,MAX(N1541,K1541*(1-$T$2)),MAX(N1541,R1541)))))))))</f>
        <v>1.498435</v>
      </c>
      <c r="AC1541" s="70">
        <f>+IF(AB1541="-","-",IF(ABS(K1541-AB1541)&lt;0.1,1,-1*(AB1541-K1541)/K1541))</f>
        <v>1</v>
      </c>
      <c r="AD1541" s="66">
        <f>+IF(AB1541&lt;&gt;"-",IF(AB1541&lt;K1541,(K1541-AB1541)*C1541,AB1541*C1541),"")</f>
        <v>1.9716249999999991</v>
      </c>
      <c r="AE1541" s="68" t="str">
        <f>+IF(AB1541&lt;&gt;"-",IF(R1541&lt;&gt;"-",IF(Z1541&lt;&gt;"OUI","OLD","FAUX"),IF(Z1541&lt;&gt;"OUI","NEW","FAUX")),"")</f>
        <v>OLD</v>
      </c>
      <c r="AF1541" s="68"/>
      <c r="AG1541" s="68"/>
      <c r="AH1541" s="53" t="str">
        <f t="shared" si="23"/>
        <v/>
      </c>
    </row>
    <row r="1542" spans="1:34" ht="17">
      <c r="A1542" s="53" t="s">
        <v>1915</v>
      </c>
      <c r="B1542" s="53" t="s">
        <v>1916</v>
      </c>
      <c r="C1542" s="54">
        <v>14</v>
      </c>
      <c r="D1542" s="55" t="s">
        <v>133</v>
      </c>
      <c r="E1542" s="55" t="s">
        <v>137</v>
      </c>
      <c r="F1542" s="56" t="s">
        <v>49</v>
      </c>
      <c r="G1542" s="56" t="s">
        <v>49</v>
      </c>
      <c r="H1542" s="56"/>
      <c r="I1542" s="56"/>
      <c r="J1542" s="56" t="s">
        <v>49</v>
      </c>
      <c r="K1542" s="57">
        <v>1.5727</v>
      </c>
      <c r="L1542" s="58">
        <v>44005</v>
      </c>
      <c r="M1542" s="58">
        <v>45685</v>
      </c>
      <c r="N1542" s="59"/>
      <c r="O1542" s="56">
        <v>4</v>
      </c>
      <c r="P1542" s="56"/>
      <c r="Q1542" s="56">
        <v>18</v>
      </c>
      <c r="R1542" s="60">
        <v>1.41543</v>
      </c>
      <c r="S1542" s="61">
        <f>O1542+P1542</f>
        <v>4</v>
      </c>
      <c r="T1542" s="62">
        <f>+IF(L1542&lt;&gt;"",IF(DAYS360(L1542,$A$2)&lt;0,0,IF(AND(MONTH(L1542)=MONTH($A$2),YEAR(L1542)&lt;YEAR($A$2)),(DAYS360(L1542,$A$2)/30)-1,DAYS360(L1542,$A$2)/30)),0)</f>
        <v>57.1</v>
      </c>
      <c r="U1542" s="62">
        <f>+IF(M1542&lt;&gt;"",IF(DAYS360(M1542,$A$2)&lt;0,0,IF(AND(MONTH(M1542)=MONTH($A$2),YEAR(M1542)&lt;YEAR($A$2)),(DAYS360(M1542,$A$2)/30)-1,DAYS360(M1542,$A$2)/30)),0)</f>
        <v>1.9333333333333333</v>
      </c>
      <c r="V1542" s="63">
        <f>S1542/((C1542+Q1542)/2)</f>
        <v>0.25</v>
      </c>
      <c r="W1542" s="64">
        <f>+IF(V1542&gt;0,1/V1542,999)</f>
        <v>4</v>
      </c>
      <c r="X1542" s="65" t="str">
        <f>+IF(N1542&lt;&gt;"",IF(INT(N1542)&lt;&gt;INT(K1542),"OUI",""),"")</f>
        <v/>
      </c>
      <c r="Y1542" s="66">
        <f>+IF(F1542="OUI",0,C1542*K1542)</f>
        <v>22.017800000000001</v>
      </c>
      <c r="Z1542" s="67" t="str">
        <f>+IF(R1542="-",IF(OR(F1542="OUI",AND(G1542="OUI",T1542&lt;=$V$1),H1542="OUI",I1542="OUI",J1542="OUI",T1542&lt;=$V$1),"OUI",""),"")</f>
        <v/>
      </c>
      <c r="AA1542" s="68" t="str">
        <f>+IF(OR(Z1542&lt;&gt;"OUI",X1542="OUI",R1542&lt;&gt;"-"),"OUI","")</f>
        <v>OUI</v>
      </c>
      <c r="AB1542" s="69">
        <f>+IF(AA1542&lt;&gt;"OUI","-",IF(R1542="-",IF(W1542&lt;=3,"-",MAX(N1542,K1542*(1-$T$1))),IF(W1542&lt;=3,R1542,IF(T1542&gt;$V$6,MAX(N1542,K1542*$T$6),IF(T1542&gt;$V$5,MAX(R1542,N1542,K1542*(1-$T$2),K1542*(1-$T$5)),IF(T1542&gt;$V$4,MAX(R1542,N1542,K1542*(1-$T$2),K1542*(1-$T$4)),IF(T1542&gt;$V$3,MAX(R1542,N1542,K1542*(1-$T$2),K1542*(1-$T$3)),IF(T1542&gt;$V$1,MAX(N1542,K1542*(1-$T$2)),MAX(N1542,R1542)))))))))</f>
        <v>1.41543</v>
      </c>
      <c r="AC1542" s="70">
        <f>+IF(AB1542="-","-",IF(ABS(K1542-AB1542)&lt;0.1,1,-1*(AB1542-K1542)/K1542))</f>
        <v>0.10000000000000002</v>
      </c>
      <c r="AD1542" s="66">
        <f>+IF(AB1542&lt;&gt;"-",IF(AB1542&lt;K1542,(K1542-AB1542)*C1542,AB1542*C1542),"")</f>
        <v>2.2017800000000003</v>
      </c>
      <c r="AE1542" s="68" t="str">
        <f>+IF(AB1542&lt;&gt;"-",IF(R1542&lt;&gt;"-",IF(Z1542&lt;&gt;"OUI","OLD","FAUX"),IF(Z1542&lt;&gt;"OUI","NEW","FAUX")),"")</f>
        <v>OLD</v>
      </c>
      <c r="AF1542" s="68"/>
      <c r="AG1542" s="68"/>
      <c r="AH1542" s="53" t="str">
        <f t="shared" si="23"/>
        <v/>
      </c>
    </row>
    <row r="1543" spans="1:34" ht="17">
      <c r="A1543" s="53" t="s">
        <v>1745</v>
      </c>
      <c r="B1543" s="53" t="s">
        <v>1746</v>
      </c>
      <c r="C1543" s="54">
        <v>49</v>
      </c>
      <c r="D1543" s="55" t="s">
        <v>80</v>
      </c>
      <c r="E1543" s="55" t="s">
        <v>432</v>
      </c>
      <c r="F1543" s="56" t="s">
        <v>49</v>
      </c>
      <c r="G1543" s="56" t="s">
        <v>49</v>
      </c>
      <c r="H1543" s="56"/>
      <c r="I1543" s="56"/>
      <c r="J1543" s="56" t="s">
        <v>49</v>
      </c>
      <c r="K1543" s="57">
        <v>1.5656000000000001</v>
      </c>
      <c r="L1543" s="58">
        <v>44305</v>
      </c>
      <c r="M1543" s="58">
        <v>45681</v>
      </c>
      <c r="N1543" s="59"/>
      <c r="O1543" s="56"/>
      <c r="P1543" s="56"/>
      <c r="Q1543" s="56">
        <v>52</v>
      </c>
      <c r="R1543" s="60">
        <v>1.4090400000000001</v>
      </c>
      <c r="S1543" s="61">
        <f>O1543+P1543</f>
        <v>0</v>
      </c>
      <c r="T1543" s="62">
        <f>+IF(L1543&lt;&gt;"",IF(DAYS360(L1543,$A$2)&lt;0,0,IF(AND(MONTH(L1543)=MONTH($A$2),YEAR(L1543)&lt;YEAR($A$2)),(DAYS360(L1543,$A$2)/30)-1,DAYS360(L1543,$A$2)/30)),0)</f>
        <v>47.233333333333334</v>
      </c>
      <c r="U1543" s="62">
        <f>+IF(M1543&lt;&gt;"",IF(DAYS360(M1543,$A$2)&lt;0,0,IF(AND(MONTH(M1543)=MONTH($A$2),YEAR(M1543)&lt;YEAR($A$2)),(DAYS360(M1543,$A$2)/30)-1,DAYS360(M1543,$A$2)/30)),0)</f>
        <v>2.0666666666666669</v>
      </c>
      <c r="V1543" s="63">
        <f>S1543/((C1543+Q1543)/2)</f>
        <v>0</v>
      </c>
      <c r="W1543" s="64">
        <f>+IF(V1543&gt;0,1/V1543,999)</f>
        <v>999</v>
      </c>
      <c r="X1543" s="65" t="str">
        <f>+IF(N1543&lt;&gt;"",IF(INT(N1543)&lt;&gt;INT(K1543),"OUI",""),"")</f>
        <v/>
      </c>
      <c r="Y1543" s="66">
        <f>+IF(F1543="OUI",0,C1543*K1543)</f>
        <v>76.714400000000012</v>
      </c>
      <c r="Z1543" s="67" t="str">
        <f>+IF(R1543="-",IF(OR(F1543="OUI",AND(G1543="OUI",T1543&lt;=$V$1),H1543="OUI",I1543="OUI",J1543="OUI",T1543&lt;=$V$1),"OUI",""),"")</f>
        <v/>
      </c>
      <c r="AA1543" s="68" t="str">
        <f>+IF(OR(Z1543&lt;&gt;"OUI",X1543="OUI",R1543&lt;&gt;"-"),"OUI","")</f>
        <v>OUI</v>
      </c>
      <c r="AB1543" s="69">
        <f>+IF(AA1543&lt;&gt;"OUI","-",IF(R1543="-",IF(W1543&lt;=3,"-",MAX(N1543,K1543*(1-$T$1))),IF(W1543&lt;=3,R1543,IF(T1543&gt;$V$6,MAX(N1543,K1543*$T$6),IF(T1543&gt;$V$5,MAX(R1543,N1543,K1543*(1-$T$2),K1543*(1-$T$5)),IF(T1543&gt;$V$4,MAX(R1543,N1543,K1543*(1-$T$2),K1543*(1-$T$4)),IF(T1543&gt;$V$3,MAX(R1543,N1543,K1543*(1-$T$2),K1543*(1-$T$3)),IF(T1543&gt;$V$1,MAX(N1543,K1543*(1-$T$2)),MAX(N1543,R1543)))))))))</f>
        <v>1.4090400000000001</v>
      </c>
      <c r="AC1543" s="70">
        <f>+IF(AB1543="-","-",IF(ABS(K1543-AB1543)&lt;0.1,1,-1*(AB1543-K1543)/K1543))</f>
        <v>0.10000000000000002</v>
      </c>
      <c r="AD1543" s="66">
        <f>+IF(AB1543&lt;&gt;"-",IF(AB1543&lt;K1543,(K1543-AB1543)*C1543,AB1543*C1543),"")</f>
        <v>7.6714400000000014</v>
      </c>
      <c r="AE1543" s="68" t="str">
        <f>+IF(AB1543&lt;&gt;"-",IF(R1543&lt;&gt;"-",IF(Z1543&lt;&gt;"OUI","OLD","FAUX"),IF(Z1543&lt;&gt;"OUI","NEW","FAUX")),"")</f>
        <v>OLD</v>
      </c>
      <c r="AF1543" s="68"/>
      <c r="AG1543" s="68"/>
      <c r="AH1543" s="53" t="str">
        <f t="shared" si="23"/>
        <v/>
      </c>
    </row>
    <row r="1544" spans="1:34" ht="17">
      <c r="A1544" s="53" t="s">
        <v>3104</v>
      </c>
      <c r="B1544" s="53" t="s">
        <v>3105</v>
      </c>
      <c r="C1544" s="54">
        <v>89</v>
      </c>
      <c r="D1544" s="55" t="s">
        <v>47</v>
      </c>
      <c r="E1544" s="55" t="s">
        <v>137</v>
      </c>
      <c r="F1544" s="56" t="s">
        <v>49</v>
      </c>
      <c r="G1544" s="56" t="s">
        <v>49</v>
      </c>
      <c r="H1544" s="56"/>
      <c r="I1544" s="56"/>
      <c r="J1544" s="56" t="s">
        <v>49</v>
      </c>
      <c r="K1544" s="57">
        <v>1.5399</v>
      </c>
      <c r="L1544" s="58">
        <v>45646</v>
      </c>
      <c r="M1544" s="58">
        <v>45433</v>
      </c>
      <c r="N1544" s="59"/>
      <c r="O1544" s="56"/>
      <c r="P1544" s="56"/>
      <c r="Q1544" s="56">
        <v>89</v>
      </c>
      <c r="R1544" s="60" t="s">
        <v>1139</v>
      </c>
      <c r="S1544" s="61">
        <f>O1544+P1544</f>
        <v>0</v>
      </c>
      <c r="T1544" s="62">
        <f>+IF(L1544&lt;&gt;"",IF(DAYS360(L1544,$A$2)&lt;0,0,IF(AND(MONTH(L1544)=MONTH($A$2),YEAR(L1544)&lt;YEAR($A$2)),(DAYS360(L1544,$A$2)/30)-1,DAYS360(L1544,$A$2)/30)),0)</f>
        <v>3.2</v>
      </c>
      <c r="U1544" s="62">
        <f>+IF(M1544&lt;&gt;"",IF(DAYS360(M1544,$A$2)&lt;0,0,IF(AND(MONTH(M1544)=MONTH($A$2),YEAR(M1544)&lt;YEAR($A$2)),(DAYS360(M1544,$A$2)/30)-1,DAYS360(M1544,$A$2)/30)),0)</f>
        <v>10.166666666666666</v>
      </c>
      <c r="V1544" s="63">
        <f>S1544/((C1544+Q1544)/2)</f>
        <v>0</v>
      </c>
      <c r="W1544" s="64">
        <f>+IF(V1544&gt;0,1/V1544,999)</f>
        <v>999</v>
      </c>
      <c r="X1544" s="65" t="str">
        <f>+IF(N1544&lt;&gt;"",IF(INT(N1544)&lt;&gt;INT(K1544),"OUI",""),"")</f>
        <v/>
      </c>
      <c r="Y1544" s="66">
        <f>+IF(F1544="OUI",0,C1544*K1544)</f>
        <v>137.05109999999999</v>
      </c>
      <c r="Z1544" s="67" t="str">
        <f>+IF(R1544="-",IF(OR(F1544="OUI",AND(G1544="OUI",T1544&lt;=$V$1),H1544="OUI",I1544="OUI",J1544="OUI",T1544&lt;=$V$1),"OUI",""),"")</f>
        <v>OUI</v>
      </c>
      <c r="AA1544" s="68" t="str">
        <f>+IF(OR(Z1544&lt;&gt;"OUI",X1544="OUI",R1544&lt;&gt;"-"),"OUI","")</f>
        <v/>
      </c>
      <c r="AB1544" s="69" t="str">
        <f>+IF(AA1544&lt;&gt;"OUI","-",IF(R1544="-",IF(W1544&lt;=3,"-",MAX(N1544,K1544*(1-$T$1))),IF(W1544&lt;=3,R1544,IF(T1544&gt;$V$6,MAX(N1544,K1544*$T$6),IF(T1544&gt;$V$5,MAX(R1544,N1544,K1544*(1-$T$2),K1544*(1-$T$5)),IF(T1544&gt;$V$4,MAX(R1544,N1544,K1544*(1-$T$2),K1544*(1-$T$4)),IF(T1544&gt;$V$3,MAX(R1544,N1544,K1544*(1-$T$2),K1544*(1-$T$3)),IF(T1544&gt;$V$1,MAX(N1544,K1544*(1-$T$2)),MAX(N1544,R1544)))))))))</f>
        <v>-</v>
      </c>
      <c r="AC1544" s="70" t="str">
        <f>+IF(AB1544="-","-",IF(ABS(K1544-AB1544)&lt;0.1,1,-1*(AB1544-K1544)/K1544))</f>
        <v>-</v>
      </c>
      <c r="AD1544" s="66" t="str">
        <f>+IF(AB1544&lt;&gt;"-",IF(AB1544&lt;K1544,(K1544-AB1544)*C1544,AB1544*C1544),"")</f>
        <v/>
      </c>
      <c r="AE1544" s="68" t="str">
        <f>+IF(AB1544&lt;&gt;"-",IF(R1544&lt;&gt;"-",IF(Z1544&lt;&gt;"OUI","OLD","FAUX"),IF(Z1544&lt;&gt;"OUI","NEW","FAUX")),"")</f>
        <v/>
      </c>
      <c r="AF1544" s="68"/>
      <c r="AG1544" s="68"/>
      <c r="AH1544" s="53" t="str">
        <f t="shared" si="23"/>
        <v/>
      </c>
    </row>
    <row r="1545" spans="1:34" ht="17">
      <c r="A1545" s="53" t="s">
        <v>1575</v>
      </c>
      <c r="B1545" s="53" t="s">
        <v>1576</v>
      </c>
      <c r="C1545" s="54">
        <v>114</v>
      </c>
      <c r="D1545" s="55" t="s">
        <v>80</v>
      </c>
      <c r="E1545" s="55" t="s">
        <v>167</v>
      </c>
      <c r="F1545" s="56" t="s">
        <v>49</v>
      </c>
      <c r="G1545" s="56" t="s">
        <v>49</v>
      </c>
      <c r="H1545" s="56" t="s">
        <v>98</v>
      </c>
      <c r="I1545" s="56"/>
      <c r="J1545" s="56" t="s">
        <v>49</v>
      </c>
      <c r="K1545" s="57">
        <v>1.532</v>
      </c>
      <c r="L1545" s="58">
        <v>44078</v>
      </c>
      <c r="M1545" s="58">
        <v>44874</v>
      </c>
      <c r="N1545" s="59"/>
      <c r="O1545" s="56"/>
      <c r="P1545" s="56"/>
      <c r="Q1545" s="56">
        <v>120</v>
      </c>
      <c r="R1545" s="60">
        <v>1.3788</v>
      </c>
      <c r="S1545" s="61">
        <f>O1545+P1545</f>
        <v>0</v>
      </c>
      <c r="T1545" s="62">
        <f>+IF(L1545&lt;&gt;"",IF(DAYS360(L1545,$A$2)&lt;0,0,IF(AND(MONTH(L1545)=MONTH($A$2),YEAR(L1545)&lt;YEAR($A$2)),(DAYS360(L1545,$A$2)/30)-1,DAYS360(L1545,$A$2)/30)),0)</f>
        <v>54.733333333333334</v>
      </c>
      <c r="U1545" s="62">
        <f>+IF(M1545&lt;&gt;"",IF(DAYS360(M1545,$A$2)&lt;0,0,IF(AND(MONTH(M1545)=MONTH($A$2),YEAR(M1545)&lt;YEAR($A$2)),(DAYS360(M1545,$A$2)/30)-1,DAYS360(M1545,$A$2)/30)),0)</f>
        <v>28.566666666666666</v>
      </c>
      <c r="V1545" s="63">
        <f>S1545/((C1545+Q1545)/2)</f>
        <v>0</v>
      </c>
      <c r="W1545" s="64">
        <f>+IF(V1545&gt;0,1/V1545,999)</f>
        <v>999</v>
      </c>
      <c r="X1545" s="65" t="str">
        <f>+IF(N1545&lt;&gt;"",IF(INT(N1545)&lt;&gt;INT(K1545),"OUI",""),"")</f>
        <v/>
      </c>
      <c r="Y1545" s="66">
        <f>+IF(F1545="OUI",0,C1545*K1545)</f>
        <v>174.648</v>
      </c>
      <c r="Z1545" s="67" t="str">
        <f>+IF(R1545="-",IF(OR(F1545="OUI",AND(G1545="OUI",T1545&lt;=$V$1),H1545="OUI",I1545="OUI",J1545="OUI",T1545&lt;=$V$1),"OUI",""),"")</f>
        <v/>
      </c>
      <c r="AA1545" s="68" t="str">
        <f>+IF(OR(Z1545&lt;&gt;"OUI",X1545="OUI",R1545&lt;&gt;"-"),"OUI","")</f>
        <v>OUI</v>
      </c>
      <c r="AB1545" s="69">
        <f>+IF(AA1545&lt;&gt;"OUI","-",IF(R1545="-",IF(W1545&lt;=3,"-",MAX(N1545,K1545*(1-$T$1))),IF(W1545&lt;=3,R1545,IF(T1545&gt;$V$6,MAX(N1545,K1545*$T$6),IF(T1545&gt;$V$5,MAX(R1545,N1545,K1545*(1-$T$2),K1545*(1-$T$5)),IF(T1545&gt;$V$4,MAX(R1545,N1545,K1545*(1-$T$2),K1545*(1-$T$4)),IF(T1545&gt;$V$3,MAX(R1545,N1545,K1545*(1-$T$2),K1545*(1-$T$3)),IF(T1545&gt;$V$1,MAX(N1545,K1545*(1-$T$2)),MAX(N1545,R1545)))))))))</f>
        <v>1.3788</v>
      </c>
      <c r="AC1545" s="70">
        <f>+IF(AB1545="-","-",IF(ABS(K1545-AB1545)&lt;0.1,1,-1*(AB1545-K1545)/K1545))</f>
        <v>0.1</v>
      </c>
      <c r="AD1545" s="66">
        <f>+IF(AB1545&lt;&gt;"-",IF(AB1545&lt;K1545,(K1545-AB1545)*C1545,AB1545*C1545),"")</f>
        <v>17.4648</v>
      </c>
      <c r="AE1545" s="68" t="str">
        <f>+IF(AB1545&lt;&gt;"-",IF(R1545&lt;&gt;"-",IF(Z1545&lt;&gt;"OUI","OLD","FAUX"),IF(Z1545&lt;&gt;"OUI","NEW","FAUX")),"")</f>
        <v>OLD</v>
      </c>
      <c r="AF1545" s="68"/>
      <c r="AG1545" s="68"/>
      <c r="AH1545" s="53" t="str">
        <f t="shared" si="23"/>
        <v/>
      </c>
    </row>
    <row r="1546" spans="1:34" ht="17">
      <c r="A1546" s="53" t="s">
        <v>2020</v>
      </c>
      <c r="B1546" s="53" t="s">
        <v>2021</v>
      </c>
      <c r="C1546" s="54">
        <v>4</v>
      </c>
      <c r="D1546" s="55" t="s">
        <v>80</v>
      </c>
      <c r="E1546" s="55" t="s">
        <v>167</v>
      </c>
      <c r="F1546" s="56" t="s">
        <v>49</v>
      </c>
      <c r="G1546" s="56" t="s">
        <v>49</v>
      </c>
      <c r="H1546" s="56"/>
      <c r="I1546" s="56"/>
      <c r="J1546" s="56" t="s">
        <v>49</v>
      </c>
      <c r="K1546" s="57">
        <v>1.5317000000000001</v>
      </c>
      <c r="L1546" s="58">
        <v>44131</v>
      </c>
      <c r="M1546" s="58"/>
      <c r="N1546" s="59"/>
      <c r="O1546" s="56"/>
      <c r="P1546" s="56"/>
      <c r="Q1546" s="56">
        <v>4</v>
      </c>
      <c r="R1546" s="60">
        <v>1.37853</v>
      </c>
      <c r="S1546" s="61">
        <f>O1546+P1546</f>
        <v>0</v>
      </c>
      <c r="T1546" s="62">
        <f>+IF(L1546&lt;&gt;"",IF(DAYS360(L1546,$A$2)&lt;0,0,IF(AND(MONTH(L1546)=MONTH($A$2),YEAR(L1546)&lt;YEAR($A$2)),(DAYS360(L1546,$A$2)/30)-1,DAYS360(L1546,$A$2)/30)),0)</f>
        <v>52.966666666666669</v>
      </c>
      <c r="U1546" s="62">
        <f>+IF(M1546&lt;&gt;"",IF(DAYS360(M1546,$A$2)&lt;0,0,IF(AND(MONTH(M1546)=MONTH($A$2),YEAR(M1546)&lt;YEAR($A$2)),(DAYS360(M1546,$A$2)/30)-1,DAYS360(M1546,$A$2)/30)),0)</f>
        <v>0</v>
      </c>
      <c r="V1546" s="63">
        <f>S1546/((C1546+Q1546)/2)</f>
        <v>0</v>
      </c>
      <c r="W1546" s="64">
        <f>+IF(V1546&gt;0,1/V1546,999)</f>
        <v>999</v>
      </c>
      <c r="X1546" s="65" t="str">
        <f>+IF(N1546&lt;&gt;"",IF(INT(N1546)&lt;&gt;INT(K1546),"OUI",""),"")</f>
        <v/>
      </c>
      <c r="Y1546" s="66">
        <f>+IF(F1546="OUI",0,C1546*K1546)</f>
        <v>6.1268000000000002</v>
      </c>
      <c r="Z1546" s="67" t="str">
        <f>+IF(R1546="-",IF(OR(F1546="OUI",AND(G1546="OUI",T1546&lt;=$V$1),H1546="OUI",I1546="OUI",J1546="OUI",T1546&lt;=$V$1),"OUI",""),"")</f>
        <v/>
      </c>
      <c r="AA1546" s="68" t="str">
        <f>+IF(OR(Z1546&lt;&gt;"OUI",X1546="OUI",R1546&lt;&gt;"-"),"OUI","")</f>
        <v>OUI</v>
      </c>
      <c r="AB1546" s="69">
        <f>+IF(AA1546&lt;&gt;"OUI","-",IF(R1546="-",IF(W1546&lt;=3,"-",MAX(N1546,K1546*(1-$T$1))),IF(W1546&lt;=3,R1546,IF(T1546&gt;$V$6,MAX(N1546,K1546*$T$6),IF(T1546&gt;$V$5,MAX(R1546,N1546,K1546*(1-$T$2),K1546*(1-$T$5)),IF(T1546&gt;$V$4,MAX(R1546,N1546,K1546*(1-$T$2),K1546*(1-$T$4)),IF(T1546&gt;$V$3,MAX(R1546,N1546,K1546*(1-$T$2),K1546*(1-$T$3)),IF(T1546&gt;$V$1,MAX(N1546,K1546*(1-$T$2)),MAX(N1546,R1546)))))))))</f>
        <v>1.37853</v>
      </c>
      <c r="AC1546" s="70">
        <f>+IF(AB1546="-","-",IF(ABS(K1546-AB1546)&lt;0.1,1,-1*(AB1546-K1546)/K1546))</f>
        <v>0.10000000000000002</v>
      </c>
      <c r="AD1546" s="66">
        <f>+IF(AB1546&lt;&gt;"-",IF(AB1546&lt;K1546,(K1546-AB1546)*C1546,AB1546*C1546),"")</f>
        <v>0.61268000000000011</v>
      </c>
      <c r="AE1546" s="68" t="str">
        <f>+IF(AB1546&lt;&gt;"-",IF(R1546&lt;&gt;"-",IF(Z1546&lt;&gt;"OUI","OLD","FAUX"),IF(Z1546&lt;&gt;"OUI","NEW","FAUX")),"")</f>
        <v>OLD</v>
      </c>
      <c r="AF1546" s="68"/>
      <c r="AG1546" s="68"/>
      <c r="AH1546" s="53" t="str">
        <f t="shared" si="23"/>
        <v/>
      </c>
    </row>
    <row r="1547" spans="1:34" ht="17">
      <c r="A1547" s="53" t="s">
        <v>330</v>
      </c>
      <c r="B1547" s="53" t="s">
        <v>331</v>
      </c>
      <c r="C1547" s="54">
        <v>6</v>
      </c>
      <c r="D1547" s="55" t="s">
        <v>47</v>
      </c>
      <c r="E1547" s="55" t="s">
        <v>137</v>
      </c>
      <c r="F1547" s="56" t="s">
        <v>49</v>
      </c>
      <c r="G1547" s="56" t="s">
        <v>49</v>
      </c>
      <c r="H1547" s="56"/>
      <c r="I1547" s="56"/>
      <c r="J1547" s="56" t="s">
        <v>49</v>
      </c>
      <c r="K1547" s="57">
        <v>1.5291999999999999</v>
      </c>
      <c r="L1547" s="58">
        <v>43829</v>
      </c>
      <c r="M1547" s="58">
        <v>45684</v>
      </c>
      <c r="N1547" s="59"/>
      <c r="O1547" s="56">
        <v>1</v>
      </c>
      <c r="P1547" s="56"/>
      <c r="Q1547" s="56">
        <v>7</v>
      </c>
      <c r="R1547" s="60">
        <v>1.3762799999999999</v>
      </c>
      <c r="S1547" s="61">
        <f>O1547+P1547</f>
        <v>1</v>
      </c>
      <c r="T1547" s="62">
        <f>+IF(L1547&lt;&gt;"",IF(DAYS360(L1547,$A$2)&lt;0,0,IF(AND(MONTH(L1547)=MONTH($A$2),YEAR(L1547)&lt;YEAR($A$2)),(DAYS360(L1547,$A$2)/30)-1,DAYS360(L1547,$A$2)/30)),0)</f>
        <v>62.866666666666667</v>
      </c>
      <c r="U1547" s="62">
        <f>+IF(M1547&lt;&gt;"",IF(DAYS360(M1547,$A$2)&lt;0,0,IF(AND(MONTH(M1547)=MONTH($A$2),YEAR(M1547)&lt;YEAR($A$2)),(DAYS360(M1547,$A$2)/30)-1,DAYS360(M1547,$A$2)/30)),0)</f>
        <v>1.9666666666666666</v>
      </c>
      <c r="V1547" s="63">
        <f>S1547/((C1547+Q1547)/2)</f>
        <v>0.15384615384615385</v>
      </c>
      <c r="W1547" s="64">
        <f>+IF(V1547&gt;0,1/V1547,999)</f>
        <v>6.5</v>
      </c>
      <c r="X1547" s="65" t="str">
        <f>+IF(N1547&lt;&gt;"",IF(INT(N1547)&lt;&gt;INT(K1547),"OUI",""),"")</f>
        <v/>
      </c>
      <c r="Y1547" s="66">
        <f>+IF(F1547="OUI",0,C1547*K1547)</f>
        <v>9.1752000000000002</v>
      </c>
      <c r="Z1547" s="67" t="str">
        <f>+IF(R1547="-",IF(OR(F1547="OUI",AND(G1547="OUI",T1547&lt;=$V$1),H1547="OUI",I1547="OUI",J1547="OUI",T1547&lt;=$V$1),"OUI",""),"")</f>
        <v/>
      </c>
      <c r="AA1547" s="68" t="str">
        <f>+IF(OR(Z1547&lt;&gt;"OUI",X1547="OUI",R1547&lt;&gt;"-"),"OUI","")</f>
        <v>OUI</v>
      </c>
      <c r="AB1547" s="69">
        <f>+IF(AA1547&lt;&gt;"OUI","-",IF(R1547="-",IF(W1547&lt;=3,"-",MAX(N1547,K1547*(1-$T$1))),IF(W1547&lt;=3,R1547,IF(T1547&gt;$V$6,MAX(N1547,K1547*$T$6),IF(T1547&gt;$V$5,MAX(R1547,N1547,K1547*(1-$T$2),K1547*(1-$T$5)),IF(T1547&gt;$V$4,MAX(R1547,N1547,K1547*(1-$T$2),K1547*(1-$T$4)),IF(T1547&gt;$V$3,MAX(R1547,N1547,K1547*(1-$T$2),K1547*(1-$T$3)),IF(T1547&gt;$V$1,MAX(N1547,K1547*(1-$T$2)),MAX(N1547,R1547)))))))))</f>
        <v>1.5291999999999999</v>
      </c>
      <c r="AC1547" s="70">
        <f>+IF(AB1547="-","-",IF(ABS(K1547-AB1547)&lt;0.1,1,-1*(AB1547-K1547)/K1547))</f>
        <v>1</v>
      </c>
      <c r="AD1547" s="66">
        <f>+IF(AB1547&lt;&gt;"-",IF(AB1547&lt;K1547,(K1547-AB1547)*C1547,AB1547*C1547),"")</f>
        <v>9.1752000000000002</v>
      </c>
      <c r="AE1547" s="68" t="str">
        <f>+IF(AB1547&lt;&gt;"-",IF(R1547&lt;&gt;"-",IF(Z1547&lt;&gt;"OUI","OLD","FAUX"),IF(Z1547&lt;&gt;"OUI","NEW","FAUX")),"")</f>
        <v>OLD</v>
      </c>
      <c r="AF1547" s="68"/>
      <c r="AG1547" s="68"/>
      <c r="AH1547" s="53" t="str">
        <f t="shared" si="23"/>
        <v/>
      </c>
    </row>
    <row r="1548" spans="1:34" ht="17">
      <c r="A1548" s="53" t="s">
        <v>1026</v>
      </c>
      <c r="B1548" s="53" t="s">
        <v>1027</v>
      </c>
      <c r="C1548" s="54">
        <v>26</v>
      </c>
      <c r="D1548" s="55" t="s">
        <v>80</v>
      </c>
      <c r="E1548" s="55" t="s">
        <v>432</v>
      </c>
      <c r="F1548" s="56" t="s">
        <v>49</v>
      </c>
      <c r="G1548" s="56" t="s">
        <v>49</v>
      </c>
      <c r="H1548" s="56"/>
      <c r="I1548" s="56"/>
      <c r="J1548" s="56" t="s">
        <v>49</v>
      </c>
      <c r="K1548" s="57">
        <v>1.5270999999999999</v>
      </c>
      <c r="L1548" s="58">
        <v>44172</v>
      </c>
      <c r="M1548" s="58">
        <v>45586</v>
      </c>
      <c r="N1548" s="59"/>
      <c r="O1548" s="56"/>
      <c r="P1548" s="56"/>
      <c r="Q1548" s="56">
        <v>27</v>
      </c>
      <c r="R1548" s="60">
        <v>1.37439</v>
      </c>
      <c r="S1548" s="61">
        <f>O1548+P1548</f>
        <v>0</v>
      </c>
      <c r="T1548" s="62">
        <f>+IF(L1548&lt;&gt;"",IF(DAYS360(L1548,$A$2)&lt;0,0,IF(AND(MONTH(L1548)=MONTH($A$2),YEAR(L1548)&lt;YEAR($A$2)),(DAYS360(L1548,$A$2)/30)-1,DAYS360(L1548,$A$2)/30)),0)</f>
        <v>51.633333333333333</v>
      </c>
      <c r="U1548" s="62">
        <f>+IF(M1548&lt;&gt;"",IF(DAYS360(M1548,$A$2)&lt;0,0,IF(AND(MONTH(M1548)=MONTH($A$2),YEAR(M1548)&lt;YEAR($A$2)),(DAYS360(M1548,$A$2)/30)-1,DAYS360(M1548,$A$2)/30)),0)</f>
        <v>5.166666666666667</v>
      </c>
      <c r="V1548" s="63">
        <f>S1548/((C1548+Q1548)/2)</f>
        <v>0</v>
      </c>
      <c r="W1548" s="64">
        <f>+IF(V1548&gt;0,1/V1548,999)</f>
        <v>999</v>
      </c>
      <c r="X1548" s="65" t="str">
        <f>+IF(N1548&lt;&gt;"",IF(INT(N1548)&lt;&gt;INT(K1548),"OUI",""),"")</f>
        <v/>
      </c>
      <c r="Y1548" s="66">
        <f>+IF(F1548="OUI",0,C1548*K1548)</f>
        <v>39.704599999999999</v>
      </c>
      <c r="Z1548" s="67" t="str">
        <f>+IF(R1548="-",IF(OR(F1548="OUI",AND(G1548="OUI",T1548&lt;=$V$1),H1548="OUI",I1548="OUI",J1548="OUI",T1548&lt;=$V$1),"OUI",""),"")</f>
        <v/>
      </c>
      <c r="AA1548" s="68" t="str">
        <f>+IF(OR(Z1548&lt;&gt;"OUI",X1548="OUI",R1548&lt;&gt;"-"),"OUI","")</f>
        <v>OUI</v>
      </c>
      <c r="AB1548" s="69">
        <f>+IF(AA1548&lt;&gt;"OUI","-",IF(R1548="-",IF(W1548&lt;=3,"-",MAX(N1548,K1548*(1-$T$1))),IF(W1548&lt;=3,R1548,IF(T1548&gt;$V$6,MAX(N1548,K1548*$T$6),IF(T1548&gt;$V$5,MAX(R1548,N1548,K1548*(1-$T$2),K1548*(1-$T$5)),IF(T1548&gt;$V$4,MAX(R1548,N1548,K1548*(1-$T$2),K1548*(1-$T$4)),IF(T1548&gt;$V$3,MAX(R1548,N1548,K1548*(1-$T$2),K1548*(1-$T$3)),IF(T1548&gt;$V$1,MAX(N1548,K1548*(1-$T$2)),MAX(N1548,R1548)))))))))</f>
        <v>1.37439</v>
      </c>
      <c r="AC1548" s="70">
        <f>+IF(AB1548="-","-",IF(ABS(K1548-AB1548)&lt;0.1,1,-1*(AB1548-K1548)/K1548))</f>
        <v>9.9999999999999936E-2</v>
      </c>
      <c r="AD1548" s="66">
        <f>+IF(AB1548&lt;&gt;"-",IF(AB1548&lt;K1548,(K1548-AB1548)*C1548,AB1548*C1548),"")</f>
        <v>3.9704599999999974</v>
      </c>
      <c r="AE1548" s="68" t="str">
        <f>+IF(AB1548&lt;&gt;"-",IF(R1548&lt;&gt;"-",IF(Z1548&lt;&gt;"OUI","OLD","FAUX"),IF(Z1548&lt;&gt;"OUI","NEW","FAUX")),"")</f>
        <v>OLD</v>
      </c>
      <c r="AF1548" s="68"/>
      <c r="AG1548" s="68"/>
      <c r="AH1548" s="53" t="str">
        <f t="shared" si="23"/>
        <v/>
      </c>
    </row>
    <row r="1549" spans="1:34" ht="17">
      <c r="A1549" s="53" t="s">
        <v>1814</v>
      </c>
      <c r="B1549" s="53" t="s">
        <v>1815</v>
      </c>
      <c r="C1549" s="54">
        <v>33</v>
      </c>
      <c r="D1549" s="55" t="s">
        <v>80</v>
      </c>
      <c r="E1549" s="55" t="s">
        <v>97</v>
      </c>
      <c r="F1549" s="56" t="s">
        <v>49</v>
      </c>
      <c r="G1549" s="56" t="s">
        <v>49</v>
      </c>
      <c r="H1549" s="56"/>
      <c r="I1549" s="56"/>
      <c r="J1549" s="56" t="s">
        <v>98</v>
      </c>
      <c r="K1549" s="57">
        <v>1.4964999999999999</v>
      </c>
      <c r="L1549" s="58">
        <v>44131</v>
      </c>
      <c r="M1549" s="58">
        <v>44246</v>
      </c>
      <c r="N1549" s="59"/>
      <c r="O1549" s="56"/>
      <c r="P1549" s="56"/>
      <c r="Q1549" s="56">
        <v>33</v>
      </c>
      <c r="R1549" s="60">
        <v>1.3468499999999999</v>
      </c>
      <c r="S1549" s="61">
        <f>O1549+P1549</f>
        <v>0</v>
      </c>
      <c r="T1549" s="62">
        <f>+IF(L1549&lt;&gt;"",IF(DAYS360(L1549,$A$2)&lt;0,0,IF(AND(MONTH(L1549)=MONTH($A$2),YEAR(L1549)&lt;YEAR($A$2)),(DAYS360(L1549,$A$2)/30)-1,DAYS360(L1549,$A$2)/30)),0)</f>
        <v>52.966666666666669</v>
      </c>
      <c r="U1549" s="62">
        <f>+IF(M1549&lt;&gt;"",IF(DAYS360(M1549,$A$2)&lt;0,0,IF(AND(MONTH(M1549)=MONTH($A$2),YEAR(M1549)&lt;YEAR($A$2)),(DAYS360(M1549,$A$2)/30)-1,DAYS360(M1549,$A$2)/30)),0)</f>
        <v>49.233333333333334</v>
      </c>
      <c r="V1549" s="63">
        <f>S1549/((C1549+Q1549)/2)</f>
        <v>0</v>
      </c>
      <c r="W1549" s="64">
        <f>+IF(V1549&gt;0,1/V1549,999)</f>
        <v>999</v>
      </c>
      <c r="X1549" s="65" t="str">
        <f>+IF(N1549&lt;&gt;"",IF(INT(N1549)&lt;&gt;INT(K1549),"OUI",""),"")</f>
        <v/>
      </c>
      <c r="Y1549" s="66">
        <f>+IF(F1549="OUI",0,C1549*K1549)</f>
        <v>49.384499999999996</v>
      </c>
      <c r="Z1549" s="67" t="str">
        <f>+IF(R1549="-",IF(OR(F1549="OUI",AND(G1549="OUI",T1549&lt;=$V$1),H1549="OUI",I1549="OUI",J1549="OUI",T1549&lt;=$V$1),"OUI",""),"")</f>
        <v/>
      </c>
      <c r="AA1549" s="68" t="str">
        <f>+IF(OR(Z1549&lt;&gt;"OUI",X1549="OUI",R1549&lt;&gt;"-"),"OUI","")</f>
        <v>OUI</v>
      </c>
      <c r="AB1549" s="69">
        <f>+IF(AA1549&lt;&gt;"OUI","-",IF(R1549="-",IF(W1549&lt;=3,"-",MAX(N1549,K1549*(1-$T$1))),IF(W1549&lt;=3,R1549,IF(T1549&gt;$V$6,MAX(N1549,K1549*$T$6),IF(T1549&gt;$V$5,MAX(R1549,N1549,K1549*(1-$T$2),K1549*(1-$T$5)),IF(T1549&gt;$V$4,MAX(R1549,N1549,K1549*(1-$T$2),K1549*(1-$T$4)),IF(T1549&gt;$V$3,MAX(R1549,N1549,K1549*(1-$T$2),K1549*(1-$T$3)),IF(T1549&gt;$V$1,MAX(N1549,K1549*(1-$T$2)),MAX(N1549,R1549)))))))))</f>
        <v>1.3468499999999999</v>
      </c>
      <c r="AC1549" s="70">
        <f>+IF(AB1549="-","-",IF(ABS(K1549-AB1549)&lt;0.1,1,-1*(AB1549-K1549)/K1549))</f>
        <v>0.10000000000000005</v>
      </c>
      <c r="AD1549" s="66">
        <f>+IF(AB1549&lt;&gt;"-",IF(AB1549&lt;K1549,(K1549-AB1549)*C1549,AB1549*C1549),"")</f>
        <v>4.9384500000000022</v>
      </c>
      <c r="AE1549" s="68" t="str">
        <f>+IF(AB1549&lt;&gt;"-",IF(R1549&lt;&gt;"-",IF(Z1549&lt;&gt;"OUI","OLD","FAUX"),IF(Z1549&lt;&gt;"OUI","NEW","FAUX")),"")</f>
        <v>OLD</v>
      </c>
      <c r="AF1549" s="68"/>
      <c r="AG1549" s="68"/>
      <c r="AH1549" s="53" t="str">
        <f t="shared" si="23"/>
        <v/>
      </c>
    </row>
    <row r="1550" spans="1:34" ht="17">
      <c r="A1550" s="53" t="s">
        <v>2265</v>
      </c>
      <c r="B1550" s="53" t="s">
        <v>2266</v>
      </c>
      <c r="C1550" s="54">
        <v>3</v>
      </c>
      <c r="D1550" s="55" t="s">
        <v>80</v>
      </c>
      <c r="E1550" s="55" t="s">
        <v>973</v>
      </c>
      <c r="F1550" s="56" t="s">
        <v>49</v>
      </c>
      <c r="G1550" s="56" t="s">
        <v>49</v>
      </c>
      <c r="H1550" s="56"/>
      <c r="I1550" s="56"/>
      <c r="J1550" s="56" t="s">
        <v>49</v>
      </c>
      <c r="K1550" s="57">
        <v>1.4931000000000001</v>
      </c>
      <c r="L1550" s="58">
        <v>44648</v>
      </c>
      <c r="M1550" s="58">
        <v>45688</v>
      </c>
      <c r="N1550" s="59"/>
      <c r="O1550" s="56">
        <v>1</v>
      </c>
      <c r="P1550" s="56"/>
      <c r="Q1550" s="56">
        <v>4</v>
      </c>
      <c r="R1550" s="60" t="s">
        <v>1139</v>
      </c>
      <c r="S1550" s="61">
        <f>O1550+P1550</f>
        <v>1</v>
      </c>
      <c r="T1550" s="62">
        <f>+IF(L1550&lt;&gt;"",IF(DAYS360(L1550,$A$2)&lt;0,0,IF(AND(MONTH(L1550)=MONTH($A$2),YEAR(L1550)&lt;YEAR($A$2)),(DAYS360(L1550,$A$2)/30)-1,DAYS360(L1550,$A$2)/30)),0)</f>
        <v>34.93333333333333</v>
      </c>
      <c r="U1550" s="62">
        <f>+IF(M1550&lt;&gt;"",IF(DAYS360(M1550,$A$2)&lt;0,0,IF(AND(MONTH(M1550)=MONTH($A$2),YEAR(M1550)&lt;YEAR($A$2)),(DAYS360(M1550,$A$2)/30)-1,DAYS360(M1550,$A$2)/30)),0)</f>
        <v>1.8666666666666667</v>
      </c>
      <c r="V1550" s="63">
        <f>S1550/((C1550+Q1550)/2)</f>
        <v>0.2857142857142857</v>
      </c>
      <c r="W1550" s="64">
        <f>+IF(V1550&gt;0,1/V1550,999)</f>
        <v>3.5</v>
      </c>
      <c r="X1550" s="65" t="str">
        <f>+IF(N1550&lt;&gt;"",IF(INT(N1550)&lt;&gt;INT(K1550),"OUI",""),"")</f>
        <v/>
      </c>
      <c r="Y1550" s="66">
        <f>+IF(F1550="OUI",0,C1550*K1550)</f>
        <v>4.4793000000000003</v>
      </c>
      <c r="Z1550" s="67" t="str">
        <f>+IF(R1550="-",IF(OR(F1550="OUI",AND(G1550="OUI",T1550&lt;=$V$1),H1550="OUI",I1550="OUI",J1550="OUI",T1550&lt;=$V$1),"OUI",""),"")</f>
        <v/>
      </c>
      <c r="AA1550" s="68" t="str">
        <f>+IF(OR(Z1550&lt;&gt;"OUI",X1550="OUI",R1550&lt;&gt;"-"),"OUI","")</f>
        <v>OUI</v>
      </c>
      <c r="AB1550" s="69">
        <f>+IF(AA1550&lt;&gt;"OUI","-",IF(R1550="-",IF(W1550&lt;=3,"-",MAX(N1550,K1550*(1-$T$1))),IF(W1550&lt;=3,R1550,IF(T1550&gt;$V$6,MAX(N1550,K1550*$T$6),IF(T1550&gt;$V$5,MAX(R1550,N1550,K1550*(1-$T$2),K1550*(1-$T$5)),IF(T1550&gt;$V$4,MAX(R1550,N1550,K1550*(1-$T$2),K1550*(1-$T$4)),IF(T1550&gt;$V$3,MAX(R1550,N1550,K1550*(1-$T$2),K1550*(1-$T$3)),IF(T1550&gt;$V$1,MAX(N1550,K1550*(1-$T$2)),MAX(N1550,R1550)))))))))</f>
        <v>1.34379</v>
      </c>
      <c r="AC1550" s="70">
        <f>+IF(AB1550="-","-",IF(ABS(K1550-AB1550)&lt;0.1,1,-1*(AB1550-K1550)/K1550))</f>
        <v>0.10000000000000003</v>
      </c>
      <c r="AD1550" s="66">
        <f>+IF(AB1550&lt;&gt;"-",IF(AB1550&lt;K1550,(K1550-AB1550)*C1550,AB1550*C1550),"")</f>
        <v>0.44793000000000016</v>
      </c>
      <c r="AE1550" s="68" t="str">
        <f>+IF(AB1550&lt;&gt;"-",IF(R1550&lt;&gt;"-",IF(Z1550&lt;&gt;"OUI","OLD","FAUX"),IF(Z1550&lt;&gt;"OUI","NEW","FAUX")),"")</f>
        <v>NEW</v>
      </c>
      <c r="AF1550" s="68"/>
      <c r="AG1550" s="68"/>
      <c r="AH1550" s="53" t="str">
        <f t="shared" si="23"/>
        <v/>
      </c>
    </row>
    <row r="1551" spans="1:34" ht="17">
      <c r="A1551" s="53" t="s">
        <v>1923</v>
      </c>
      <c r="B1551" s="53" t="s">
        <v>1924</v>
      </c>
      <c r="C1551" s="54">
        <v>14</v>
      </c>
      <c r="D1551" s="55" t="s">
        <v>47</v>
      </c>
      <c r="E1551" s="55" t="s">
        <v>137</v>
      </c>
      <c r="F1551" s="56" t="s">
        <v>49</v>
      </c>
      <c r="G1551" s="56" t="s">
        <v>49</v>
      </c>
      <c r="H1551" s="56"/>
      <c r="I1551" s="56"/>
      <c r="J1551" s="56" t="s">
        <v>49</v>
      </c>
      <c r="K1551" s="57">
        <v>1.4415</v>
      </c>
      <c r="L1551" s="58">
        <v>44200</v>
      </c>
      <c r="M1551" s="58">
        <v>45693</v>
      </c>
      <c r="N1551" s="59"/>
      <c r="O1551" s="56">
        <v>2</v>
      </c>
      <c r="P1551" s="56"/>
      <c r="Q1551" s="56">
        <v>14</v>
      </c>
      <c r="R1551" s="60">
        <v>1.29735</v>
      </c>
      <c r="S1551" s="61">
        <f>O1551+P1551</f>
        <v>2</v>
      </c>
      <c r="T1551" s="62">
        <f>+IF(L1551&lt;&gt;"",IF(DAYS360(L1551,$A$2)&lt;0,0,IF(AND(MONTH(L1551)=MONTH($A$2),YEAR(L1551)&lt;YEAR($A$2)),(DAYS360(L1551,$A$2)/30)-1,DAYS360(L1551,$A$2)/30)),0)</f>
        <v>50.733333333333334</v>
      </c>
      <c r="U1551" s="62">
        <f>+IF(M1551&lt;&gt;"",IF(DAYS360(M1551,$A$2)&lt;0,0,IF(AND(MONTH(M1551)=MONTH($A$2),YEAR(M1551)&lt;YEAR($A$2)),(DAYS360(M1551,$A$2)/30)-1,DAYS360(M1551,$A$2)/30)),0)</f>
        <v>1.7</v>
      </c>
      <c r="V1551" s="63">
        <f>S1551/((C1551+Q1551)/2)</f>
        <v>0.14285714285714285</v>
      </c>
      <c r="W1551" s="64">
        <f>+IF(V1551&gt;0,1/V1551,999)</f>
        <v>7</v>
      </c>
      <c r="X1551" s="65" t="str">
        <f>+IF(N1551&lt;&gt;"",IF(INT(N1551)&lt;&gt;INT(K1551),"OUI",""),"")</f>
        <v/>
      </c>
      <c r="Y1551" s="66">
        <f>+IF(F1551="OUI",0,C1551*K1551)</f>
        <v>20.181000000000001</v>
      </c>
      <c r="Z1551" s="67" t="str">
        <f>+IF(R1551="-",IF(OR(F1551="OUI",AND(G1551="OUI",T1551&lt;=$V$1),H1551="OUI",I1551="OUI",J1551="OUI",T1551&lt;=$V$1),"OUI",""),"")</f>
        <v/>
      </c>
      <c r="AA1551" s="68" t="str">
        <f>+IF(OR(Z1551&lt;&gt;"OUI",X1551="OUI",R1551&lt;&gt;"-"),"OUI","")</f>
        <v>OUI</v>
      </c>
      <c r="AB1551" s="69">
        <f>+IF(AA1551&lt;&gt;"OUI","-",IF(R1551="-",IF(W1551&lt;=3,"-",MAX(N1551,K1551*(1-$T$1))),IF(W1551&lt;=3,R1551,IF(T1551&gt;$V$6,MAX(N1551,K1551*$T$6),IF(T1551&gt;$V$5,MAX(R1551,N1551,K1551*(1-$T$2),K1551*(1-$T$5)),IF(T1551&gt;$V$4,MAX(R1551,N1551,K1551*(1-$T$2),K1551*(1-$T$4)),IF(T1551&gt;$V$3,MAX(R1551,N1551,K1551*(1-$T$2),K1551*(1-$T$3)),IF(T1551&gt;$V$1,MAX(N1551,K1551*(1-$T$2)),MAX(N1551,R1551)))))))))</f>
        <v>1.29735</v>
      </c>
      <c r="AC1551" s="70">
        <f>+IF(AB1551="-","-",IF(ABS(K1551-AB1551)&lt;0.1,1,-1*(AB1551-K1551)/K1551))</f>
        <v>0.1</v>
      </c>
      <c r="AD1551" s="66">
        <f>+IF(AB1551&lt;&gt;"-",IF(AB1551&lt;K1551,(K1551-AB1551)*C1551,AB1551*C1551),"")</f>
        <v>2.0181</v>
      </c>
      <c r="AE1551" s="68" t="str">
        <f>+IF(AB1551&lt;&gt;"-",IF(R1551&lt;&gt;"-",IF(Z1551&lt;&gt;"OUI","OLD","FAUX"),IF(Z1551&lt;&gt;"OUI","NEW","FAUX")),"")</f>
        <v>OLD</v>
      </c>
      <c r="AF1551" s="68"/>
      <c r="AG1551" s="68"/>
      <c r="AH1551" s="53" t="str">
        <f t="shared" ref="AH1551:AH1614" si="24">+IF(AND(OR(R1551&lt;&gt;"-",AB1551&lt;&gt;"-"),T1551&lt;=1),"Ne pas déprécier","")</f>
        <v/>
      </c>
    </row>
    <row r="1552" spans="1:34" ht="17">
      <c r="A1552" s="53" t="s">
        <v>1967</v>
      </c>
      <c r="B1552" s="53" t="s">
        <v>1968</v>
      </c>
      <c r="C1552" s="54">
        <v>10</v>
      </c>
      <c r="D1552" s="55" t="s">
        <v>47</v>
      </c>
      <c r="E1552" s="55" t="s">
        <v>137</v>
      </c>
      <c r="F1552" s="56" t="s">
        <v>49</v>
      </c>
      <c r="G1552" s="56" t="s">
        <v>49</v>
      </c>
      <c r="H1552" s="56"/>
      <c r="I1552" s="56"/>
      <c r="J1552" s="56" t="s">
        <v>49</v>
      </c>
      <c r="K1552" s="57">
        <v>1.4415</v>
      </c>
      <c r="L1552" s="58">
        <v>44200</v>
      </c>
      <c r="M1552" s="58">
        <v>45380</v>
      </c>
      <c r="N1552" s="59"/>
      <c r="O1552" s="56"/>
      <c r="P1552" s="56"/>
      <c r="Q1552" s="56">
        <v>10</v>
      </c>
      <c r="R1552" s="60">
        <v>1.29735</v>
      </c>
      <c r="S1552" s="61">
        <f>O1552+P1552</f>
        <v>0</v>
      </c>
      <c r="T1552" s="62">
        <f>+IF(L1552&lt;&gt;"",IF(DAYS360(L1552,$A$2)&lt;0,0,IF(AND(MONTH(L1552)=MONTH($A$2),YEAR(L1552)&lt;YEAR($A$2)),(DAYS360(L1552,$A$2)/30)-1,DAYS360(L1552,$A$2)/30)),0)</f>
        <v>50.733333333333334</v>
      </c>
      <c r="U1552" s="62">
        <f>+IF(M1552&lt;&gt;"",IF(DAYS360(M1552,$A$2)&lt;0,0,IF(AND(MONTH(M1552)=MONTH($A$2),YEAR(M1552)&lt;YEAR($A$2)),(DAYS360(M1552,$A$2)/30)-1,DAYS360(M1552,$A$2)/30)),0)</f>
        <v>10.9</v>
      </c>
      <c r="V1552" s="63">
        <f>S1552/((C1552+Q1552)/2)</f>
        <v>0</v>
      </c>
      <c r="W1552" s="64">
        <f>+IF(V1552&gt;0,1/V1552,999)</f>
        <v>999</v>
      </c>
      <c r="X1552" s="65" t="str">
        <f>+IF(N1552&lt;&gt;"",IF(INT(N1552)&lt;&gt;INT(K1552),"OUI",""),"")</f>
        <v/>
      </c>
      <c r="Y1552" s="66">
        <f>+IF(F1552="OUI",0,C1552*K1552)</f>
        <v>14.414999999999999</v>
      </c>
      <c r="Z1552" s="67" t="str">
        <f>+IF(R1552="-",IF(OR(F1552="OUI",AND(G1552="OUI",T1552&lt;=$V$1),H1552="OUI",I1552="OUI",J1552="OUI",T1552&lt;=$V$1),"OUI",""),"")</f>
        <v/>
      </c>
      <c r="AA1552" s="68" t="str">
        <f>+IF(OR(Z1552&lt;&gt;"OUI",X1552="OUI",R1552&lt;&gt;"-"),"OUI","")</f>
        <v>OUI</v>
      </c>
      <c r="AB1552" s="69">
        <f>+IF(AA1552&lt;&gt;"OUI","-",IF(R1552="-",IF(W1552&lt;=3,"-",MAX(N1552,K1552*(1-$T$1))),IF(W1552&lt;=3,R1552,IF(T1552&gt;$V$6,MAX(N1552,K1552*$T$6),IF(T1552&gt;$V$5,MAX(R1552,N1552,K1552*(1-$T$2),K1552*(1-$T$5)),IF(T1552&gt;$V$4,MAX(R1552,N1552,K1552*(1-$T$2),K1552*(1-$T$4)),IF(T1552&gt;$V$3,MAX(R1552,N1552,K1552*(1-$T$2),K1552*(1-$T$3)),IF(T1552&gt;$V$1,MAX(N1552,K1552*(1-$T$2)),MAX(N1552,R1552)))))))))</f>
        <v>1.29735</v>
      </c>
      <c r="AC1552" s="70">
        <f>+IF(AB1552="-","-",IF(ABS(K1552-AB1552)&lt;0.1,1,-1*(AB1552-K1552)/K1552))</f>
        <v>0.1</v>
      </c>
      <c r="AD1552" s="66">
        <f>+IF(AB1552&lt;&gt;"-",IF(AB1552&lt;K1552,(K1552-AB1552)*C1552,AB1552*C1552),"")</f>
        <v>1.4415</v>
      </c>
      <c r="AE1552" s="68" t="str">
        <f>+IF(AB1552&lt;&gt;"-",IF(R1552&lt;&gt;"-",IF(Z1552&lt;&gt;"OUI","OLD","FAUX"),IF(Z1552&lt;&gt;"OUI","NEW","FAUX")),"")</f>
        <v>OLD</v>
      </c>
      <c r="AF1552" s="68"/>
      <c r="AG1552" s="68"/>
      <c r="AH1552" s="53" t="str">
        <f t="shared" si="24"/>
        <v/>
      </c>
    </row>
    <row r="1553" spans="1:34" ht="17">
      <c r="A1553" s="53" t="s">
        <v>1969</v>
      </c>
      <c r="B1553" s="53" t="s">
        <v>1970</v>
      </c>
      <c r="C1553" s="54">
        <v>10</v>
      </c>
      <c r="D1553" s="55" t="s">
        <v>47</v>
      </c>
      <c r="E1553" s="55" t="s">
        <v>137</v>
      </c>
      <c r="F1553" s="56" t="s">
        <v>49</v>
      </c>
      <c r="G1553" s="56" t="s">
        <v>49</v>
      </c>
      <c r="H1553" s="56"/>
      <c r="I1553" s="56"/>
      <c r="J1553" s="56" t="s">
        <v>49</v>
      </c>
      <c r="K1553" s="57">
        <v>1.4415</v>
      </c>
      <c r="L1553" s="58">
        <v>44200</v>
      </c>
      <c r="M1553" s="58">
        <v>45681</v>
      </c>
      <c r="N1553" s="59"/>
      <c r="O1553" s="56">
        <v>1</v>
      </c>
      <c r="P1553" s="56"/>
      <c r="Q1553" s="56">
        <v>11</v>
      </c>
      <c r="R1553" s="60">
        <v>1.29735</v>
      </c>
      <c r="S1553" s="61">
        <f>O1553+P1553</f>
        <v>1</v>
      </c>
      <c r="T1553" s="62">
        <f>+IF(L1553&lt;&gt;"",IF(DAYS360(L1553,$A$2)&lt;0,0,IF(AND(MONTH(L1553)=MONTH($A$2),YEAR(L1553)&lt;YEAR($A$2)),(DAYS360(L1553,$A$2)/30)-1,DAYS360(L1553,$A$2)/30)),0)</f>
        <v>50.733333333333334</v>
      </c>
      <c r="U1553" s="62">
        <f>+IF(M1553&lt;&gt;"",IF(DAYS360(M1553,$A$2)&lt;0,0,IF(AND(MONTH(M1553)=MONTH($A$2),YEAR(M1553)&lt;YEAR($A$2)),(DAYS360(M1553,$A$2)/30)-1,DAYS360(M1553,$A$2)/30)),0)</f>
        <v>2.0666666666666669</v>
      </c>
      <c r="V1553" s="63">
        <f>S1553/((C1553+Q1553)/2)</f>
        <v>9.5238095238095233E-2</v>
      </c>
      <c r="W1553" s="64">
        <f>+IF(V1553&gt;0,1/V1553,999)</f>
        <v>10.5</v>
      </c>
      <c r="X1553" s="65" t="str">
        <f>+IF(N1553&lt;&gt;"",IF(INT(N1553)&lt;&gt;INT(K1553),"OUI",""),"")</f>
        <v/>
      </c>
      <c r="Y1553" s="66">
        <f>+IF(F1553="OUI",0,C1553*K1553)</f>
        <v>14.414999999999999</v>
      </c>
      <c r="Z1553" s="67" t="str">
        <f>+IF(R1553="-",IF(OR(F1553="OUI",AND(G1553="OUI",T1553&lt;=$V$1),H1553="OUI",I1553="OUI",J1553="OUI",T1553&lt;=$V$1),"OUI",""),"")</f>
        <v/>
      </c>
      <c r="AA1553" s="68" t="str">
        <f>+IF(OR(Z1553&lt;&gt;"OUI",X1553="OUI",R1553&lt;&gt;"-"),"OUI","")</f>
        <v>OUI</v>
      </c>
      <c r="AB1553" s="69">
        <f>+IF(AA1553&lt;&gt;"OUI","-",IF(R1553="-",IF(W1553&lt;=3,"-",MAX(N1553,K1553*(1-$T$1))),IF(W1553&lt;=3,R1553,IF(T1553&gt;$V$6,MAX(N1553,K1553*$T$6),IF(T1553&gt;$V$5,MAX(R1553,N1553,K1553*(1-$T$2),K1553*(1-$T$5)),IF(T1553&gt;$V$4,MAX(R1553,N1553,K1553*(1-$T$2),K1553*(1-$T$4)),IF(T1553&gt;$V$3,MAX(R1553,N1553,K1553*(1-$T$2),K1553*(1-$T$3)),IF(T1553&gt;$V$1,MAX(N1553,K1553*(1-$T$2)),MAX(N1553,R1553)))))))))</f>
        <v>1.29735</v>
      </c>
      <c r="AC1553" s="70">
        <f>+IF(AB1553="-","-",IF(ABS(K1553-AB1553)&lt;0.1,1,-1*(AB1553-K1553)/K1553))</f>
        <v>0.1</v>
      </c>
      <c r="AD1553" s="66">
        <f>+IF(AB1553&lt;&gt;"-",IF(AB1553&lt;K1553,(K1553-AB1553)*C1553,AB1553*C1553),"")</f>
        <v>1.4415</v>
      </c>
      <c r="AE1553" s="68" t="str">
        <f>+IF(AB1553&lt;&gt;"-",IF(R1553&lt;&gt;"-",IF(Z1553&lt;&gt;"OUI","OLD","FAUX"),IF(Z1553&lt;&gt;"OUI","NEW","FAUX")),"")</f>
        <v>OLD</v>
      </c>
      <c r="AF1553" s="68"/>
      <c r="AG1553" s="68"/>
      <c r="AH1553" s="53" t="str">
        <f t="shared" si="24"/>
        <v/>
      </c>
    </row>
    <row r="1554" spans="1:34" ht="17">
      <c r="A1554" s="53" t="s">
        <v>2000</v>
      </c>
      <c r="B1554" s="53" t="s">
        <v>2001</v>
      </c>
      <c r="C1554" s="54">
        <v>6</v>
      </c>
      <c r="D1554" s="55" t="s">
        <v>47</v>
      </c>
      <c r="E1554" s="55" t="s">
        <v>137</v>
      </c>
      <c r="F1554" s="56" t="s">
        <v>49</v>
      </c>
      <c r="G1554" s="56" t="s">
        <v>49</v>
      </c>
      <c r="H1554" s="56"/>
      <c r="I1554" s="56"/>
      <c r="J1554" s="56" t="s">
        <v>49</v>
      </c>
      <c r="K1554" s="57">
        <v>1.4415</v>
      </c>
      <c r="L1554" s="58">
        <v>44200</v>
      </c>
      <c r="M1554" s="58">
        <v>45608</v>
      </c>
      <c r="N1554" s="59"/>
      <c r="O1554" s="56"/>
      <c r="P1554" s="56"/>
      <c r="Q1554" s="56">
        <v>6</v>
      </c>
      <c r="R1554" s="60">
        <v>0.78681875000000012</v>
      </c>
      <c r="S1554" s="61">
        <f>O1554+P1554</f>
        <v>0</v>
      </c>
      <c r="T1554" s="62">
        <f>+IF(L1554&lt;&gt;"",IF(DAYS360(L1554,$A$2)&lt;0,0,IF(AND(MONTH(L1554)=MONTH($A$2),YEAR(L1554)&lt;YEAR($A$2)),(DAYS360(L1554,$A$2)/30)-1,DAYS360(L1554,$A$2)/30)),0)</f>
        <v>50.733333333333334</v>
      </c>
      <c r="U1554" s="62">
        <f>+IF(M1554&lt;&gt;"",IF(DAYS360(M1554,$A$2)&lt;0,0,IF(AND(MONTH(M1554)=MONTH($A$2),YEAR(M1554)&lt;YEAR($A$2)),(DAYS360(M1554,$A$2)/30)-1,DAYS360(M1554,$A$2)/30)),0)</f>
        <v>4.4666666666666668</v>
      </c>
      <c r="V1554" s="63">
        <f>S1554/((C1554+Q1554)/2)</f>
        <v>0</v>
      </c>
      <c r="W1554" s="64">
        <f>+IF(V1554&gt;0,1/V1554,999)</f>
        <v>999</v>
      </c>
      <c r="X1554" s="65" t="str">
        <f>+IF(N1554&lt;&gt;"",IF(INT(N1554)&lt;&gt;INT(K1554),"OUI",""),"")</f>
        <v/>
      </c>
      <c r="Y1554" s="66">
        <f>+IF(F1554="OUI",0,C1554*K1554)</f>
        <v>8.6490000000000009</v>
      </c>
      <c r="Z1554" s="67" t="str">
        <f>+IF(R1554="-",IF(OR(F1554="OUI",AND(G1554="OUI",T1554&lt;=$V$1),H1554="OUI",I1554="OUI",J1554="OUI",T1554&lt;=$V$1),"OUI",""),"")</f>
        <v/>
      </c>
      <c r="AA1554" s="68" t="str">
        <f>+IF(OR(Z1554&lt;&gt;"OUI",X1554="OUI",R1554&lt;&gt;"-"),"OUI","")</f>
        <v>OUI</v>
      </c>
      <c r="AB1554" s="69">
        <f>+IF(AA1554&lt;&gt;"OUI","-",IF(R1554="-",IF(W1554&lt;=3,"-",MAX(N1554,K1554*(1-$T$1))),IF(W1554&lt;=3,R1554,IF(T1554&gt;$V$6,MAX(N1554,K1554*$T$6),IF(T1554&gt;$V$5,MAX(R1554,N1554,K1554*(1-$T$2),K1554*(1-$T$5)),IF(T1554&gt;$V$4,MAX(R1554,N1554,K1554*(1-$T$2),K1554*(1-$T$4)),IF(T1554&gt;$V$3,MAX(R1554,N1554,K1554*(1-$T$2),K1554*(1-$T$3)),IF(T1554&gt;$V$1,MAX(N1554,K1554*(1-$T$2)),MAX(N1554,R1554)))))))))</f>
        <v>1.29735</v>
      </c>
      <c r="AC1554" s="70">
        <f>+IF(AB1554="-","-",IF(ABS(K1554-AB1554)&lt;0.1,1,-1*(AB1554-K1554)/K1554))</f>
        <v>0.1</v>
      </c>
      <c r="AD1554" s="66">
        <f>+IF(AB1554&lt;&gt;"-",IF(AB1554&lt;K1554,(K1554-AB1554)*C1554,AB1554*C1554),"")</f>
        <v>0.8649</v>
      </c>
      <c r="AE1554" s="68" t="str">
        <f>+IF(AB1554&lt;&gt;"-",IF(R1554&lt;&gt;"-",IF(Z1554&lt;&gt;"OUI","OLD","FAUX"),IF(Z1554&lt;&gt;"OUI","NEW","FAUX")),"")</f>
        <v>OLD</v>
      </c>
      <c r="AF1554" s="68"/>
      <c r="AG1554" s="68"/>
      <c r="AH1554" s="53" t="str">
        <f t="shared" si="24"/>
        <v/>
      </c>
    </row>
    <row r="1555" spans="1:34" ht="17">
      <c r="A1555" s="53" t="s">
        <v>347</v>
      </c>
      <c r="B1555" s="53" t="s">
        <v>348</v>
      </c>
      <c r="C1555" s="54">
        <v>5</v>
      </c>
      <c r="D1555" s="55" t="s">
        <v>80</v>
      </c>
      <c r="E1555" s="55" t="s">
        <v>243</v>
      </c>
      <c r="F1555" s="56" t="s">
        <v>49</v>
      </c>
      <c r="G1555" s="56" t="s">
        <v>49</v>
      </c>
      <c r="H1555" s="56"/>
      <c r="I1555" s="56"/>
      <c r="J1555" s="56" t="s">
        <v>98</v>
      </c>
      <c r="K1555" s="57">
        <v>1.4342999999999999</v>
      </c>
      <c r="L1555" s="58">
        <v>43315</v>
      </c>
      <c r="M1555" s="58">
        <v>45650</v>
      </c>
      <c r="N1555" s="59"/>
      <c r="O1555" s="56"/>
      <c r="P1555" s="56"/>
      <c r="Q1555" s="56">
        <v>5</v>
      </c>
      <c r="R1555" s="60">
        <v>1.4342999999999999</v>
      </c>
      <c r="S1555" s="61">
        <f>O1555+P1555</f>
        <v>0</v>
      </c>
      <c r="T1555" s="62">
        <f>+IF(L1555&lt;&gt;"",IF(DAYS360(L1555,$A$2)&lt;0,0,IF(AND(MONTH(L1555)=MONTH($A$2),YEAR(L1555)&lt;YEAR($A$2)),(DAYS360(L1555,$A$2)/30)-1,DAYS360(L1555,$A$2)/30)),0)</f>
        <v>79.766666666666666</v>
      </c>
      <c r="U1555" s="62">
        <f>+IF(M1555&lt;&gt;"",IF(DAYS360(M1555,$A$2)&lt;0,0,IF(AND(MONTH(M1555)=MONTH($A$2),YEAR(M1555)&lt;YEAR($A$2)),(DAYS360(M1555,$A$2)/30)-1,DAYS360(M1555,$A$2)/30)),0)</f>
        <v>3.0666666666666669</v>
      </c>
      <c r="V1555" s="63">
        <f>S1555/((C1555+Q1555)/2)</f>
        <v>0</v>
      </c>
      <c r="W1555" s="64">
        <f>+IF(V1555&gt;0,1/V1555,999)</f>
        <v>999</v>
      </c>
      <c r="X1555" s="65" t="str">
        <f>+IF(N1555&lt;&gt;"",IF(INT(N1555)&lt;&gt;INT(K1555),"OUI",""),"")</f>
        <v/>
      </c>
      <c r="Y1555" s="66">
        <f>+IF(F1555="OUI",0,C1555*K1555)</f>
        <v>7.1715</v>
      </c>
      <c r="Z1555" s="67" t="str">
        <f>+IF(R1555="-",IF(OR(F1555="OUI",AND(G1555="OUI",T1555&lt;=$V$1),H1555="OUI",I1555="OUI",J1555="OUI",T1555&lt;=$V$1),"OUI",""),"")</f>
        <v/>
      </c>
      <c r="AA1555" s="68" t="str">
        <f>+IF(OR(Z1555&lt;&gt;"OUI",X1555="OUI",R1555&lt;&gt;"-"),"OUI","")</f>
        <v>OUI</v>
      </c>
      <c r="AB1555" s="69">
        <f>+IF(AA1555&lt;&gt;"OUI","-",IF(R1555="-",IF(W1555&lt;=3,"-",MAX(N1555,K1555*(1-$T$1))),IF(W1555&lt;=3,R1555,IF(T1555&gt;$V$6,MAX(N1555,K1555*$T$6),IF(T1555&gt;$V$5,MAX(R1555,N1555,K1555*(1-$T$2),K1555*(1-$T$5)),IF(T1555&gt;$V$4,MAX(R1555,N1555,K1555*(1-$T$2),K1555*(1-$T$4)),IF(T1555&gt;$V$3,MAX(R1555,N1555,K1555*(1-$T$2),K1555*(1-$T$3)),IF(T1555&gt;$V$1,MAX(N1555,K1555*(1-$T$2)),MAX(N1555,R1555)))))))))</f>
        <v>1.4342999999999999</v>
      </c>
      <c r="AC1555" s="70">
        <f>+IF(AB1555="-","-",IF(ABS(K1555-AB1555)&lt;0.1,1,-1*(AB1555-K1555)/K1555))</f>
        <v>1</v>
      </c>
      <c r="AD1555" s="66">
        <f>+IF(AB1555&lt;&gt;"-",IF(AB1555&lt;K1555,(K1555-AB1555)*C1555,AB1555*C1555),"")</f>
        <v>7.1715</v>
      </c>
      <c r="AE1555" s="68" t="str">
        <f>+IF(AB1555&lt;&gt;"-",IF(R1555&lt;&gt;"-",IF(Z1555&lt;&gt;"OUI","OLD","FAUX"),IF(Z1555&lt;&gt;"OUI","NEW","FAUX")),"")</f>
        <v>OLD</v>
      </c>
      <c r="AF1555" s="68"/>
      <c r="AG1555" s="68"/>
      <c r="AH1555" s="53" t="str">
        <f t="shared" si="24"/>
        <v/>
      </c>
    </row>
    <row r="1556" spans="1:34" ht="17">
      <c r="A1556" s="53" t="s">
        <v>349</v>
      </c>
      <c r="B1556" s="53" t="s">
        <v>350</v>
      </c>
      <c r="C1556" s="54">
        <v>5</v>
      </c>
      <c r="D1556" s="55" t="s">
        <v>80</v>
      </c>
      <c r="E1556" s="55" t="s">
        <v>97</v>
      </c>
      <c r="F1556" s="56" t="s">
        <v>49</v>
      </c>
      <c r="G1556" s="56" t="s">
        <v>49</v>
      </c>
      <c r="H1556" s="56"/>
      <c r="I1556" s="56"/>
      <c r="J1556" s="56" t="s">
        <v>98</v>
      </c>
      <c r="K1556" s="57">
        <v>1.4151</v>
      </c>
      <c r="L1556" s="58">
        <v>43356</v>
      </c>
      <c r="M1556" s="58"/>
      <c r="N1556" s="59"/>
      <c r="O1556" s="56"/>
      <c r="P1556" s="56"/>
      <c r="Q1556" s="56">
        <v>5</v>
      </c>
      <c r="R1556" s="60">
        <v>1.4151</v>
      </c>
      <c r="S1556" s="61">
        <f>O1556+P1556</f>
        <v>0</v>
      </c>
      <c r="T1556" s="62">
        <f>+IF(L1556&lt;&gt;"",IF(DAYS360(L1556,$A$2)&lt;0,0,IF(AND(MONTH(L1556)=MONTH($A$2),YEAR(L1556)&lt;YEAR($A$2)),(DAYS360(L1556,$A$2)/30)-1,DAYS360(L1556,$A$2)/30)),0)</f>
        <v>78.433333333333337</v>
      </c>
      <c r="U1556" s="62">
        <f>+IF(M1556&lt;&gt;"",IF(DAYS360(M1556,$A$2)&lt;0,0,IF(AND(MONTH(M1556)=MONTH($A$2),YEAR(M1556)&lt;YEAR($A$2)),(DAYS360(M1556,$A$2)/30)-1,DAYS360(M1556,$A$2)/30)),0)</f>
        <v>0</v>
      </c>
      <c r="V1556" s="63">
        <f>S1556/((C1556+Q1556)/2)</f>
        <v>0</v>
      </c>
      <c r="W1556" s="64">
        <f>+IF(V1556&gt;0,1/V1556,999)</f>
        <v>999</v>
      </c>
      <c r="X1556" s="65" t="str">
        <f>+IF(N1556&lt;&gt;"",IF(INT(N1556)&lt;&gt;INT(K1556),"OUI",""),"")</f>
        <v/>
      </c>
      <c r="Y1556" s="66">
        <f>+IF(F1556="OUI",0,C1556*K1556)</f>
        <v>7.0754999999999999</v>
      </c>
      <c r="Z1556" s="67" t="str">
        <f>+IF(R1556="-",IF(OR(F1556="OUI",AND(G1556="OUI",T1556&lt;=$V$1),H1556="OUI",I1556="OUI",J1556="OUI",T1556&lt;=$V$1),"OUI",""),"")</f>
        <v/>
      </c>
      <c r="AA1556" s="68" t="str">
        <f>+IF(OR(Z1556&lt;&gt;"OUI",X1556="OUI",R1556&lt;&gt;"-"),"OUI","")</f>
        <v>OUI</v>
      </c>
      <c r="AB1556" s="69">
        <f>+IF(AA1556&lt;&gt;"OUI","-",IF(R1556="-",IF(W1556&lt;=3,"-",MAX(N1556,K1556*(1-$T$1))),IF(W1556&lt;=3,R1556,IF(T1556&gt;$V$6,MAX(N1556,K1556*$T$6),IF(T1556&gt;$V$5,MAX(R1556,N1556,K1556*(1-$T$2),K1556*(1-$T$5)),IF(T1556&gt;$V$4,MAX(R1556,N1556,K1556*(1-$T$2),K1556*(1-$T$4)),IF(T1556&gt;$V$3,MAX(R1556,N1556,K1556*(1-$T$2),K1556*(1-$T$3)),IF(T1556&gt;$V$1,MAX(N1556,K1556*(1-$T$2)),MAX(N1556,R1556)))))))))</f>
        <v>1.4151</v>
      </c>
      <c r="AC1556" s="70">
        <f>+IF(AB1556="-","-",IF(ABS(K1556-AB1556)&lt;0.1,1,-1*(AB1556-K1556)/K1556))</f>
        <v>1</v>
      </c>
      <c r="AD1556" s="66">
        <f>+IF(AB1556&lt;&gt;"-",IF(AB1556&lt;K1556,(K1556-AB1556)*C1556,AB1556*C1556),"")</f>
        <v>7.0754999999999999</v>
      </c>
      <c r="AE1556" s="68" t="str">
        <f>+IF(AB1556&lt;&gt;"-",IF(R1556&lt;&gt;"-",IF(Z1556&lt;&gt;"OUI","OLD","FAUX"),IF(Z1556&lt;&gt;"OUI","NEW","FAUX")),"")</f>
        <v>OLD</v>
      </c>
      <c r="AF1556" s="68"/>
      <c r="AG1556" s="68"/>
      <c r="AH1556" s="53" t="str">
        <f t="shared" si="24"/>
        <v/>
      </c>
    </row>
    <row r="1557" spans="1:34" ht="17">
      <c r="A1557" s="53" t="s">
        <v>300</v>
      </c>
      <c r="B1557" s="53" t="s">
        <v>301</v>
      </c>
      <c r="C1557" s="54">
        <v>10</v>
      </c>
      <c r="D1557" s="55" t="s">
        <v>80</v>
      </c>
      <c r="E1557" s="55" t="s">
        <v>97</v>
      </c>
      <c r="F1557" s="56" t="s">
        <v>49</v>
      </c>
      <c r="G1557" s="56" t="s">
        <v>49</v>
      </c>
      <c r="H1557" s="56"/>
      <c r="I1557" s="56"/>
      <c r="J1557" s="56" t="s">
        <v>98</v>
      </c>
      <c r="K1557" s="57">
        <v>1.4065000000000001</v>
      </c>
      <c r="L1557" s="58">
        <v>43356</v>
      </c>
      <c r="M1557" s="58"/>
      <c r="N1557" s="59"/>
      <c r="O1557" s="56"/>
      <c r="P1557" s="56"/>
      <c r="Q1557" s="56">
        <v>10</v>
      </c>
      <c r="R1557" s="60">
        <v>1.4065000000000001</v>
      </c>
      <c r="S1557" s="61">
        <f>O1557+P1557</f>
        <v>0</v>
      </c>
      <c r="T1557" s="62">
        <f>+IF(L1557&lt;&gt;"",IF(DAYS360(L1557,$A$2)&lt;0,0,IF(AND(MONTH(L1557)=MONTH($A$2),YEAR(L1557)&lt;YEAR($A$2)),(DAYS360(L1557,$A$2)/30)-1,DAYS360(L1557,$A$2)/30)),0)</f>
        <v>78.433333333333337</v>
      </c>
      <c r="U1557" s="62">
        <f>+IF(M1557&lt;&gt;"",IF(DAYS360(M1557,$A$2)&lt;0,0,IF(AND(MONTH(M1557)=MONTH($A$2),YEAR(M1557)&lt;YEAR($A$2)),(DAYS360(M1557,$A$2)/30)-1,DAYS360(M1557,$A$2)/30)),0)</f>
        <v>0</v>
      </c>
      <c r="V1557" s="63">
        <f>S1557/((C1557+Q1557)/2)</f>
        <v>0</v>
      </c>
      <c r="W1557" s="64">
        <f>+IF(V1557&gt;0,1/V1557,999)</f>
        <v>999</v>
      </c>
      <c r="X1557" s="65" t="str">
        <f>+IF(N1557&lt;&gt;"",IF(INT(N1557)&lt;&gt;INT(K1557),"OUI",""),"")</f>
        <v/>
      </c>
      <c r="Y1557" s="66">
        <f>+IF(F1557="OUI",0,C1557*K1557)</f>
        <v>14.065000000000001</v>
      </c>
      <c r="Z1557" s="67" t="str">
        <f>+IF(R1557="-",IF(OR(F1557="OUI",AND(G1557="OUI",T1557&lt;=$V$1),H1557="OUI",I1557="OUI",J1557="OUI",T1557&lt;=$V$1),"OUI",""),"")</f>
        <v/>
      </c>
      <c r="AA1557" s="68" t="str">
        <f>+IF(OR(Z1557&lt;&gt;"OUI",X1557="OUI",R1557&lt;&gt;"-"),"OUI","")</f>
        <v>OUI</v>
      </c>
      <c r="AB1557" s="69">
        <f>+IF(AA1557&lt;&gt;"OUI","-",IF(R1557="-",IF(W1557&lt;=3,"-",MAX(N1557,K1557*(1-$T$1))),IF(W1557&lt;=3,R1557,IF(T1557&gt;$V$6,MAX(N1557,K1557*$T$6),IF(T1557&gt;$V$5,MAX(R1557,N1557,K1557*(1-$T$2),K1557*(1-$T$5)),IF(T1557&gt;$V$4,MAX(R1557,N1557,K1557*(1-$T$2),K1557*(1-$T$4)),IF(T1557&gt;$V$3,MAX(R1557,N1557,K1557*(1-$T$2),K1557*(1-$T$3)),IF(T1557&gt;$V$1,MAX(N1557,K1557*(1-$T$2)),MAX(N1557,R1557)))))))))</f>
        <v>1.4065000000000001</v>
      </c>
      <c r="AC1557" s="70">
        <f>+IF(AB1557="-","-",IF(ABS(K1557-AB1557)&lt;0.1,1,-1*(AB1557-K1557)/K1557))</f>
        <v>1</v>
      </c>
      <c r="AD1557" s="66">
        <f>+IF(AB1557&lt;&gt;"-",IF(AB1557&lt;K1557,(K1557-AB1557)*C1557,AB1557*C1557),"")</f>
        <v>14.065000000000001</v>
      </c>
      <c r="AE1557" s="68" t="str">
        <f>+IF(AB1557&lt;&gt;"-",IF(R1557&lt;&gt;"-",IF(Z1557&lt;&gt;"OUI","OLD","FAUX"),IF(Z1557&lt;&gt;"OUI","NEW","FAUX")),"")</f>
        <v>OLD</v>
      </c>
      <c r="AF1557" s="68"/>
      <c r="AG1557" s="68"/>
      <c r="AH1557" s="53" t="str">
        <f t="shared" si="24"/>
        <v/>
      </c>
    </row>
    <row r="1558" spans="1:34" ht="17">
      <c r="A1558" s="53" t="s">
        <v>302</v>
      </c>
      <c r="B1558" s="53" t="s">
        <v>303</v>
      </c>
      <c r="C1558" s="54">
        <v>10</v>
      </c>
      <c r="D1558" s="55" t="s">
        <v>80</v>
      </c>
      <c r="E1558" s="55" t="s">
        <v>97</v>
      </c>
      <c r="F1558" s="56" t="s">
        <v>49</v>
      </c>
      <c r="G1558" s="56" t="s">
        <v>49</v>
      </c>
      <c r="H1558" s="56"/>
      <c r="I1558" s="56"/>
      <c r="J1558" s="56" t="s">
        <v>98</v>
      </c>
      <c r="K1558" s="57">
        <v>1.4065000000000001</v>
      </c>
      <c r="L1558" s="58">
        <v>43356</v>
      </c>
      <c r="M1558" s="58"/>
      <c r="N1558" s="59"/>
      <c r="O1558" s="56"/>
      <c r="P1558" s="56"/>
      <c r="Q1558" s="56">
        <v>10</v>
      </c>
      <c r="R1558" s="60">
        <v>1.4065000000000001</v>
      </c>
      <c r="S1558" s="61">
        <f>O1558+P1558</f>
        <v>0</v>
      </c>
      <c r="T1558" s="62">
        <f>+IF(L1558&lt;&gt;"",IF(DAYS360(L1558,$A$2)&lt;0,0,IF(AND(MONTH(L1558)=MONTH($A$2),YEAR(L1558)&lt;YEAR($A$2)),(DAYS360(L1558,$A$2)/30)-1,DAYS360(L1558,$A$2)/30)),0)</f>
        <v>78.433333333333337</v>
      </c>
      <c r="U1558" s="62">
        <f>+IF(M1558&lt;&gt;"",IF(DAYS360(M1558,$A$2)&lt;0,0,IF(AND(MONTH(M1558)=MONTH($A$2),YEAR(M1558)&lt;YEAR($A$2)),(DAYS360(M1558,$A$2)/30)-1,DAYS360(M1558,$A$2)/30)),0)</f>
        <v>0</v>
      </c>
      <c r="V1558" s="63">
        <f>S1558/((C1558+Q1558)/2)</f>
        <v>0</v>
      </c>
      <c r="W1558" s="64">
        <f>+IF(V1558&gt;0,1/V1558,999)</f>
        <v>999</v>
      </c>
      <c r="X1558" s="65" t="str">
        <f>+IF(N1558&lt;&gt;"",IF(INT(N1558)&lt;&gt;INT(K1558),"OUI",""),"")</f>
        <v/>
      </c>
      <c r="Y1558" s="66">
        <f>+IF(F1558="OUI",0,C1558*K1558)</f>
        <v>14.065000000000001</v>
      </c>
      <c r="Z1558" s="67" t="str">
        <f>+IF(R1558="-",IF(OR(F1558="OUI",AND(G1558="OUI",T1558&lt;=$V$1),H1558="OUI",I1558="OUI",J1558="OUI",T1558&lt;=$V$1),"OUI",""),"")</f>
        <v/>
      </c>
      <c r="AA1558" s="68" t="str">
        <f>+IF(OR(Z1558&lt;&gt;"OUI",X1558="OUI",R1558&lt;&gt;"-"),"OUI","")</f>
        <v>OUI</v>
      </c>
      <c r="AB1558" s="69">
        <f>+IF(AA1558&lt;&gt;"OUI","-",IF(R1558="-",IF(W1558&lt;=3,"-",MAX(N1558,K1558*(1-$T$1))),IF(W1558&lt;=3,R1558,IF(T1558&gt;$V$6,MAX(N1558,K1558*$T$6),IF(T1558&gt;$V$5,MAX(R1558,N1558,K1558*(1-$T$2),K1558*(1-$T$5)),IF(T1558&gt;$V$4,MAX(R1558,N1558,K1558*(1-$T$2),K1558*(1-$T$4)),IF(T1558&gt;$V$3,MAX(R1558,N1558,K1558*(1-$T$2),K1558*(1-$T$3)),IF(T1558&gt;$V$1,MAX(N1558,K1558*(1-$T$2)),MAX(N1558,R1558)))))))))</f>
        <v>1.4065000000000001</v>
      </c>
      <c r="AC1558" s="70">
        <f>+IF(AB1558="-","-",IF(ABS(K1558-AB1558)&lt;0.1,1,-1*(AB1558-K1558)/K1558))</f>
        <v>1</v>
      </c>
      <c r="AD1558" s="66">
        <f>+IF(AB1558&lt;&gt;"-",IF(AB1558&lt;K1558,(K1558-AB1558)*C1558,AB1558*C1558),"")</f>
        <v>14.065000000000001</v>
      </c>
      <c r="AE1558" s="68" t="str">
        <f>+IF(AB1558&lt;&gt;"-",IF(R1558&lt;&gt;"-",IF(Z1558&lt;&gt;"OUI","OLD","FAUX"),IF(Z1558&lt;&gt;"OUI","NEW","FAUX")),"")</f>
        <v>OLD</v>
      </c>
      <c r="AF1558" s="68"/>
      <c r="AG1558" s="68"/>
      <c r="AH1558" s="53" t="str">
        <f t="shared" si="24"/>
        <v/>
      </c>
    </row>
    <row r="1559" spans="1:34" ht="17">
      <c r="A1559" s="53" t="s">
        <v>304</v>
      </c>
      <c r="B1559" s="53" t="s">
        <v>305</v>
      </c>
      <c r="C1559" s="54">
        <v>10</v>
      </c>
      <c r="D1559" s="55" t="s">
        <v>80</v>
      </c>
      <c r="E1559" s="55" t="s">
        <v>97</v>
      </c>
      <c r="F1559" s="56" t="s">
        <v>49</v>
      </c>
      <c r="G1559" s="56" t="s">
        <v>49</v>
      </c>
      <c r="H1559" s="56"/>
      <c r="I1559" s="56"/>
      <c r="J1559" s="56" t="s">
        <v>98</v>
      </c>
      <c r="K1559" s="57">
        <v>1.4065000000000001</v>
      </c>
      <c r="L1559" s="58">
        <v>43356</v>
      </c>
      <c r="M1559" s="58"/>
      <c r="N1559" s="59"/>
      <c r="O1559" s="56"/>
      <c r="P1559" s="56"/>
      <c r="Q1559" s="56">
        <v>10</v>
      </c>
      <c r="R1559" s="60">
        <v>1.4065000000000001</v>
      </c>
      <c r="S1559" s="61">
        <f>O1559+P1559</f>
        <v>0</v>
      </c>
      <c r="T1559" s="62">
        <f>+IF(L1559&lt;&gt;"",IF(DAYS360(L1559,$A$2)&lt;0,0,IF(AND(MONTH(L1559)=MONTH($A$2),YEAR(L1559)&lt;YEAR($A$2)),(DAYS360(L1559,$A$2)/30)-1,DAYS360(L1559,$A$2)/30)),0)</f>
        <v>78.433333333333337</v>
      </c>
      <c r="U1559" s="62">
        <f>+IF(M1559&lt;&gt;"",IF(DAYS360(M1559,$A$2)&lt;0,0,IF(AND(MONTH(M1559)=MONTH($A$2),YEAR(M1559)&lt;YEAR($A$2)),(DAYS360(M1559,$A$2)/30)-1,DAYS360(M1559,$A$2)/30)),0)</f>
        <v>0</v>
      </c>
      <c r="V1559" s="63">
        <f>S1559/((C1559+Q1559)/2)</f>
        <v>0</v>
      </c>
      <c r="W1559" s="64">
        <f>+IF(V1559&gt;0,1/V1559,999)</f>
        <v>999</v>
      </c>
      <c r="X1559" s="65" t="str">
        <f>+IF(N1559&lt;&gt;"",IF(INT(N1559)&lt;&gt;INT(K1559),"OUI",""),"")</f>
        <v/>
      </c>
      <c r="Y1559" s="66">
        <f>+IF(F1559="OUI",0,C1559*K1559)</f>
        <v>14.065000000000001</v>
      </c>
      <c r="Z1559" s="67" t="str">
        <f>+IF(R1559="-",IF(OR(F1559="OUI",AND(G1559="OUI",T1559&lt;=$V$1),H1559="OUI",I1559="OUI",J1559="OUI",T1559&lt;=$V$1),"OUI",""),"")</f>
        <v/>
      </c>
      <c r="AA1559" s="68" t="str">
        <f>+IF(OR(Z1559&lt;&gt;"OUI",X1559="OUI",R1559&lt;&gt;"-"),"OUI","")</f>
        <v>OUI</v>
      </c>
      <c r="AB1559" s="69">
        <f>+IF(AA1559&lt;&gt;"OUI","-",IF(R1559="-",IF(W1559&lt;=3,"-",MAX(N1559,K1559*(1-$T$1))),IF(W1559&lt;=3,R1559,IF(T1559&gt;$V$6,MAX(N1559,K1559*$T$6),IF(T1559&gt;$V$5,MAX(R1559,N1559,K1559*(1-$T$2),K1559*(1-$T$5)),IF(T1559&gt;$V$4,MAX(R1559,N1559,K1559*(1-$T$2),K1559*(1-$T$4)),IF(T1559&gt;$V$3,MAX(R1559,N1559,K1559*(1-$T$2),K1559*(1-$T$3)),IF(T1559&gt;$V$1,MAX(N1559,K1559*(1-$T$2)),MAX(N1559,R1559)))))))))</f>
        <v>1.4065000000000001</v>
      </c>
      <c r="AC1559" s="70">
        <f>+IF(AB1559="-","-",IF(ABS(K1559-AB1559)&lt;0.1,1,-1*(AB1559-K1559)/K1559))</f>
        <v>1</v>
      </c>
      <c r="AD1559" s="66">
        <f>+IF(AB1559&lt;&gt;"-",IF(AB1559&lt;K1559,(K1559-AB1559)*C1559,AB1559*C1559),"")</f>
        <v>14.065000000000001</v>
      </c>
      <c r="AE1559" s="68" t="str">
        <f>+IF(AB1559&lt;&gt;"-",IF(R1559&lt;&gt;"-",IF(Z1559&lt;&gt;"OUI","OLD","FAUX"),IF(Z1559&lt;&gt;"OUI","NEW","FAUX")),"")</f>
        <v>OLD</v>
      </c>
      <c r="AF1559" s="68"/>
      <c r="AG1559" s="68"/>
      <c r="AH1559" s="53" t="str">
        <f t="shared" si="24"/>
        <v/>
      </c>
    </row>
    <row r="1560" spans="1:34" ht="17">
      <c r="A1560" s="53" t="s">
        <v>306</v>
      </c>
      <c r="B1560" s="53" t="s">
        <v>307</v>
      </c>
      <c r="C1560" s="54">
        <v>10</v>
      </c>
      <c r="D1560" s="55" t="s">
        <v>80</v>
      </c>
      <c r="E1560" s="55" t="s">
        <v>97</v>
      </c>
      <c r="F1560" s="56" t="s">
        <v>49</v>
      </c>
      <c r="G1560" s="56" t="s">
        <v>49</v>
      </c>
      <c r="H1560" s="56"/>
      <c r="I1560" s="56"/>
      <c r="J1560" s="56" t="s">
        <v>98</v>
      </c>
      <c r="K1560" s="57">
        <v>1.4065000000000001</v>
      </c>
      <c r="L1560" s="58">
        <v>43356</v>
      </c>
      <c r="M1560" s="58"/>
      <c r="N1560" s="59"/>
      <c r="O1560" s="56"/>
      <c r="P1560" s="56"/>
      <c r="Q1560" s="56">
        <v>10</v>
      </c>
      <c r="R1560" s="60">
        <v>1.4065000000000001</v>
      </c>
      <c r="S1560" s="61">
        <f>O1560+P1560</f>
        <v>0</v>
      </c>
      <c r="T1560" s="62">
        <f>+IF(L1560&lt;&gt;"",IF(DAYS360(L1560,$A$2)&lt;0,0,IF(AND(MONTH(L1560)=MONTH($A$2),YEAR(L1560)&lt;YEAR($A$2)),(DAYS360(L1560,$A$2)/30)-1,DAYS360(L1560,$A$2)/30)),0)</f>
        <v>78.433333333333337</v>
      </c>
      <c r="U1560" s="62">
        <f>+IF(M1560&lt;&gt;"",IF(DAYS360(M1560,$A$2)&lt;0,0,IF(AND(MONTH(M1560)=MONTH($A$2),YEAR(M1560)&lt;YEAR($A$2)),(DAYS360(M1560,$A$2)/30)-1,DAYS360(M1560,$A$2)/30)),0)</f>
        <v>0</v>
      </c>
      <c r="V1560" s="63">
        <f>S1560/((C1560+Q1560)/2)</f>
        <v>0</v>
      </c>
      <c r="W1560" s="64">
        <f>+IF(V1560&gt;0,1/V1560,999)</f>
        <v>999</v>
      </c>
      <c r="X1560" s="65" t="str">
        <f>+IF(N1560&lt;&gt;"",IF(INT(N1560)&lt;&gt;INT(K1560),"OUI",""),"")</f>
        <v/>
      </c>
      <c r="Y1560" s="66">
        <f>+IF(F1560="OUI",0,C1560*K1560)</f>
        <v>14.065000000000001</v>
      </c>
      <c r="Z1560" s="67" t="str">
        <f>+IF(R1560="-",IF(OR(F1560="OUI",AND(G1560="OUI",T1560&lt;=$V$1),H1560="OUI",I1560="OUI",J1560="OUI",T1560&lt;=$V$1),"OUI",""),"")</f>
        <v/>
      </c>
      <c r="AA1560" s="68" t="str">
        <f>+IF(OR(Z1560&lt;&gt;"OUI",X1560="OUI",R1560&lt;&gt;"-"),"OUI","")</f>
        <v>OUI</v>
      </c>
      <c r="AB1560" s="69">
        <f>+IF(AA1560&lt;&gt;"OUI","-",IF(R1560="-",IF(W1560&lt;=3,"-",MAX(N1560,K1560*(1-$T$1))),IF(W1560&lt;=3,R1560,IF(T1560&gt;$V$6,MAX(N1560,K1560*$T$6),IF(T1560&gt;$V$5,MAX(R1560,N1560,K1560*(1-$T$2),K1560*(1-$T$5)),IF(T1560&gt;$V$4,MAX(R1560,N1560,K1560*(1-$T$2),K1560*(1-$T$4)),IF(T1560&gt;$V$3,MAX(R1560,N1560,K1560*(1-$T$2),K1560*(1-$T$3)),IF(T1560&gt;$V$1,MAX(N1560,K1560*(1-$T$2)),MAX(N1560,R1560)))))))))</f>
        <v>1.4065000000000001</v>
      </c>
      <c r="AC1560" s="70">
        <f>+IF(AB1560="-","-",IF(ABS(K1560-AB1560)&lt;0.1,1,-1*(AB1560-K1560)/K1560))</f>
        <v>1</v>
      </c>
      <c r="AD1560" s="66">
        <f>+IF(AB1560&lt;&gt;"-",IF(AB1560&lt;K1560,(K1560-AB1560)*C1560,AB1560*C1560),"")</f>
        <v>14.065000000000001</v>
      </c>
      <c r="AE1560" s="68" t="str">
        <f>+IF(AB1560&lt;&gt;"-",IF(R1560&lt;&gt;"-",IF(Z1560&lt;&gt;"OUI","OLD","FAUX"),IF(Z1560&lt;&gt;"OUI","NEW","FAUX")),"")</f>
        <v>OLD</v>
      </c>
      <c r="AF1560" s="68"/>
      <c r="AG1560" s="68"/>
      <c r="AH1560" s="53" t="str">
        <f t="shared" si="24"/>
        <v/>
      </c>
    </row>
    <row r="1561" spans="1:34" ht="17">
      <c r="A1561" s="53" t="s">
        <v>312</v>
      </c>
      <c r="B1561" s="53" t="s">
        <v>313</v>
      </c>
      <c r="C1561" s="54">
        <v>9</v>
      </c>
      <c r="D1561" s="55" t="s">
        <v>80</v>
      </c>
      <c r="E1561" s="55" t="s">
        <v>97</v>
      </c>
      <c r="F1561" s="56" t="s">
        <v>49</v>
      </c>
      <c r="G1561" s="56" t="s">
        <v>49</v>
      </c>
      <c r="H1561" s="56"/>
      <c r="I1561" s="56"/>
      <c r="J1561" s="56" t="s">
        <v>98</v>
      </c>
      <c r="K1561" s="57">
        <v>1.4065000000000001</v>
      </c>
      <c r="L1561" s="58">
        <v>43356</v>
      </c>
      <c r="M1561" s="58">
        <v>43801</v>
      </c>
      <c r="N1561" s="59"/>
      <c r="O1561" s="56"/>
      <c r="P1561" s="56"/>
      <c r="Q1561" s="56">
        <v>9</v>
      </c>
      <c r="R1561" s="60">
        <v>1.4065000000000001</v>
      </c>
      <c r="S1561" s="61">
        <f>O1561+P1561</f>
        <v>0</v>
      </c>
      <c r="T1561" s="62">
        <f>+IF(L1561&lt;&gt;"",IF(DAYS360(L1561,$A$2)&lt;0,0,IF(AND(MONTH(L1561)=MONTH($A$2),YEAR(L1561)&lt;YEAR($A$2)),(DAYS360(L1561,$A$2)/30)-1,DAYS360(L1561,$A$2)/30)),0)</f>
        <v>78.433333333333337</v>
      </c>
      <c r="U1561" s="62">
        <f>+IF(M1561&lt;&gt;"",IF(DAYS360(M1561,$A$2)&lt;0,0,IF(AND(MONTH(M1561)=MONTH($A$2),YEAR(M1561)&lt;YEAR($A$2)),(DAYS360(M1561,$A$2)/30)-1,DAYS360(M1561,$A$2)/30)),0)</f>
        <v>63.8</v>
      </c>
      <c r="V1561" s="63">
        <f>S1561/((C1561+Q1561)/2)</f>
        <v>0</v>
      </c>
      <c r="W1561" s="64">
        <f>+IF(V1561&gt;0,1/V1561,999)</f>
        <v>999</v>
      </c>
      <c r="X1561" s="65" t="str">
        <f>+IF(N1561&lt;&gt;"",IF(INT(N1561)&lt;&gt;INT(K1561),"OUI",""),"")</f>
        <v/>
      </c>
      <c r="Y1561" s="66">
        <f>+IF(F1561="OUI",0,C1561*K1561)</f>
        <v>12.6585</v>
      </c>
      <c r="Z1561" s="67" t="str">
        <f>+IF(R1561="-",IF(OR(F1561="OUI",AND(G1561="OUI",T1561&lt;=$V$1),H1561="OUI",I1561="OUI",J1561="OUI",T1561&lt;=$V$1),"OUI",""),"")</f>
        <v/>
      </c>
      <c r="AA1561" s="68" t="str">
        <f>+IF(OR(Z1561&lt;&gt;"OUI",X1561="OUI",R1561&lt;&gt;"-"),"OUI","")</f>
        <v>OUI</v>
      </c>
      <c r="AB1561" s="69">
        <f>+IF(AA1561&lt;&gt;"OUI","-",IF(R1561="-",IF(W1561&lt;=3,"-",MAX(N1561,K1561*(1-$T$1))),IF(W1561&lt;=3,R1561,IF(T1561&gt;$V$6,MAX(N1561,K1561*$T$6),IF(T1561&gt;$V$5,MAX(R1561,N1561,K1561*(1-$T$2),K1561*(1-$T$5)),IF(T1561&gt;$V$4,MAX(R1561,N1561,K1561*(1-$T$2),K1561*(1-$T$4)),IF(T1561&gt;$V$3,MAX(R1561,N1561,K1561*(1-$T$2),K1561*(1-$T$3)),IF(T1561&gt;$V$1,MAX(N1561,K1561*(1-$T$2)),MAX(N1561,R1561)))))))))</f>
        <v>1.4065000000000001</v>
      </c>
      <c r="AC1561" s="70">
        <f>+IF(AB1561="-","-",IF(ABS(K1561-AB1561)&lt;0.1,1,-1*(AB1561-K1561)/K1561))</f>
        <v>1</v>
      </c>
      <c r="AD1561" s="66">
        <f>+IF(AB1561&lt;&gt;"-",IF(AB1561&lt;K1561,(K1561-AB1561)*C1561,AB1561*C1561),"")</f>
        <v>12.6585</v>
      </c>
      <c r="AE1561" s="68" t="str">
        <f>+IF(AB1561&lt;&gt;"-",IF(R1561&lt;&gt;"-",IF(Z1561&lt;&gt;"OUI","OLD","FAUX"),IF(Z1561&lt;&gt;"OUI","NEW","FAUX")),"")</f>
        <v>OLD</v>
      </c>
      <c r="AF1561" s="68"/>
      <c r="AG1561" s="68"/>
      <c r="AH1561" s="53" t="str">
        <f t="shared" si="24"/>
        <v/>
      </c>
    </row>
    <row r="1562" spans="1:34" ht="17">
      <c r="A1562" s="53" t="s">
        <v>308</v>
      </c>
      <c r="B1562" s="53" t="s">
        <v>309</v>
      </c>
      <c r="C1562" s="54">
        <v>10</v>
      </c>
      <c r="D1562" s="55" t="s">
        <v>80</v>
      </c>
      <c r="E1562" s="55" t="s">
        <v>97</v>
      </c>
      <c r="F1562" s="56" t="s">
        <v>49</v>
      </c>
      <c r="G1562" s="56" t="s">
        <v>49</v>
      </c>
      <c r="H1562" s="56"/>
      <c r="I1562" s="56"/>
      <c r="J1562" s="56" t="s">
        <v>98</v>
      </c>
      <c r="K1562" s="57">
        <v>1.3943000000000001</v>
      </c>
      <c r="L1562" s="58">
        <v>43654</v>
      </c>
      <c r="M1562" s="58"/>
      <c r="N1562" s="59"/>
      <c r="O1562" s="56"/>
      <c r="P1562" s="56"/>
      <c r="Q1562" s="56">
        <v>10</v>
      </c>
      <c r="R1562" s="60">
        <v>1.3943000000000001</v>
      </c>
      <c r="S1562" s="61">
        <f>O1562+P1562</f>
        <v>0</v>
      </c>
      <c r="T1562" s="62">
        <f>+IF(L1562&lt;&gt;"",IF(DAYS360(L1562,$A$2)&lt;0,0,IF(AND(MONTH(L1562)=MONTH($A$2),YEAR(L1562)&lt;YEAR($A$2)),(DAYS360(L1562,$A$2)/30)-1,DAYS360(L1562,$A$2)/30)),0)</f>
        <v>68.599999999999994</v>
      </c>
      <c r="U1562" s="62">
        <f>+IF(M1562&lt;&gt;"",IF(DAYS360(M1562,$A$2)&lt;0,0,IF(AND(MONTH(M1562)=MONTH($A$2),YEAR(M1562)&lt;YEAR($A$2)),(DAYS360(M1562,$A$2)/30)-1,DAYS360(M1562,$A$2)/30)),0)</f>
        <v>0</v>
      </c>
      <c r="V1562" s="63">
        <f>S1562/((C1562+Q1562)/2)</f>
        <v>0</v>
      </c>
      <c r="W1562" s="64">
        <f>+IF(V1562&gt;0,1/V1562,999)</f>
        <v>999</v>
      </c>
      <c r="X1562" s="65" t="str">
        <f>+IF(N1562&lt;&gt;"",IF(INT(N1562)&lt;&gt;INT(K1562),"OUI",""),"")</f>
        <v/>
      </c>
      <c r="Y1562" s="66">
        <f>+IF(F1562="OUI",0,C1562*K1562)</f>
        <v>13.943000000000001</v>
      </c>
      <c r="Z1562" s="67" t="str">
        <f>+IF(R1562="-",IF(OR(F1562="OUI",AND(G1562="OUI",T1562&lt;=$V$1),H1562="OUI",I1562="OUI",J1562="OUI",T1562&lt;=$V$1),"OUI",""),"")</f>
        <v/>
      </c>
      <c r="AA1562" s="68" t="str">
        <f>+IF(OR(Z1562&lt;&gt;"OUI",X1562="OUI",R1562&lt;&gt;"-"),"OUI","")</f>
        <v>OUI</v>
      </c>
      <c r="AB1562" s="69">
        <f>+IF(AA1562&lt;&gt;"OUI","-",IF(R1562="-",IF(W1562&lt;=3,"-",MAX(N1562,K1562*(1-$T$1))),IF(W1562&lt;=3,R1562,IF(T1562&gt;$V$6,MAX(N1562,K1562*$T$6),IF(T1562&gt;$V$5,MAX(R1562,N1562,K1562*(1-$T$2),K1562*(1-$T$5)),IF(T1562&gt;$V$4,MAX(R1562,N1562,K1562*(1-$T$2),K1562*(1-$T$4)),IF(T1562&gt;$V$3,MAX(R1562,N1562,K1562*(1-$T$2),K1562*(1-$T$3)),IF(T1562&gt;$V$1,MAX(N1562,K1562*(1-$T$2)),MAX(N1562,R1562)))))))))</f>
        <v>1.3943000000000001</v>
      </c>
      <c r="AC1562" s="70">
        <f>+IF(AB1562="-","-",IF(ABS(K1562-AB1562)&lt;0.1,1,-1*(AB1562-K1562)/K1562))</f>
        <v>1</v>
      </c>
      <c r="AD1562" s="66">
        <f>+IF(AB1562&lt;&gt;"-",IF(AB1562&lt;K1562,(K1562-AB1562)*C1562,AB1562*C1562),"")</f>
        <v>13.943000000000001</v>
      </c>
      <c r="AE1562" s="68" t="str">
        <f>+IF(AB1562&lt;&gt;"-",IF(R1562&lt;&gt;"-",IF(Z1562&lt;&gt;"OUI","OLD","FAUX"),IF(Z1562&lt;&gt;"OUI","NEW","FAUX")),"")</f>
        <v>OLD</v>
      </c>
      <c r="AF1562" s="68"/>
      <c r="AG1562" s="68"/>
      <c r="AH1562" s="53" t="str">
        <f t="shared" si="24"/>
        <v/>
      </c>
    </row>
    <row r="1563" spans="1:34" ht="17">
      <c r="A1563" s="53" t="s">
        <v>342</v>
      </c>
      <c r="B1563" s="53" t="s">
        <v>343</v>
      </c>
      <c r="C1563" s="54">
        <v>6</v>
      </c>
      <c r="D1563" s="55" t="s">
        <v>80</v>
      </c>
      <c r="E1563" s="55" t="s">
        <v>97</v>
      </c>
      <c r="F1563" s="56" t="s">
        <v>49</v>
      </c>
      <c r="G1563" s="56" t="s">
        <v>49</v>
      </c>
      <c r="H1563" s="56"/>
      <c r="I1563" s="56"/>
      <c r="J1563" s="56" t="s">
        <v>98</v>
      </c>
      <c r="K1563" s="57">
        <v>1.3943000000000001</v>
      </c>
      <c r="L1563" s="58">
        <v>43654</v>
      </c>
      <c r="M1563" s="58">
        <v>45603</v>
      </c>
      <c r="N1563" s="59"/>
      <c r="O1563" s="56"/>
      <c r="P1563" s="56"/>
      <c r="Q1563" s="56">
        <v>6</v>
      </c>
      <c r="R1563" s="60">
        <v>1.3943000000000001</v>
      </c>
      <c r="S1563" s="61">
        <f>O1563+P1563</f>
        <v>0</v>
      </c>
      <c r="T1563" s="62">
        <f>+IF(L1563&lt;&gt;"",IF(DAYS360(L1563,$A$2)&lt;0,0,IF(AND(MONTH(L1563)=MONTH($A$2),YEAR(L1563)&lt;YEAR($A$2)),(DAYS360(L1563,$A$2)/30)-1,DAYS360(L1563,$A$2)/30)),0)</f>
        <v>68.599999999999994</v>
      </c>
      <c r="U1563" s="62">
        <f>+IF(M1563&lt;&gt;"",IF(DAYS360(M1563,$A$2)&lt;0,0,IF(AND(MONTH(M1563)=MONTH($A$2),YEAR(M1563)&lt;YEAR($A$2)),(DAYS360(M1563,$A$2)/30)-1,DAYS360(M1563,$A$2)/30)),0)</f>
        <v>4.6333333333333337</v>
      </c>
      <c r="V1563" s="63">
        <f>S1563/((C1563+Q1563)/2)</f>
        <v>0</v>
      </c>
      <c r="W1563" s="64">
        <f>+IF(V1563&gt;0,1/V1563,999)</f>
        <v>999</v>
      </c>
      <c r="X1563" s="65" t="str">
        <f>+IF(N1563&lt;&gt;"",IF(INT(N1563)&lt;&gt;INT(K1563),"OUI",""),"")</f>
        <v/>
      </c>
      <c r="Y1563" s="66">
        <f>+IF(F1563="OUI",0,C1563*K1563)</f>
        <v>8.3658000000000001</v>
      </c>
      <c r="Z1563" s="67" t="str">
        <f>+IF(R1563="-",IF(OR(F1563="OUI",AND(G1563="OUI",T1563&lt;=$V$1),H1563="OUI",I1563="OUI",J1563="OUI",T1563&lt;=$V$1),"OUI",""),"")</f>
        <v/>
      </c>
      <c r="AA1563" s="68" t="str">
        <f>+IF(OR(Z1563&lt;&gt;"OUI",X1563="OUI",R1563&lt;&gt;"-"),"OUI","")</f>
        <v>OUI</v>
      </c>
      <c r="AB1563" s="69">
        <f>+IF(AA1563&lt;&gt;"OUI","-",IF(R1563="-",IF(W1563&lt;=3,"-",MAX(N1563,K1563*(1-$T$1))),IF(W1563&lt;=3,R1563,IF(T1563&gt;$V$6,MAX(N1563,K1563*$T$6),IF(T1563&gt;$V$5,MAX(R1563,N1563,K1563*(1-$T$2),K1563*(1-$T$5)),IF(T1563&gt;$V$4,MAX(R1563,N1563,K1563*(1-$T$2),K1563*(1-$T$4)),IF(T1563&gt;$V$3,MAX(R1563,N1563,K1563*(1-$T$2),K1563*(1-$T$3)),IF(T1563&gt;$V$1,MAX(N1563,K1563*(1-$T$2)),MAX(N1563,R1563)))))))))</f>
        <v>1.3943000000000001</v>
      </c>
      <c r="AC1563" s="70">
        <f>+IF(AB1563="-","-",IF(ABS(K1563-AB1563)&lt;0.1,1,-1*(AB1563-K1563)/K1563))</f>
        <v>1</v>
      </c>
      <c r="AD1563" s="66">
        <f>+IF(AB1563&lt;&gt;"-",IF(AB1563&lt;K1563,(K1563-AB1563)*C1563,AB1563*C1563),"")</f>
        <v>8.3658000000000001</v>
      </c>
      <c r="AE1563" s="68" t="str">
        <f>+IF(AB1563&lt;&gt;"-",IF(R1563&lt;&gt;"-",IF(Z1563&lt;&gt;"OUI","OLD","FAUX"),IF(Z1563&lt;&gt;"OUI","NEW","FAUX")),"")</f>
        <v>OLD</v>
      </c>
      <c r="AF1563" s="68"/>
      <c r="AG1563" s="68"/>
      <c r="AH1563" s="53" t="str">
        <f t="shared" si="24"/>
        <v/>
      </c>
    </row>
    <row r="1564" spans="1:34" ht="17">
      <c r="A1564" s="53" t="s">
        <v>3515</v>
      </c>
      <c r="B1564" s="53" t="s">
        <v>3516</v>
      </c>
      <c r="C1564" s="54">
        <v>5</v>
      </c>
      <c r="D1564" s="55" t="s">
        <v>80</v>
      </c>
      <c r="E1564" s="55"/>
      <c r="F1564" s="56" t="s">
        <v>49</v>
      </c>
      <c r="G1564" s="56" t="s">
        <v>49</v>
      </c>
      <c r="H1564" s="56"/>
      <c r="I1564" s="56"/>
      <c r="J1564" s="56"/>
      <c r="K1564" s="57">
        <v>1.393</v>
      </c>
      <c r="L1564" s="58">
        <v>45495</v>
      </c>
      <c r="M1564" s="58">
        <v>45595</v>
      </c>
      <c r="N1564" s="59"/>
      <c r="O1564" s="56"/>
      <c r="P1564" s="56"/>
      <c r="Q1564" s="56">
        <v>5</v>
      </c>
      <c r="R1564" s="60" t="s">
        <v>1139</v>
      </c>
      <c r="S1564" s="61">
        <f>O1564+P1564</f>
        <v>0</v>
      </c>
      <c r="T1564" s="62">
        <f>+IF(L1564&lt;&gt;"",IF(DAYS360(L1564,$A$2)&lt;0,0,IF(AND(MONTH(L1564)=MONTH($A$2),YEAR(L1564)&lt;YEAR($A$2)),(DAYS360(L1564,$A$2)/30)-1,DAYS360(L1564,$A$2)/30)),0)</f>
        <v>8.1333333333333329</v>
      </c>
      <c r="U1564" s="62">
        <f>+IF(M1564&lt;&gt;"",IF(DAYS360(M1564,$A$2)&lt;0,0,IF(AND(MONTH(M1564)=MONTH($A$2),YEAR(M1564)&lt;YEAR($A$2)),(DAYS360(M1564,$A$2)/30)-1,DAYS360(M1564,$A$2)/30)),0)</f>
        <v>4.8666666666666663</v>
      </c>
      <c r="V1564" s="63">
        <f>S1564/((C1564+Q1564)/2)</f>
        <v>0</v>
      </c>
      <c r="W1564" s="64">
        <f>+IF(V1564&gt;0,1/V1564,999)</f>
        <v>999</v>
      </c>
      <c r="X1564" s="65" t="str">
        <f>+IF(N1564&lt;&gt;"",IF(INT(N1564)&lt;&gt;INT(K1564),"OUI",""),"")</f>
        <v/>
      </c>
      <c r="Y1564" s="66">
        <f>+IF(F1564="OUI",0,C1564*K1564)</f>
        <v>6.9649999999999999</v>
      </c>
      <c r="Z1564" s="67" t="str">
        <f>+IF(R1564="-",IF(OR(F1564="OUI",AND(G1564="OUI",T1564&lt;=$V$1),H1564="OUI",I1564="OUI",J1564="OUI",T1564&lt;=$V$1),"OUI",""),"")</f>
        <v>OUI</v>
      </c>
      <c r="AA1564" s="68" t="str">
        <f>+IF(OR(Z1564&lt;&gt;"OUI",X1564="OUI",R1564&lt;&gt;"-"),"OUI","")</f>
        <v/>
      </c>
      <c r="AB1564" s="69" t="str">
        <f>+IF(AA1564&lt;&gt;"OUI","-",IF(R1564="-",IF(W1564&lt;=3,"-",MAX(N1564,K1564*(1-$T$1))),IF(W1564&lt;=3,R1564,IF(T1564&gt;$V$6,MAX(N1564,K1564*$T$6),IF(T1564&gt;$V$5,MAX(R1564,N1564,K1564*(1-$T$2),K1564*(1-$T$5)),IF(T1564&gt;$V$4,MAX(R1564,N1564,K1564*(1-$T$2),K1564*(1-$T$4)),IF(T1564&gt;$V$3,MAX(R1564,N1564,K1564*(1-$T$2),K1564*(1-$T$3)),IF(T1564&gt;$V$1,MAX(N1564,K1564*(1-$T$2)),MAX(N1564,R1564)))))))))</f>
        <v>-</v>
      </c>
      <c r="AC1564" s="70" t="str">
        <f>+IF(AB1564="-","-",IF(ABS(K1564-AB1564)&lt;0.1,1,-1*(AB1564-K1564)/K1564))</f>
        <v>-</v>
      </c>
      <c r="AD1564" s="66" t="str">
        <f>+IF(AB1564&lt;&gt;"-",IF(AB1564&lt;K1564,(K1564-AB1564)*C1564,AB1564*C1564),"")</f>
        <v/>
      </c>
      <c r="AE1564" s="68" t="str">
        <f>+IF(AB1564&lt;&gt;"-",IF(R1564&lt;&gt;"-",IF(Z1564&lt;&gt;"OUI","OLD","FAUX"),IF(Z1564&lt;&gt;"OUI","NEW","FAUX")),"")</f>
        <v/>
      </c>
      <c r="AF1564" s="68"/>
      <c r="AG1564" s="68"/>
      <c r="AH1564" s="53" t="str">
        <f t="shared" si="24"/>
        <v/>
      </c>
    </row>
    <row r="1565" spans="1:34" ht="17">
      <c r="A1565" s="53" t="s">
        <v>2365</v>
      </c>
      <c r="B1565" s="53" t="s">
        <v>2366</v>
      </c>
      <c r="C1565" s="54">
        <v>582</v>
      </c>
      <c r="D1565" s="55" t="s">
        <v>47</v>
      </c>
      <c r="E1565" s="55" t="s">
        <v>437</v>
      </c>
      <c r="F1565" s="56" t="s">
        <v>49</v>
      </c>
      <c r="G1565" s="56" t="s">
        <v>49</v>
      </c>
      <c r="H1565" s="56" t="s">
        <v>98</v>
      </c>
      <c r="I1565" s="56"/>
      <c r="J1565" s="56" t="s">
        <v>49</v>
      </c>
      <c r="K1565" s="57">
        <v>1.3867</v>
      </c>
      <c r="L1565" s="58">
        <v>45555</v>
      </c>
      <c r="M1565" s="58">
        <v>45729</v>
      </c>
      <c r="N1565" s="59"/>
      <c r="O1565" s="56">
        <v>240</v>
      </c>
      <c r="P1565" s="56">
        <v>72</v>
      </c>
      <c r="Q1565" s="56">
        <v>917</v>
      </c>
      <c r="R1565" s="60" t="s">
        <v>1139</v>
      </c>
      <c r="S1565" s="61">
        <f>O1565+P1565</f>
        <v>312</v>
      </c>
      <c r="T1565" s="62">
        <f>+IF(L1565&lt;&gt;"",IF(DAYS360(L1565,$A$2)&lt;0,0,IF(AND(MONTH(L1565)=MONTH($A$2),YEAR(L1565)&lt;YEAR($A$2)),(DAYS360(L1565,$A$2)/30)-1,DAYS360(L1565,$A$2)/30)),0)</f>
        <v>6.2</v>
      </c>
      <c r="U1565" s="62">
        <f>+IF(M1565&lt;&gt;"",IF(DAYS360(M1565,$A$2)&lt;0,0,IF(AND(MONTH(M1565)=MONTH($A$2),YEAR(M1565)&lt;YEAR($A$2)),(DAYS360(M1565,$A$2)/30)-1,DAYS360(M1565,$A$2)/30)),0)</f>
        <v>0.43333333333333335</v>
      </c>
      <c r="V1565" s="63">
        <f>S1565/((C1565+Q1565)/2)</f>
        <v>0.4162775183455637</v>
      </c>
      <c r="W1565" s="64">
        <f>+IF(V1565&gt;0,1/V1565,999)</f>
        <v>2.4022435897435899</v>
      </c>
      <c r="X1565" s="65" t="str">
        <f>+IF(N1565&lt;&gt;"",IF(INT(N1565)&lt;&gt;INT(K1565),"OUI",""),"")</f>
        <v/>
      </c>
      <c r="Y1565" s="66">
        <f>+IF(F1565="OUI",0,C1565*K1565)</f>
        <v>807.05939999999998</v>
      </c>
      <c r="Z1565" s="67" t="str">
        <f>+IF(R1565="-",IF(OR(F1565="OUI",AND(G1565="OUI",T1565&lt;=$V$1),H1565="OUI",I1565="OUI",J1565="OUI",T1565&lt;=$V$1),"OUI",""),"")</f>
        <v>OUI</v>
      </c>
      <c r="AA1565" s="68" t="str">
        <f>+IF(OR(Z1565&lt;&gt;"OUI",X1565="OUI",R1565&lt;&gt;"-"),"OUI","")</f>
        <v/>
      </c>
      <c r="AB1565" s="69" t="str">
        <f>+IF(AA1565&lt;&gt;"OUI","-",IF(R1565="-",IF(W1565&lt;=3,"-",MAX(N1565,K1565*(1-$T$1))),IF(W1565&lt;=3,R1565,IF(T1565&gt;$V$6,MAX(N1565,K1565*$T$6),IF(T1565&gt;$V$5,MAX(R1565,N1565,K1565*(1-$T$2),K1565*(1-$T$5)),IF(T1565&gt;$V$4,MAX(R1565,N1565,K1565*(1-$T$2),K1565*(1-$T$4)),IF(T1565&gt;$V$3,MAX(R1565,N1565,K1565*(1-$T$2),K1565*(1-$T$3)),IF(T1565&gt;$V$1,MAX(N1565,K1565*(1-$T$2)),MAX(N1565,R1565)))))))))</f>
        <v>-</v>
      </c>
      <c r="AC1565" s="70" t="str">
        <f>+IF(AB1565="-","-",IF(ABS(K1565-AB1565)&lt;0.1,1,-1*(AB1565-K1565)/K1565))</f>
        <v>-</v>
      </c>
      <c r="AD1565" s="66" t="str">
        <f>+IF(AB1565&lt;&gt;"-",IF(AB1565&lt;K1565,(K1565-AB1565)*C1565,AB1565*C1565),"")</f>
        <v/>
      </c>
      <c r="AE1565" s="68" t="str">
        <f>+IF(AB1565&lt;&gt;"-",IF(R1565&lt;&gt;"-",IF(Z1565&lt;&gt;"OUI","OLD","FAUX"),IF(Z1565&lt;&gt;"OUI","NEW","FAUX")),"")</f>
        <v/>
      </c>
      <c r="AF1565" s="68"/>
      <c r="AG1565" s="68"/>
      <c r="AH1565" s="53" t="str">
        <f t="shared" si="24"/>
        <v/>
      </c>
    </row>
    <row r="1566" spans="1:34" ht="17">
      <c r="A1566" s="53" t="s">
        <v>1099</v>
      </c>
      <c r="B1566" s="53" t="s">
        <v>1100</v>
      </c>
      <c r="C1566" s="54">
        <v>12</v>
      </c>
      <c r="D1566" s="55" t="s">
        <v>47</v>
      </c>
      <c r="E1566" s="55" t="s">
        <v>137</v>
      </c>
      <c r="F1566" s="56" t="s">
        <v>49</v>
      </c>
      <c r="G1566" s="56" t="s">
        <v>49</v>
      </c>
      <c r="H1566" s="56"/>
      <c r="I1566" s="56"/>
      <c r="J1566" s="56" t="s">
        <v>49</v>
      </c>
      <c r="K1566" s="57">
        <v>1.3677999999999999</v>
      </c>
      <c r="L1566" s="58">
        <v>44160</v>
      </c>
      <c r="M1566" s="58">
        <v>45595</v>
      </c>
      <c r="N1566" s="59"/>
      <c r="O1566" s="56"/>
      <c r="P1566" s="56"/>
      <c r="Q1566" s="56">
        <v>12</v>
      </c>
      <c r="R1566" s="60">
        <v>0.68389999999999995</v>
      </c>
      <c r="S1566" s="61">
        <f>O1566+P1566</f>
        <v>0</v>
      </c>
      <c r="T1566" s="62">
        <f>+IF(L1566&lt;&gt;"",IF(DAYS360(L1566,$A$2)&lt;0,0,IF(AND(MONTH(L1566)=MONTH($A$2),YEAR(L1566)&lt;YEAR($A$2)),(DAYS360(L1566,$A$2)/30)-1,DAYS360(L1566,$A$2)/30)),0)</f>
        <v>52.033333333333331</v>
      </c>
      <c r="U1566" s="62">
        <f>+IF(M1566&lt;&gt;"",IF(DAYS360(M1566,$A$2)&lt;0,0,IF(AND(MONTH(M1566)=MONTH($A$2),YEAR(M1566)&lt;YEAR($A$2)),(DAYS360(M1566,$A$2)/30)-1,DAYS360(M1566,$A$2)/30)),0)</f>
        <v>4.8666666666666663</v>
      </c>
      <c r="V1566" s="63">
        <f>S1566/((C1566+Q1566)/2)</f>
        <v>0</v>
      </c>
      <c r="W1566" s="64">
        <f>+IF(V1566&gt;0,1/V1566,999)</f>
        <v>999</v>
      </c>
      <c r="X1566" s="65" t="str">
        <f>+IF(N1566&lt;&gt;"",IF(INT(N1566)&lt;&gt;INT(K1566),"OUI",""),"")</f>
        <v/>
      </c>
      <c r="Y1566" s="66">
        <f>+IF(F1566="OUI",0,C1566*K1566)</f>
        <v>16.413599999999999</v>
      </c>
      <c r="Z1566" s="67" t="str">
        <f>+IF(R1566="-",IF(OR(F1566="OUI",AND(G1566="OUI",T1566&lt;=$V$1),H1566="OUI",I1566="OUI",J1566="OUI",T1566&lt;=$V$1),"OUI",""),"")</f>
        <v/>
      </c>
      <c r="AA1566" s="68" t="str">
        <f>+IF(OR(Z1566&lt;&gt;"OUI",X1566="OUI",R1566&lt;&gt;"-"),"OUI","")</f>
        <v>OUI</v>
      </c>
      <c r="AB1566" s="69">
        <f>+IF(AA1566&lt;&gt;"OUI","-",IF(R1566="-",IF(W1566&lt;=3,"-",MAX(N1566,K1566*(1-$T$1))),IF(W1566&lt;=3,R1566,IF(T1566&gt;$V$6,MAX(N1566,K1566*$T$6),IF(T1566&gt;$V$5,MAX(R1566,N1566,K1566*(1-$T$2),K1566*(1-$T$5)),IF(T1566&gt;$V$4,MAX(R1566,N1566,K1566*(1-$T$2),K1566*(1-$T$4)),IF(T1566&gt;$V$3,MAX(R1566,N1566,K1566*(1-$T$2),K1566*(1-$T$3)),IF(T1566&gt;$V$1,MAX(N1566,K1566*(1-$T$2)),MAX(N1566,R1566)))))))))</f>
        <v>1.23102</v>
      </c>
      <c r="AC1566" s="70">
        <f>+IF(AB1566="-","-",IF(ABS(K1566-AB1566)&lt;0.1,1,-1*(AB1566-K1566)/K1566))</f>
        <v>9.9999999999999936E-2</v>
      </c>
      <c r="AD1566" s="66">
        <f>+IF(AB1566&lt;&gt;"-",IF(AB1566&lt;K1566,(K1566-AB1566)*C1566,AB1566*C1566),"")</f>
        <v>1.6413599999999988</v>
      </c>
      <c r="AE1566" s="68" t="str">
        <f>+IF(AB1566&lt;&gt;"-",IF(R1566&lt;&gt;"-",IF(Z1566&lt;&gt;"OUI","OLD","FAUX"),IF(Z1566&lt;&gt;"OUI","NEW","FAUX")),"")</f>
        <v>OLD</v>
      </c>
      <c r="AF1566" s="68"/>
      <c r="AG1566" s="68"/>
      <c r="AH1566" s="53" t="str">
        <f t="shared" si="24"/>
        <v/>
      </c>
    </row>
    <row r="1567" spans="1:34" ht="17">
      <c r="A1567" s="53" t="s">
        <v>2321</v>
      </c>
      <c r="B1567" s="53" t="s">
        <v>2322</v>
      </c>
      <c r="C1567" s="54">
        <v>1</v>
      </c>
      <c r="D1567" s="55" t="s">
        <v>47</v>
      </c>
      <c r="E1567" s="55" t="s">
        <v>137</v>
      </c>
      <c r="F1567" s="56" t="s">
        <v>49</v>
      </c>
      <c r="G1567" s="56" t="s">
        <v>49</v>
      </c>
      <c r="H1567" s="56"/>
      <c r="I1567" s="56"/>
      <c r="J1567" s="56" t="s">
        <v>49</v>
      </c>
      <c r="K1567" s="57">
        <v>1.3677999999999999</v>
      </c>
      <c r="L1567" s="58">
        <v>44160</v>
      </c>
      <c r="M1567" s="58">
        <v>45678</v>
      </c>
      <c r="N1567" s="59"/>
      <c r="O1567" s="56">
        <v>2</v>
      </c>
      <c r="P1567" s="56"/>
      <c r="Q1567" s="56">
        <v>3</v>
      </c>
      <c r="R1567" s="60">
        <v>0.68389999999999995</v>
      </c>
      <c r="S1567" s="61">
        <f>O1567+P1567</f>
        <v>2</v>
      </c>
      <c r="T1567" s="62">
        <f>+IF(L1567&lt;&gt;"",IF(DAYS360(L1567,$A$2)&lt;0,0,IF(AND(MONTH(L1567)=MONTH($A$2),YEAR(L1567)&lt;YEAR($A$2)),(DAYS360(L1567,$A$2)/30)-1,DAYS360(L1567,$A$2)/30)),0)</f>
        <v>52.033333333333331</v>
      </c>
      <c r="U1567" s="62">
        <f>+IF(M1567&lt;&gt;"",IF(DAYS360(M1567,$A$2)&lt;0,0,IF(AND(MONTH(M1567)=MONTH($A$2),YEAR(M1567)&lt;YEAR($A$2)),(DAYS360(M1567,$A$2)/30)-1,DAYS360(M1567,$A$2)/30)),0)</f>
        <v>2.1666666666666665</v>
      </c>
      <c r="V1567" s="63">
        <f>S1567/((C1567+Q1567)/2)</f>
        <v>1</v>
      </c>
      <c r="W1567" s="64">
        <f>+IF(V1567&gt;0,1/V1567,999)</f>
        <v>1</v>
      </c>
      <c r="X1567" s="65" t="str">
        <f>+IF(N1567&lt;&gt;"",IF(INT(N1567)&lt;&gt;INT(K1567),"OUI",""),"")</f>
        <v/>
      </c>
      <c r="Y1567" s="66">
        <f>+IF(F1567="OUI",0,C1567*K1567)</f>
        <v>1.3677999999999999</v>
      </c>
      <c r="Z1567" s="67" t="str">
        <f>+IF(R1567="-",IF(OR(F1567="OUI",AND(G1567="OUI",T1567&lt;=$V$1),H1567="OUI",I1567="OUI",J1567="OUI",T1567&lt;=$V$1),"OUI",""),"")</f>
        <v/>
      </c>
      <c r="AA1567" s="68" t="str">
        <f>+IF(OR(Z1567&lt;&gt;"OUI",X1567="OUI",R1567&lt;&gt;"-"),"OUI","")</f>
        <v>OUI</v>
      </c>
      <c r="AB1567" s="69">
        <f>+IF(AA1567&lt;&gt;"OUI","-",IF(R1567="-",IF(W1567&lt;=3,"-",MAX(N1567,K1567*(1-$T$1))),IF(W1567&lt;=3,R1567,IF(T1567&gt;$V$6,MAX(N1567,K1567*$T$6),IF(T1567&gt;$V$5,MAX(R1567,N1567,K1567*(1-$T$2),K1567*(1-$T$5)),IF(T1567&gt;$V$4,MAX(R1567,N1567,K1567*(1-$T$2),K1567*(1-$T$4)),IF(T1567&gt;$V$3,MAX(R1567,N1567,K1567*(1-$T$2),K1567*(1-$T$3)),IF(T1567&gt;$V$1,MAX(N1567,K1567*(1-$T$2)),MAX(N1567,R1567)))))))))</f>
        <v>0.68389999999999995</v>
      </c>
      <c r="AC1567" s="70">
        <f>+IF(AB1567="-","-",IF(ABS(K1567-AB1567)&lt;0.1,1,-1*(AB1567-K1567)/K1567))</f>
        <v>0.5</v>
      </c>
      <c r="AD1567" s="66">
        <f>+IF(AB1567&lt;&gt;"-",IF(AB1567&lt;K1567,(K1567-AB1567)*C1567,AB1567*C1567),"")</f>
        <v>0.68389999999999995</v>
      </c>
      <c r="AE1567" s="68" t="str">
        <f>+IF(AB1567&lt;&gt;"-",IF(R1567&lt;&gt;"-",IF(Z1567&lt;&gt;"OUI","OLD","FAUX"),IF(Z1567&lt;&gt;"OUI","NEW","FAUX")),"")</f>
        <v>OLD</v>
      </c>
      <c r="AF1567" s="68"/>
      <c r="AG1567" s="68"/>
      <c r="AH1567" s="53" t="str">
        <f t="shared" si="24"/>
        <v/>
      </c>
    </row>
    <row r="1568" spans="1:34" ht="17">
      <c r="A1568" s="53" t="s">
        <v>369</v>
      </c>
      <c r="B1568" s="53" t="s">
        <v>370</v>
      </c>
      <c r="C1568" s="54">
        <v>3</v>
      </c>
      <c r="D1568" s="55" t="s">
        <v>80</v>
      </c>
      <c r="E1568" s="55" t="s">
        <v>97</v>
      </c>
      <c r="F1568" s="56" t="s">
        <v>49</v>
      </c>
      <c r="G1568" s="56" t="s">
        <v>49</v>
      </c>
      <c r="H1568" s="56"/>
      <c r="I1568" s="56"/>
      <c r="J1568" s="56" t="s">
        <v>98</v>
      </c>
      <c r="K1568" s="57">
        <v>1.3643000000000001</v>
      </c>
      <c r="L1568" s="58">
        <v>43250</v>
      </c>
      <c r="M1568" s="58">
        <v>44592</v>
      </c>
      <c r="N1568" s="59"/>
      <c r="O1568" s="56"/>
      <c r="P1568" s="56"/>
      <c r="Q1568" s="56">
        <v>3</v>
      </c>
      <c r="R1568" s="60">
        <v>1.3643000000000001</v>
      </c>
      <c r="S1568" s="61">
        <f>O1568+P1568</f>
        <v>0</v>
      </c>
      <c r="T1568" s="62">
        <f>+IF(L1568&lt;&gt;"",IF(DAYS360(L1568,$A$2)&lt;0,0,IF(AND(MONTH(L1568)=MONTH($A$2),YEAR(L1568)&lt;YEAR($A$2)),(DAYS360(L1568,$A$2)/30)-1,DAYS360(L1568,$A$2)/30)),0)</f>
        <v>81.86666666666666</v>
      </c>
      <c r="U1568" s="62">
        <f>+IF(M1568&lt;&gt;"",IF(DAYS360(M1568,$A$2)&lt;0,0,IF(AND(MONTH(M1568)=MONTH($A$2),YEAR(M1568)&lt;YEAR($A$2)),(DAYS360(M1568,$A$2)/30)-1,DAYS360(M1568,$A$2)/30)),0)</f>
        <v>37.866666666666667</v>
      </c>
      <c r="V1568" s="63">
        <f>S1568/((C1568+Q1568)/2)</f>
        <v>0</v>
      </c>
      <c r="W1568" s="64">
        <f>+IF(V1568&gt;0,1/V1568,999)</f>
        <v>999</v>
      </c>
      <c r="X1568" s="65" t="str">
        <f>+IF(N1568&lt;&gt;"",IF(INT(N1568)&lt;&gt;INT(K1568),"OUI",""),"")</f>
        <v/>
      </c>
      <c r="Y1568" s="66">
        <f>+IF(F1568="OUI",0,C1568*K1568)</f>
        <v>4.0929000000000002</v>
      </c>
      <c r="Z1568" s="67" t="str">
        <f>+IF(R1568="-",IF(OR(F1568="OUI",AND(G1568="OUI",T1568&lt;=$V$1),H1568="OUI",I1568="OUI",J1568="OUI",T1568&lt;=$V$1),"OUI",""),"")</f>
        <v/>
      </c>
      <c r="AA1568" s="68" t="str">
        <f>+IF(OR(Z1568&lt;&gt;"OUI",X1568="OUI",R1568&lt;&gt;"-"),"OUI","")</f>
        <v>OUI</v>
      </c>
      <c r="AB1568" s="69">
        <f>+IF(AA1568&lt;&gt;"OUI","-",IF(R1568="-",IF(W1568&lt;=3,"-",MAX(N1568,K1568*(1-$T$1))),IF(W1568&lt;=3,R1568,IF(T1568&gt;$V$6,MAX(N1568,K1568*$T$6),IF(T1568&gt;$V$5,MAX(R1568,N1568,K1568*(1-$T$2),K1568*(1-$T$5)),IF(T1568&gt;$V$4,MAX(R1568,N1568,K1568*(1-$T$2),K1568*(1-$T$4)),IF(T1568&gt;$V$3,MAX(R1568,N1568,K1568*(1-$T$2),K1568*(1-$T$3)),IF(T1568&gt;$V$1,MAX(N1568,K1568*(1-$T$2)),MAX(N1568,R1568)))))))))</f>
        <v>1.3643000000000001</v>
      </c>
      <c r="AC1568" s="70">
        <f>+IF(AB1568="-","-",IF(ABS(K1568-AB1568)&lt;0.1,1,-1*(AB1568-K1568)/K1568))</f>
        <v>1</v>
      </c>
      <c r="AD1568" s="66">
        <f>+IF(AB1568&lt;&gt;"-",IF(AB1568&lt;K1568,(K1568-AB1568)*C1568,AB1568*C1568),"")</f>
        <v>4.0929000000000002</v>
      </c>
      <c r="AE1568" s="68" t="str">
        <f>+IF(AB1568&lt;&gt;"-",IF(R1568&lt;&gt;"-",IF(Z1568&lt;&gt;"OUI","OLD","FAUX"),IF(Z1568&lt;&gt;"OUI","NEW","FAUX")),"")</f>
        <v>OLD</v>
      </c>
      <c r="AF1568" s="68"/>
      <c r="AG1568" s="68"/>
      <c r="AH1568" s="53" t="str">
        <f t="shared" si="24"/>
        <v/>
      </c>
    </row>
    <row r="1569" spans="1:34" ht="17">
      <c r="A1569" s="53" t="s">
        <v>371</v>
      </c>
      <c r="B1569" s="53" t="s">
        <v>372</v>
      </c>
      <c r="C1569" s="54">
        <v>3</v>
      </c>
      <c r="D1569" s="55" t="s">
        <v>80</v>
      </c>
      <c r="E1569" s="55" t="s">
        <v>97</v>
      </c>
      <c r="F1569" s="56" t="s">
        <v>49</v>
      </c>
      <c r="G1569" s="56" t="s">
        <v>49</v>
      </c>
      <c r="H1569" s="56"/>
      <c r="I1569" s="56"/>
      <c r="J1569" s="56" t="s">
        <v>98</v>
      </c>
      <c r="K1569" s="57">
        <v>1.3581000000000001</v>
      </c>
      <c r="L1569" s="58">
        <v>43239</v>
      </c>
      <c r="M1569" s="58">
        <v>44890</v>
      </c>
      <c r="N1569" s="59"/>
      <c r="O1569" s="56"/>
      <c r="P1569" s="56"/>
      <c r="Q1569" s="56">
        <v>3</v>
      </c>
      <c r="R1569" s="60">
        <v>1.3581000000000001</v>
      </c>
      <c r="S1569" s="61">
        <f>O1569+P1569</f>
        <v>0</v>
      </c>
      <c r="T1569" s="62">
        <f>+IF(L1569&lt;&gt;"",IF(DAYS360(L1569,$A$2)&lt;0,0,IF(AND(MONTH(L1569)=MONTH($A$2),YEAR(L1569)&lt;YEAR($A$2)),(DAYS360(L1569,$A$2)/30)-1,DAYS360(L1569,$A$2)/30)),0)</f>
        <v>82.233333333333334</v>
      </c>
      <c r="U1569" s="62">
        <f>+IF(M1569&lt;&gt;"",IF(DAYS360(M1569,$A$2)&lt;0,0,IF(AND(MONTH(M1569)=MONTH($A$2),YEAR(M1569)&lt;YEAR($A$2)),(DAYS360(M1569,$A$2)/30)-1,DAYS360(M1569,$A$2)/30)),0)</f>
        <v>28.033333333333335</v>
      </c>
      <c r="V1569" s="63">
        <f>S1569/((C1569+Q1569)/2)</f>
        <v>0</v>
      </c>
      <c r="W1569" s="64">
        <f>+IF(V1569&gt;0,1/V1569,999)</f>
        <v>999</v>
      </c>
      <c r="X1569" s="65" t="str">
        <f>+IF(N1569&lt;&gt;"",IF(INT(N1569)&lt;&gt;INT(K1569),"OUI",""),"")</f>
        <v/>
      </c>
      <c r="Y1569" s="66">
        <f>+IF(F1569="OUI",0,C1569*K1569)</f>
        <v>4.0743</v>
      </c>
      <c r="Z1569" s="67" t="str">
        <f>+IF(R1569="-",IF(OR(F1569="OUI",AND(G1569="OUI",T1569&lt;=$V$1),H1569="OUI",I1569="OUI",J1569="OUI",T1569&lt;=$V$1),"OUI",""),"")</f>
        <v/>
      </c>
      <c r="AA1569" s="68" t="str">
        <f>+IF(OR(Z1569&lt;&gt;"OUI",X1569="OUI",R1569&lt;&gt;"-"),"OUI","")</f>
        <v>OUI</v>
      </c>
      <c r="AB1569" s="69">
        <f>+IF(AA1569&lt;&gt;"OUI","-",IF(R1569="-",IF(W1569&lt;=3,"-",MAX(N1569,K1569*(1-$T$1))),IF(W1569&lt;=3,R1569,IF(T1569&gt;$V$6,MAX(N1569,K1569*$T$6),IF(T1569&gt;$V$5,MAX(R1569,N1569,K1569*(1-$T$2),K1569*(1-$T$5)),IF(T1569&gt;$V$4,MAX(R1569,N1569,K1569*(1-$T$2),K1569*(1-$T$4)),IF(T1569&gt;$V$3,MAX(R1569,N1569,K1569*(1-$T$2),K1569*(1-$T$3)),IF(T1569&gt;$V$1,MAX(N1569,K1569*(1-$T$2)),MAX(N1569,R1569)))))))))</f>
        <v>1.3581000000000001</v>
      </c>
      <c r="AC1569" s="70">
        <f>+IF(AB1569="-","-",IF(ABS(K1569-AB1569)&lt;0.1,1,-1*(AB1569-K1569)/K1569))</f>
        <v>1</v>
      </c>
      <c r="AD1569" s="66">
        <f>+IF(AB1569&lt;&gt;"-",IF(AB1569&lt;K1569,(K1569-AB1569)*C1569,AB1569*C1569),"")</f>
        <v>4.0743</v>
      </c>
      <c r="AE1569" s="68" t="str">
        <f>+IF(AB1569&lt;&gt;"-",IF(R1569&lt;&gt;"-",IF(Z1569&lt;&gt;"OUI","OLD","FAUX"),IF(Z1569&lt;&gt;"OUI","NEW","FAUX")),"")</f>
        <v>OLD</v>
      </c>
      <c r="AF1569" s="68"/>
      <c r="AG1569" s="68"/>
      <c r="AH1569" s="53" t="str">
        <f t="shared" si="24"/>
        <v/>
      </c>
    </row>
    <row r="1570" spans="1:34" ht="17">
      <c r="A1570" s="53" t="s">
        <v>991</v>
      </c>
      <c r="B1570" s="53" t="s">
        <v>992</v>
      </c>
      <c r="C1570" s="54">
        <v>38</v>
      </c>
      <c r="D1570" s="55" t="s">
        <v>47</v>
      </c>
      <c r="E1570" s="55" t="s">
        <v>137</v>
      </c>
      <c r="F1570" s="56" t="s">
        <v>49</v>
      </c>
      <c r="G1570" s="56" t="s">
        <v>49</v>
      </c>
      <c r="H1570" s="56"/>
      <c r="I1570" s="56"/>
      <c r="J1570" s="56" t="s">
        <v>49</v>
      </c>
      <c r="K1570" s="57">
        <v>1.3065</v>
      </c>
      <c r="L1570" s="58">
        <v>44090</v>
      </c>
      <c r="M1570" s="58">
        <v>45450</v>
      </c>
      <c r="N1570" s="59"/>
      <c r="O1570" s="56"/>
      <c r="P1570" s="56"/>
      <c r="Q1570" s="56">
        <v>38</v>
      </c>
      <c r="R1570" s="60">
        <v>1.1758500000000001</v>
      </c>
      <c r="S1570" s="61">
        <f>O1570+P1570</f>
        <v>0</v>
      </c>
      <c r="T1570" s="62">
        <f>+IF(L1570&lt;&gt;"",IF(DAYS360(L1570,$A$2)&lt;0,0,IF(AND(MONTH(L1570)=MONTH($A$2),YEAR(L1570)&lt;YEAR($A$2)),(DAYS360(L1570,$A$2)/30)-1,DAYS360(L1570,$A$2)/30)),0)</f>
        <v>54.333333333333336</v>
      </c>
      <c r="U1570" s="62">
        <f>+IF(M1570&lt;&gt;"",IF(DAYS360(M1570,$A$2)&lt;0,0,IF(AND(MONTH(M1570)=MONTH($A$2),YEAR(M1570)&lt;YEAR($A$2)),(DAYS360(M1570,$A$2)/30)-1,DAYS360(M1570,$A$2)/30)),0)</f>
        <v>9.6333333333333329</v>
      </c>
      <c r="V1570" s="63">
        <f>S1570/((C1570+Q1570)/2)</f>
        <v>0</v>
      </c>
      <c r="W1570" s="64">
        <f>+IF(V1570&gt;0,1/V1570,999)</f>
        <v>999</v>
      </c>
      <c r="X1570" s="65" t="str">
        <f>+IF(N1570&lt;&gt;"",IF(INT(N1570)&lt;&gt;INT(K1570),"OUI",""),"")</f>
        <v/>
      </c>
      <c r="Y1570" s="66">
        <f>+IF(F1570="OUI",0,C1570*K1570)</f>
        <v>49.646999999999998</v>
      </c>
      <c r="Z1570" s="67" t="str">
        <f>+IF(R1570="-",IF(OR(F1570="OUI",AND(G1570="OUI",T1570&lt;=$V$1),H1570="OUI",I1570="OUI",J1570="OUI",T1570&lt;=$V$1),"OUI",""),"")</f>
        <v/>
      </c>
      <c r="AA1570" s="68" t="str">
        <f>+IF(OR(Z1570&lt;&gt;"OUI",X1570="OUI",R1570&lt;&gt;"-"),"OUI","")</f>
        <v>OUI</v>
      </c>
      <c r="AB1570" s="69">
        <f>+IF(AA1570&lt;&gt;"OUI","-",IF(R1570="-",IF(W1570&lt;=3,"-",MAX(N1570,K1570*(1-$T$1))),IF(W1570&lt;=3,R1570,IF(T1570&gt;$V$6,MAX(N1570,K1570*$T$6),IF(T1570&gt;$V$5,MAX(R1570,N1570,K1570*(1-$T$2),K1570*(1-$T$5)),IF(T1570&gt;$V$4,MAX(R1570,N1570,K1570*(1-$T$2),K1570*(1-$T$4)),IF(T1570&gt;$V$3,MAX(R1570,N1570,K1570*(1-$T$2),K1570*(1-$T$3)),IF(T1570&gt;$V$1,MAX(N1570,K1570*(1-$T$2)),MAX(N1570,R1570)))))))))</f>
        <v>1.1758500000000001</v>
      </c>
      <c r="AC1570" s="70">
        <f>+IF(AB1570="-","-",IF(ABS(K1570-AB1570)&lt;0.1,1,-1*(AB1570-K1570)/K1570))</f>
        <v>9.999999999999995E-2</v>
      </c>
      <c r="AD1570" s="66">
        <f>+IF(AB1570&lt;&gt;"-",IF(AB1570&lt;K1570,(K1570-AB1570)*C1570,AB1570*C1570),"")</f>
        <v>4.964699999999997</v>
      </c>
      <c r="AE1570" s="68" t="str">
        <f>+IF(AB1570&lt;&gt;"-",IF(R1570&lt;&gt;"-",IF(Z1570&lt;&gt;"OUI","OLD","FAUX"),IF(Z1570&lt;&gt;"OUI","NEW","FAUX")),"")</f>
        <v>OLD</v>
      </c>
      <c r="AF1570" s="68"/>
      <c r="AG1570" s="68"/>
      <c r="AH1570" s="53" t="str">
        <f t="shared" si="24"/>
        <v/>
      </c>
    </row>
    <row r="1571" spans="1:34" ht="17">
      <c r="A1571" s="53" t="s">
        <v>338</v>
      </c>
      <c r="B1571" s="53" t="s">
        <v>339</v>
      </c>
      <c r="C1571" s="54">
        <v>7</v>
      </c>
      <c r="D1571" s="55" t="s">
        <v>47</v>
      </c>
      <c r="E1571" s="55" t="s">
        <v>137</v>
      </c>
      <c r="F1571" s="56" t="s">
        <v>49</v>
      </c>
      <c r="G1571" s="56" t="s">
        <v>49</v>
      </c>
      <c r="H1571" s="56"/>
      <c r="I1571" s="56"/>
      <c r="J1571" s="56" t="s">
        <v>49</v>
      </c>
      <c r="K1571" s="57">
        <v>1.2937000000000001</v>
      </c>
      <c r="L1571" s="58">
        <v>43441</v>
      </c>
      <c r="M1571" s="58">
        <v>45469</v>
      </c>
      <c r="N1571" s="59"/>
      <c r="O1571" s="56"/>
      <c r="P1571" s="56"/>
      <c r="Q1571" s="56">
        <v>7</v>
      </c>
      <c r="R1571" s="60">
        <v>1.2937000000000001</v>
      </c>
      <c r="S1571" s="61">
        <f>O1571+P1571</f>
        <v>0</v>
      </c>
      <c r="T1571" s="62">
        <f>+IF(L1571&lt;&gt;"",IF(DAYS360(L1571,$A$2)&lt;0,0,IF(AND(MONTH(L1571)=MONTH($A$2),YEAR(L1571)&lt;YEAR($A$2)),(DAYS360(L1571,$A$2)/30)-1,DAYS360(L1571,$A$2)/30)),0)</f>
        <v>75.63333333333334</v>
      </c>
      <c r="U1571" s="62">
        <f>+IF(M1571&lt;&gt;"",IF(DAYS360(M1571,$A$2)&lt;0,0,IF(AND(MONTH(M1571)=MONTH($A$2),YEAR(M1571)&lt;YEAR($A$2)),(DAYS360(M1571,$A$2)/30)-1,DAYS360(M1571,$A$2)/30)),0)</f>
        <v>9</v>
      </c>
      <c r="V1571" s="63">
        <f>S1571/((C1571+Q1571)/2)</f>
        <v>0</v>
      </c>
      <c r="W1571" s="64">
        <f>+IF(V1571&gt;0,1/V1571,999)</f>
        <v>999</v>
      </c>
      <c r="X1571" s="65" t="str">
        <f>+IF(N1571&lt;&gt;"",IF(INT(N1571)&lt;&gt;INT(K1571),"OUI",""),"")</f>
        <v/>
      </c>
      <c r="Y1571" s="66">
        <f>+IF(F1571="OUI",0,C1571*K1571)</f>
        <v>9.0559000000000012</v>
      </c>
      <c r="Z1571" s="67" t="str">
        <f>+IF(R1571="-",IF(OR(F1571="OUI",AND(G1571="OUI",T1571&lt;=$V$1),H1571="OUI",I1571="OUI",J1571="OUI",T1571&lt;=$V$1),"OUI",""),"")</f>
        <v/>
      </c>
      <c r="AA1571" s="68" t="str">
        <f>+IF(OR(Z1571&lt;&gt;"OUI",X1571="OUI",R1571&lt;&gt;"-"),"OUI","")</f>
        <v>OUI</v>
      </c>
      <c r="AB1571" s="69">
        <f>+IF(AA1571&lt;&gt;"OUI","-",IF(R1571="-",IF(W1571&lt;=3,"-",MAX(N1571,K1571*(1-$T$1))),IF(W1571&lt;=3,R1571,IF(T1571&gt;$V$6,MAX(N1571,K1571*$T$6),IF(T1571&gt;$V$5,MAX(R1571,N1571,K1571*(1-$T$2),K1571*(1-$T$5)),IF(T1571&gt;$V$4,MAX(R1571,N1571,K1571*(1-$T$2),K1571*(1-$T$4)),IF(T1571&gt;$V$3,MAX(R1571,N1571,K1571*(1-$T$2),K1571*(1-$T$3)),IF(T1571&gt;$V$1,MAX(N1571,K1571*(1-$T$2)),MAX(N1571,R1571)))))))))</f>
        <v>1.2937000000000001</v>
      </c>
      <c r="AC1571" s="70">
        <f>+IF(AB1571="-","-",IF(ABS(K1571-AB1571)&lt;0.1,1,-1*(AB1571-K1571)/K1571))</f>
        <v>1</v>
      </c>
      <c r="AD1571" s="66">
        <f>+IF(AB1571&lt;&gt;"-",IF(AB1571&lt;K1571,(K1571-AB1571)*C1571,AB1571*C1571),"")</f>
        <v>9.0559000000000012</v>
      </c>
      <c r="AE1571" s="68" t="str">
        <f>+IF(AB1571&lt;&gt;"-",IF(R1571&lt;&gt;"-",IF(Z1571&lt;&gt;"OUI","OLD","FAUX"),IF(Z1571&lt;&gt;"OUI","NEW","FAUX")),"")</f>
        <v>OLD</v>
      </c>
      <c r="AF1571" s="68"/>
      <c r="AG1571" s="68"/>
      <c r="AH1571" s="53" t="str">
        <f t="shared" si="24"/>
        <v/>
      </c>
    </row>
    <row r="1572" spans="1:34" ht="17">
      <c r="A1572" s="53" t="s">
        <v>519</v>
      </c>
      <c r="B1572" s="53" t="s">
        <v>520</v>
      </c>
      <c r="C1572" s="54">
        <v>29</v>
      </c>
      <c r="D1572" s="55" t="s">
        <v>47</v>
      </c>
      <c r="E1572" s="55"/>
      <c r="F1572" s="56" t="s">
        <v>49</v>
      </c>
      <c r="G1572" s="56" t="s">
        <v>49</v>
      </c>
      <c r="H1572" s="56"/>
      <c r="I1572" s="56"/>
      <c r="J1572" s="56"/>
      <c r="K1572" s="57">
        <v>1.2928999999999999</v>
      </c>
      <c r="L1572" s="58">
        <v>44490</v>
      </c>
      <c r="M1572" s="58">
        <v>45204</v>
      </c>
      <c r="N1572" s="59"/>
      <c r="O1572" s="56"/>
      <c r="P1572" s="56"/>
      <c r="Q1572" s="56">
        <v>29</v>
      </c>
      <c r="R1572" s="60">
        <v>1.2210722222222223</v>
      </c>
      <c r="S1572" s="61">
        <f>O1572+P1572</f>
        <v>0</v>
      </c>
      <c r="T1572" s="62">
        <f>+IF(L1572&lt;&gt;"",IF(DAYS360(L1572,$A$2)&lt;0,0,IF(AND(MONTH(L1572)=MONTH($A$2),YEAR(L1572)&lt;YEAR($A$2)),(DAYS360(L1572,$A$2)/30)-1,DAYS360(L1572,$A$2)/30)),0)</f>
        <v>41.166666666666664</v>
      </c>
      <c r="U1572" s="62">
        <f>+IF(M1572&lt;&gt;"",IF(DAYS360(M1572,$A$2)&lt;0,0,IF(AND(MONTH(M1572)=MONTH($A$2),YEAR(M1572)&lt;YEAR($A$2)),(DAYS360(M1572,$A$2)/30)-1,DAYS360(M1572,$A$2)/30)),0)</f>
        <v>17.7</v>
      </c>
      <c r="V1572" s="63">
        <f>S1572/((C1572+Q1572)/2)</f>
        <v>0</v>
      </c>
      <c r="W1572" s="64">
        <f>+IF(V1572&gt;0,1/V1572,999)</f>
        <v>999</v>
      </c>
      <c r="X1572" s="65" t="str">
        <f>+IF(N1572&lt;&gt;"",IF(INT(N1572)&lt;&gt;INT(K1572),"OUI",""),"")</f>
        <v/>
      </c>
      <c r="Y1572" s="66">
        <f>+IF(F1572="OUI",0,C1572*K1572)</f>
        <v>37.494099999999996</v>
      </c>
      <c r="Z1572" s="67" t="str">
        <f>+IF(R1572="-",IF(OR(F1572="OUI",AND(G1572="OUI",T1572&lt;=$V$1),H1572="OUI",I1572="OUI",J1572="OUI",T1572&lt;=$V$1),"OUI",""),"")</f>
        <v/>
      </c>
      <c r="AA1572" s="68" t="str">
        <f>+IF(OR(Z1572&lt;&gt;"OUI",X1572="OUI",R1572&lt;&gt;"-"),"OUI","")</f>
        <v>OUI</v>
      </c>
      <c r="AB1572" s="69">
        <f>+IF(AA1572&lt;&gt;"OUI","-",IF(R1572="-",IF(W1572&lt;=3,"-",MAX(N1572,K1572*(1-$T$1))),IF(W1572&lt;=3,R1572,IF(T1572&gt;$V$6,MAX(N1572,K1572*$T$6),IF(T1572&gt;$V$5,MAX(R1572,N1572,K1572*(1-$T$2),K1572*(1-$T$5)),IF(T1572&gt;$V$4,MAX(R1572,N1572,K1572*(1-$T$2),K1572*(1-$T$4)),IF(T1572&gt;$V$3,MAX(R1572,N1572,K1572*(1-$T$2),K1572*(1-$T$3)),IF(T1572&gt;$V$1,MAX(N1572,K1572*(1-$T$2)),MAX(N1572,R1572)))))))))</f>
        <v>1.2210722222222223</v>
      </c>
      <c r="AC1572" s="70">
        <f>+IF(AB1572="-","-",IF(ABS(K1572-AB1572)&lt;0.1,1,-1*(AB1572-K1572)/K1572))</f>
        <v>1</v>
      </c>
      <c r="AD1572" s="66">
        <f>+IF(AB1572&lt;&gt;"-",IF(AB1572&lt;K1572,(K1572-AB1572)*C1572,AB1572*C1572),"")</f>
        <v>2.0830055555555504</v>
      </c>
      <c r="AE1572" s="68" t="str">
        <f>+IF(AB1572&lt;&gt;"-",IF(R1572&lt;&gt;"-",IF(Z1572&lt;&gt;"OUI","OLD","FAUX"),IF(Z1572&lt;&gt;"OUI","NEW","FAUX")),"")</f>
        <v>OLD</v>
      </c>
      <c r="AF1572" s="68"/>
      <c r="AG1572" s="68"/>
      <c r="AH1572" s="53" t="str">
        <f t="shared" si="24"/>
        <v/>
      </c>
    </row>
    <row r="1573" spans="1:34" ht="17">
      <c r="A1573" s="53" t="s">
        <v>521</v>
      </c>
      <c r="B1573" s="53" t="s">
        <v>522</v>
      </c>
      <c r="C1573" s="54">
        <v>29</v>
      </c>
      <c r="D1573" s="55" t="s">
        <v>47</v>
      </c>
      <c r="E1573" s="55"/>
      <c r="F1573" s="56" t="s">
        <v>49</v>
      </c>
      <c r="G1573" s="56" t="s">
        <v>49</v>
      </c>
      <c r="H1573" s="56"/>
      <c r="I1573" s="56"/>
      <c r="J1573" s="56"/>
      <c r="K1573" s="57">
        <v>1.2928999999999999</v>
      </c>
      <c r="L1573" s="58">
        <v>44490</v>
      </c>
      <c r="M1573" s="58">
        <v>45215</v>
      </c>
      <c r="N1573" s="59"/>
      <c r="O1573" s="56"/>
      <c r="P1573" s="56"/>
      <c r="Q1573" s="56">
        <v>29</v>
      </c>
      <c r="R1573" s="60">
        <v>1.2210722222222223</v>
      </c>
      <c r="S1573" s="61">
        <f>O1573+P1573</f>
        <v>0</v>
      </c>
      <c r="T1573" s="62">
        <f>+IF(L1573&lt;&gt;"",IF(DAYS360(L1573,$A$2)&lt;0,0,IF(AND(MONTH(L1573)=MONTH($A$2),YEAR(L1573)&lt;YEAR($A$2)),(DAYS360(L1573,$A$2)/30)-1,DAYS360(L1573,$A$2)/30)),0)</f>
        <v>41.166666666666664</v>
      </c>
      <c r="U1573" s="62">
        <f>+IF(M1573&lt;&gt;"",IF(DAYS360(M1573,$A$2)&lt;0,0,IF(AND(MONTH(M1573)=MONTH($A$2),YEAR(M1573)&lt;YEAR($A$2)),(DAYS360(M1573,$A$2)/30)-1,DAYS360(M1573,$A$2)/30)),0)</f>
        <v>17.333333333333332</v>
      </c>
      <c r="V1573" s="63">
        <f>S1573/((C1573+Q1573)/2)</f>
        <v>0</v>
      </c>
      <c r="W1573" s="64">
        <f>+IF(V1573&gt;0,1/V1573,999)</f>
        <v>999</v>
      </c>
      <c r="X1573" s="65" t="str">
        <f>+IF(N1573&lt;&gt;"",IF(INT(N1573)&lt;&gt;INT(K1573),"OUI",""),"")</f>
        <v/>
      </c>
      <c r="Y1573" s="66">
        <f>+IF(F1573="OUI",0,C1573*K1573)</f>
        <v>37.494099999999996</v>
      </c>
      <c r="Z1573" s="67" t="str">
        <f>+IF(R1573="-",IF(OR(F1573="OUI",AND(G1573="OUI",T1573&lt;=$V$1),H1573="OUI",I1573="OUI",J1573="OUI",T1573&lt;=$V$1),"OUI",""),"")</f>
        <v/>
      </c>
      <c r="AA1573" s="68" t="str">
        <f>+IF(OR(Z1573&lt;&gt;"OUI",X1573="OUI",R1573&lt;&gt;"-"),"OUI","")</f>
        <v>OUI</v>
      </c>
      <c r="AB1573" s="69">
        <f>+IF(AA1573&lt;&gt;"OUI","-",IF(R1573="-",IF(W1573&lt;=3,"-",MAX(N1573,K1573*(1-$T$1))),IF(W1573&lt;=3,R1573,IF(T1573&gt;$V$6,MAX(N1573,K1573*$T$6),IF(T1573&gt;$V$5,MAX(R1573,N1573,K1573*(1-$T$2),K1573*(1-$T$5)),IF(T1573&gt;$V$4,MAX(R1573,N1573,K1573*(1-$T$2),K1573*(1-$T$4)),IF(T1573&gt;$V$3,MAX(R1573,N1573,K1573*(1-$T$2),K1573*(1-$T$3)),IF(T1573&gt;$V$1,MAX(N1573,K1573*(1-$T$2)),MAX(N1573,R1573)))))))))</f>
        <v>1.2210722222222223</v>
      </c>
      <c r="AC1573" s="70">
        <f>+IF(AB1573="-","-",IF(ABS(K1573-AB1573)&lt;0.1,1,-1*(AB1573-K1573)/K1573))</f>
        <v>1</v>
      </c>
      <c r="AD1573" s="66">
        <f>+IF(AB1573&lt;&gt;"-",IF(AB1573&lt;K1573,(K1573-AB1573)*C1573,AB1573*C1573),"")</f>
        <v>2.0830055555555504</v>
      </c>
      <c r="AE1573" s="68" t="str">
        <f>+IF(AB1573&lt;&gt;"-",IF(R1573&lt;&gt;"-",IF(Z1573&lt;&gt;"OUI","OLD","FAUX"),IF(Z1573&lt;&gt;"OUI","NEW","FAUX")),"")</f>
        <v>OLD</v>
      </c>
      <c r="AF1573" s="68"/>
      <c r="AG1573" s="68"/>
      <c r="AH1573" s="53" t="str">
        <f t="shared" si="24"/>
        <v/>
      </c>
    </row>
    <row r="1574" spans="1:34" ht="17">
      <c r="A1574" s="53" t="s">
        <v>523</v>
      </c>
      <c r="B1574" s="53" t="s">
        <v>524</v>
      </c>
      <c r="C1574" s="54">
        <v>27</v>
      </c>
      <c r="D1574" s="55" t="s">
        <v>47</v>
      </c>
      <c r="E1574" s="55"/>
      <c r="F1574" s="56" t="s">
        <v>49</v>
      </c>
      <c r="G1574" s="56" t="s">
        <v>49</v>
      </c>
      <c r="H1574" s="56"/>
      <c r="I1574" s="56"/>
      <c r="J1574" s="56"/>
      <c r="K1574" s="57">
        <v>1.2928999999999999</v>
      </c>
      <c r="L1574" s="58">
        <v>44490</v>
      </c>
      <c r="M1574" s="58">
        <v>45294</v>
      </c>
      <c r="N1574" s="59"/>
      <c r="O1574" s="56"/>
      <c r="P1574" s="56"/>
      <c r="Q1574" s="56">
        <v>27</v>
      </c>
      <c r="R1574" s="60">
        <v>1.2210722222222223</v>
      </c>
      <c r="S1574" s="61">
        <f>O1574+P1574</f>
        <v>0</v>
      </c>
      <c r="T1574" s="62">
        <f>+IF(L1574&lt;&gt;"",IF(DAYS360(L1574,$A$2)&lt;0,0,IF(AND(MONTH(L1574)=MONTH($A$2),YEAR(L1574)&lt;YEAR($A$2)),(DAYS360(L1574,$A$2)/30)-1,DAYS360(L1574,$A$2)/30)),0)</f>
        <v>41.166666666666664</v>
      </c>
      <c r="U1574" s="62">
        <f>+IF(M1574&lt;&gt;"",IF(DAYS360(M1574,$A$2)&lt;0,0,IF(AND(MONTH(M1574)=MONTH($A$2),YEAR(M1574)&lt;YEAR($A$2)),(DAYS360(M1574,$A$2)/30)-1,DAYS360(M1574,$A$2)/30)),0)</f>
        <v>14.766666666666667</v>
      </c>
      <c r="V1574" s="63">
        <f>S1574/((C1574+Q1574)/2)</f>
        <v>0</v>
      </c>
      <c r="W1574" s="64">
        <f>+IF(V1574&gt;0,1/V1574,999)</f>
        <v>999</v>
      </c>
      <c r="X1574" s="65" t="str">
        <f>+IF(N1574&lt;&gt;"",IF(INT(N1574)&lt;&gt;INT(K1574),"OUI",""),"")</f>
        <v/>
      </c>
      <c r="Y1574" s="66">
        <f>+IF(F1574="OUI",0,C1574*K1574)</f>
        <v>34.908299999999997</v>
      </c>
      <c r="Z1574" s="67" t="str">
        <f>+IF(R1574="-",IF(OR(F1574="OUI",AND(G1574="OUI",T1574&lt;=$V$1),H1574="OUI",I1574="OUI",J1574="OUI",T1574&lt;=$V$1),"OUI",""),"")</f>
        <v/>
      </c>
      <c r="AA1574" s="68" t="str">
        <f>+IF(OR(Z1574&lt;&gt;"OUI",X1574="OUI",R1574&lt;&gt;"-"),"OUI","")</f>
        <v>OUI</v>
      </c>
      <c r="AB1574" s="69">
        <f>+IF(AA1574&lt;&gt;"OUI","-",IF(R1574="-",IF(W1574&lt;=3,"-",MAX(N1574,K1574*(1-$T$1))),IF(W1574&lt;=3,R1574,IF(T1574&gt;$V$6,MAX(N1574,K1574*$T$6),IF(T1574&gt;$V$5,MAX(R1574,N1574,K1574*(1-$T$2),K1574*(1-$T$5)),IF(T1574&gt;$V$4,MAX(R1574,N1574,K1574*(1-$T$2),K1574*(1-$T$4)),IF(T1574&gt;$V$3,MAX(R1574,N1574,K1574*(1-$T$2),K1574*(1-$T$3)),IF(T1574&gt;$V$1,MAX(N1574,K1574*(1-$T$2)),MAX(N1574,R1574)))))))))</f>
        <v>1.2210722222222223</v>
      </c>
      <c r="AC1574" s="70">
        <f>+IF(AB1574="-","-",IF(ABS(K1574-AB1574)&lt;0.1,1,-1*(AB1574-K1574)/K1574))</f>
        <v>1</v>
      </c>
      <c r="AD1574" s="66">
        <f>+IF(AB1574&lt;&gt;"-",IF(AB1574&lt;K1574,(K1574-AB1574)*C1574,AB1574*C1574),"")</f>
        <v>1.9393499999999952</v>
      </c>
      <c r="AE1574" s="68" t="str">
        <f>+IF(AB1574&lt;&gt;"-",IF(R1574&lt;&gt;"-",IF(Z1574&lt;&gt;"OUI","OLD","FAUX"),IF(Z1574&lt;&gt;"OUI","NEW","FAUX")),"")</f>
        <v>OLD</v>
      </c>
      <c r="AF1574" s="68"/>
      <c r="AG1574" s="68"/>
      <c r="AH1574" s="53" t="str">
        <f t="shared" si="24"/>
        <v/>
      </c>
    </row>
    <row r="1575" spans="1:34" ht="17">
      <c r="A1575" s="53" t="s">
        <v>525</v>
      </c>
      <c r="B1575" s="53" t="s">
        <v>526</v>
      </c>
      <c r="C1575" s="54">
        <v>25</v>
      </c>
      <c r="D1575" s="55" t="s">
        <v>47</v>
      </c>
      <c r="E1575" s="55"/>
      <c r="F1575" s="56" t="s">
        <v>49</v>
      </c>
      <c r="G1575" s="56" t="s">
        <v>49</v>
      </c>
      <c r="H1575" s="56"/>
      <c r="I1575" s="56"/>
      <c r="J1575" s="56"/>
      <c r="K1575" s="57">
        <v>1.2928999999999999</v>
      </c>
      <c r="L1575" s="58">
        <v>44490</v>
      </c>
      <c r="M1575" s="58">
        <v>45701</v>
      </c>
      <c r="N1575" s="59"/>
      <c r="O1575" s="56">
        <v>1</v>
      </c>
      <c r="P1575" s="56"/>
      <c r="Q1575" s="56">
        <v>26</v>
      </c>
      <c r="R1575" s="60">
        <v>1.2210722222222223</v>
      </c>
      <c r="S1575" s="61">
        <f>O1575+P1575</f>
        <v>1</v>
      </c>
      <c r="T1575" s="62">
        <f>+IF(L1575&lt;&gt;"",IF(DAYS360(L1575,$A$2)&lt;0,0,IF(AND(MONTH(L1575)=MONTH($A$2),YEAR(L1575)&lt;YEAR($A$2)),(DAYS360(L1575,$A$2)/30)-1,DAYS360(L1575,$A$2)/30)),0)</f>
        <v>41.166666666666664</v>
      </c>
      <c r="U1575" s="62">
        <f>+IF(M1575&lt;&gt;"",IF(DAYS360(M1575,$A$2)&lt;0,0,IF(AND(MONTH(M1575)=MONTH($A$2),YEAR(M1575)&lt;YEAR($A$2)),(DAYS360(M1575,$A$2)/30)-1,DAYS360(M1575,$A$2)/30)),0)</f>
        <v>1.4333333333333333</v>
      </c>
      <c r="V1575" s="63">
        <f>S1575/((C1575+Q1575)/2)</f>
        <v>3.9215686274509803E-2</v>
      </c>
      <c r="W1575" s="64">
        <f>+IF(V1575&gt;0,1/V1575,999)</f>
        <v>25.5</v>
      </c>
      <c r="X1575" s="65" t="str">
        <f>+IF(N1575&lt;&gt;"",IF(INT(N1575)&lt;&gt;INT(K1575),"OUI",""),"")</f>
        <v/>
      </c>
      <c r="Y1575" s="66">
        <f>+IF(F1575="OUI",0,C1575*K1575)</f>
        <v>32.322499999999998</v>
      </c>
      <c r="Z1575" s="67" t="str">
        <f>+IF(R1575="-",IF(OR(F1575="OUI",AND(G1575="OUI",T1575&lt;=$V$1),H1575="OUI",I1575="OUI",J1575="OUI",T1575&lt;=$V$1),"OUI",""),"")</f>
        <v/>
      </c>
      <c r="AA1575" s="68" t="str">
        <f>+IF(OR(Z1575&lt;&gt;"OUI",X1575="OUI",R1575&lt;&gt;"-"),"OUI","")</f>
        <v>OUI</v>
      </c>
      <c r="AB1575" s="69">
        <f>+IF(AA1575&lt;&gt;"OUI","-",IF(R1575="-",IF(W1575&lt;=3,"-",MAX(N1575,K1575*(1-$T$1))),IF(W1575&lt;=3,R1575,IF(T1575&gt;$V$6,MAX(N1575,K1575*$T$6),IF(T1575&gt;$V$5,MAX(R1575,N1575,K1575*(1-$T$2),K1575*(1-$T$5)),IF(T1575&gt;$V$4,MAX(R1575,N1575,K1575*(1-$T$2),K1575*(1-$T$4)),IF(T1575&gt;$V$3,MAX(R1575,N1575,K1575*(1-$T$2),K1575*(1-$T$3)),IF(T1575&gt;$V$1,MAX(N1575,K1575*(1-$T$2)),MAX(N1575,R1575)))))))))</f>
        <v>1.2210722222222223</v>
      </c>
      <c r="AC1575" s="70">
        <f>+IF(AB1575="-","-",IF(ABS(K1575-AB1575)&lt;0.1,1,-1*(AB1575-K1575)/K1575))</f>
        <v>1</v>
      </c>
      <c r="AD1575" s="66">
        <f>+IF(AB1575&lt;&gt;"-",IF(AB1575&lt;K1575,(K1575-AB1575)*C1575,AB1575*C1575),"")</f>
        <v>1.79569444444444</v>
      </c>
      <c r="AE1575" s="68" t="str">
        <f>+IF(AB1575&lt;&gt;"-",IF(R1575&lt;&gt;"-",IF(Z1575&lt;&gt;"OUI","OLD","FAUX"),IF(Z1575&lt;&gt;"OUI","NEW","FAUX")),"")</f>
        <v>OLD</v>
      </c>
      <c r="AF1575" s="68"/>
      <c r="AG1575" s="68"/>
      <c r="AH1575" s="53" t="str">
        <f t="shared" si="24"/>
        <v/>
      </c>
    </row>
    <row r="1576" spans="1:34" ht="17">
      <c r="A1576" s="53" t="s">
        <v>413</v>
      </c>
      <c r="B1576" s="53" t="s">
        <v>414</v>
      </c>
      <c r="C1576" s="54">
        <v>1</v>
      </c>
      <c r="D1576" s="55" t="s">
        <v>80</v>
      </c>
      <c r="E1576" s="55" t="s">
        <v>243</v>
      </c>
      <c r="F1576" s="56" t="s">
        <v>49</v>
      </c>
      <c r="G1576" s="56" t="s">
        <v>49</v>
      </c>
      <c r="H1576" s="56"/>
      <c r="I1576" s="56"/>
      <c r="J1576" s="56" t="s">
        <v>98</v>
      </c>
      <c r="K1576" s="57">
        <v>1.2883</v>
      </c>
      <c r="L1576" s="58">
        <v>43315</v>
      </c>
      <c r="M1576" s="58">
        <v>44706</v>
      </c>
      <c r="N1576" s="59"/>
      <c r="O1576" s="56"/>
      <c r="P1576" s="56"/>
      <c r="Q1576" s="56">
        <v>1</v>
      </c>
      <c r="R1576" s="60">
        <v>1.2883</v>
      </c>
      <c r="S1576" s="61">
        <f>O1576+P1576</f>
        <v>0</v>
      </c>
      <c r="T1576" s="62">
        <f>+IF(L1576&lt;&gt;"",IF(DAYS360(L1576,$A$2)&lt;0,0,IF(AND(MONTH(L1576)=MONTH($A$2),YEAR(L1576)&lt;YEAR($A$2)),(DAYS360(L1576,$A$2)/30)-1,DAYS360(L1576,$A$2)/30)),0)</f>
        <v>79.766666666666666</v>
      </c>
      <c r="U1576" s="62">
        <f>+IF(M1576&lt;&gt;"",IF(DAYS360(M1576,$A$2)&lt;0,0,IF(AND(MONTH(M1576)=MONTH($A$2),YEAR(M1576)&lt;YEAR($A$2)),(DAYS360(M1576,$A$2)/30)-1,DAYS360(M1576,$A$2)/30)),0)</f>
        <v>34.033333333333331</v>
      </c>
      <c r="V1576" s="63">
        <f>S1576/((C1576+Q1576)/2)</f>
        <v>0</v>
      </c>
      <c r="W1576" s="64">
        <f>+IF(V1576&gt;0,1/V1576,999)</f>
        <v>999</v>
      </c>
      <c r="X1576" s="65" t="str">
        <f>+IF(N1576&lt;&gt;"",IF(INT(N1576)&lt;&gt;INT(K1576),"OUI",""),"")</f>
        <v/>
      </c>
      <c r="Y1576" s="66">
        <f>+IF(F1576="OUI",0,C1576*K1576)</f>
        <v>1.2883</v>
      </c>
      <c r="Z1576" s="67" t="str">
        <f>+IF(R1576="-",IF(OR(F1576="OUI",AND(G1576="OUI",T1576&lt;=$V$1),H1576="OUI",I1576="OUI",J1576="OUI",T1576&lt;=$V$1),"OUI",""),"")</f>
        <v/>
      </c>
      <c r="AA1576" s="68" t="str">
        <f>+IF(OR(Z1576&lt;&gt;"OUI",X1576="OUI",R1576&lt;&gt;"-"),"OUI","")</f>
        <v>OUI</v>
      </c>
      <c r="AB1576" s="69">
        <f>+IF(AA1576&lt;&gt;"OUI","-",IF(R1576="-",IF(W1576&lt;=3,"-",MAX(N1576,K1576*(1-$T$1))),IF(W1576&lt;=3,R1576,IF(T1576&gt;$V$6,MAX(N1576,K1576*$T$6),IF(T1576&gt;$V$5,MAX(R1576,N1576,K1576*(1-$T$2),K1576*(1-$T$5)),IF(T1576&gt;$V$4,MAX(R1576,N1576,K1576*(1-$T$2),K1576*(1-$T$4)),IF(T1576&gt;$V$3,MAX(R1576,N1576,K1576*(1-$T$2),K1576*(1-$T$3)),IF(T1576&gt;$V$1,MAX(N1576,K1576*(1-$T$2)),MAX(N1576,R1576)))))))))</f>
        <v>1.2883</v>
      </c>
      <c r="AC1576" s="70">
        <f>+IF(AB1576="-","-",IF(ABS(K1576-AB1576)&lt;0.1,1,-1*(AB1576-K1576)/K1576))</f>
        <v>1</v>
      </c>
      <c r="AD1576" s="66">
        <f>+IF(AB1576&lt;&gt;"-",IF(AB1576&lt;K1576,(K1576-AB1576)*C1576,AB1576*C1576),"")</f>
        <v>1.2883</v>
      </c>
      <c r="AE1576" s="68" t="str">
        <f>+IF(AB1576&lt;&gt;"-",IF(R1576&lt;&gt;"-",IF(Z1576&lt;&gt;"OUI","OLD","FAUX"),IF(Z1576&lt;&gt;"OUI","NEW","FAUX")),"")</f>
        <v>OLD</v>
      </c>
      <c r="AF1576" s="68"/>
      <c r="AG1576" s="68"/>
      <c r="AH1576" s="53" t="str">
        <f t="shared" si="24"/>
        <v/>
      </c>
    </row>
    <row r="1577" spans="1:34" ht="17">
      <c r="A1577" s="53" t="s">
        <v>2291</v>
      </c>
      <c r="B1577" s="53" t="s">
        <v>2292</v>
      </c>
      <c r="C1577" s="54">
        <v>11</v>
      </c>
      <c r="D1577" s="55" t="s">
        <v>80</v>
      </c>
      <c r="E1577" s="55" t="s">
        <v>437</v>
      </c>
      <c r="F1577" s="56" t="s">
        <v>49</v>
      </c>
      <c r="G1577" s="56" t="s">
        <v>49</v>
      </c>
      <c r="H1577" s="56"/>
      <c r="I1577" s="56"/>
      <c r="J1577" s="56" t="s">
        <v>49</v>
      </c>
      <c r="K1577" s="57">
        <v>1.2854000000000001</v>
      </c>
      <c r="L1577" s="58">
        <v>44305</v>
      </c>
      <c r="M1577" s="58">
        <v>45719</v>
      </c>
      <c r="N1577" s="59"/>
      <c r="O1577" s="56">
        <v>6</v>
      </c>
      <c r="P1577" s="56"/>
      <c r="Q1577" s="56">
        <v>19</v>
      </c>
      <c r="R1577" s="60">
        <v>0.88906833333333346</v>
      </c>
      <c r="S1577" s="61">
        <f>O1577+P1577</f>
        <v>6</v>
      </c>
      <c r="T1577" s="62">
        <f>+IF(L1577&lt;&gt;"",IF(DAYS360(L1577,$A$2)&lt;0,0,IF(AND(MONTH(L1577)=MONTH($A$2),YEAR(L1577)&lt;YEAR($A$2)),(DAYS360(L1577,$A$2)/30)-1,DAYS360(L1577,$A$2)/30)),0)</f>
        <v>47.233333333333334</v>
      </c>
      <c r="U1577" s="62">
        <f>+IF(M1577&lt;&gt;"",IF(DAYS360(M1577,$A$2)&lt;0,0,IF(AND(MONTH(M1577)=MONTH($A$2),YEAR(M1577)&lt;YEAR($A$2)),(DAYS360(M1577,$A$2)/30)-1,DAYS360(M1577,$A$2)/30)),0)</f>
        <v>0.76666666666666672</v>
      </c>
      <c r="V1577" s="63">
        <f>S1577/((C1577+Q1577)/2)</f>
        <v>0.4</v>
      </c>
      <c r="W1577" s="64">
        <f>+IF(V1577&gt;0,1/V1577,999)</f>
        <v>2.5</v>
      </c>
      <c r="X1577" s="65" t="str">
        <f>+IF(N1577&lt;&gt;"",IF(INT(N1577)&lt;&gt;INT(K1577),"OUI",""),"")</f>
        <v/>
      </c>
      <c r="Y1577" s="66">
        <f>+IF(F1577="OUI",0,C1577*K1577)</f>
        <v>14.139400000000002</v>
      </c>
      <c r="Z1577" s="67" t="str">
        <f>+IF(R1577="-",IF(OR(F1577="OUI",AND(G1577="OUI",T1577&lt;=$V$1),H1577="OUI",I1577="OUI",J1577="OUI",T1577&lt;=$V$1),"OUI",""),"")</f>
        <v/>
      </c>
      <c r="AA1577" s="68" t="str">
        <f>+IF(OR(Z1577&lt;&gt;"OUI",X1577="OUI",R1577&lt;&gt;"-"),"OUI","")</f>
        <v>OUI</v>
      </c>
      <c r="AB1577" s="69">
        <f>+IF(AA1577&lt;&gt;"OUI","-",IF(R1577="-",IF(W1577&lt;=3,"-",MAX(N1577,K1577*(1-$T$1))),IF(W1577&lt;=3,R1577,IF(T1577&gt;$V$6,MAX(N1577,K1577*$T$6),IF(T1577&gt;$V$5,MAX(R1577,N1577,K1577*(1-$T$2),K1577*(1-$T$5)),IF(T1577&gt;$V$4,MAX(R1577,N1577,K1577*(1-$T$2),K1577*(1-$T$4)),IF(T1577&gt;$V$3,MAX(R1577,N1577,K1577*(1-$T$2),K1577*(1-$T$3)),IF(T1577&gt;$V$1,MAX(N1577,K1577*(1-$T$2)),MAX(N1577,R1577)))))))))</f>
        <v>0.88906833333333346</v>
      </c>
      <c r="AC1577" s="70">
        <f>+IF(AB1577="-","-",IF(ABS(K1577-AB1577)&lt;0.1,1,-1*(AB1577-K1577)/K1577))</f>
        <v>0.30833333333333329</v>
      </c>
      <c r="AD1577" s="66">
        <f>+IF(AB1577&lt;&gt;"-",IF(AB1577&lt;K1577,(K1577-AB1577)*C1577,AB1577*C1577),"")</f>
        <v>4.3596483333333333</v>
      </c>
      <c r="AE1577" s="68" t="str">
        <f>+IF(AB1577&lt;&gt;"-",IF(R1577&lt;&gt;"-",IF(Z1577&lt;&gt;"OUI","OLD","FAUX"),IF(Z1577&lt;&gt;"OUI","NEW","FAUX")),"")</f>
        <v>OLD</v>
      </c>
      <c r="AF1577" s="68"/>
      <c r="AG1577" s="68"/>
      <c r="AH1577" s="53" t="str">
        <f t="shared" si="24"/>
        <v/>
      </c>
    </row>
    <row r="1578" spans="1:34" ht="17">
      <c r="A1578" s="53" t="s">
        <v>1945</v>
      </c>
      <c r="B1578" s="53" t="s">
        <v>1946</v>
      </c>
      <c r="C1578" s="54">
        <v>13</v>
      </c>
      <c r="D1578" s="55" t="s">
        <v>47</v>
      </c>
      <c r="E1578" s="55" t="s">
        <v>137</v>
      </c>
      <c r="F1578" s="56" t="s">
        <v>49</v>
      </c>
      <c r="G1578" s="56" t="s">
        <v>49</v>
      </c>
      <c r="H1578" s="56"/>
      <c r="I1578" s="56"/>
      <c r="J1578" s="56" t="s">
        <v>49</v>
      </c>
      <c r="K1578" s="57">
        <v>1.2853000000000001</v>
      </c>
      <c r="L1578" s="58">
        <v>44120</v>
      </c>
      <c r="M1578" s="58">
        <v>45567</v>
      </c>
      <c r="N1578" s="59"/>
      <c r="O1578" s="56"/>
      <c r="P1578" s="56"/>
      <c r="Q1578" s="56">
        <v>13</v>
      </c>
      <c r="R1578" s="60">
        <v>1.1567700000000001</v>
      </c>
      <c r="S1578" s="61">
        <f>O1578+P1578</f>
        <v>0</v>
      </c>
      <c r="T1578" s="62">
        <f>+IF(L1578&lt;&gt;"",IF(DAYS360(L1578,$A$2)&lt;0,0,IF(AND(MONTH(L1578)=MONTH($A$2),YEAR(L1578)&lt;YEAR($A$2)),(DAYS360(L1578,$A$2)/30)-1,DAYS360(L1578,$A$2)/30)),0)</f>
        <v>53.333333333333336</v>
      </c>
      <c r="U1578" s="62">
        <f>+IF(M1578&lt;&gt;"",IF(DAYS360(M1578,$A$2)&lt;0,0,IF(AND(MONTH(M1578)=MONTH($A$2),YEAR(M1578)&lt;YEAR($A$2)),(DAYS360(M1578,$A$2)/30)-1,DAYS360(M1578,$A$2)/30)),0)</f>
        <v>5.8</v>
      </c>
      <c r="V1578" s="63">
        <f>S1578/((C1578+Q1578)/2)</f>
        <v>0</v>
      </c>
      <c r="W1578" s="64">
        <f>+IF(V1578&gt;0,1/V1578,999)</f>
        <v>999</v>
      </c>
      <c r="X1578" s="65" t="str">
        <f>+IF(N1578&lt;&gt;"",IF(INT(N1578)&lt;&gt;INT(K1578),"OUI",""),"")</f>
        <v/>
      </c>
      <c r="Y1578" s="66">
        <f>+IF(F1578="OUI",0,C1578*K1578)</f>
        <v>16.7089</v>
      </c>
      <c r="Z1578" s="67" t="str">
        <f>+IF(R1578="-",IF(OR(F1578="OUI",AND(G1578="OUI",T1578&lt;=$V$1),H1578="OUI",I1578="OUI",J1578="OUI",T1578&lt;=$V$1),"OUI",""),"")</f>
        <v/>
      </c>
      <c r="AA1578" s="68" t="str">
        <f>+IF(OR(Z1578&lt;&gt;"OUI",X1578="OUI",R1578&lt;&gt;"-"),"OUI","")</f>
        <v>OUI</v>
      </c>
      <c r="AB1578" s="69">
        <f>+IF(AA1578&lt;&gt;"OUI","-",IF(R1578="-",IF(W1578&lt;=3,"-",MAX(N1578,K1578*(1-$T$1))),IF(W1578&lt;=3,R1578,IF(T1578&gt;$V$6,MAX(N1578,K1578*$T$6),IF(T1578&gt;$V$5,MAX(R1578,N1578,K1578*(1-$T$2),K1578*(1-$T$5)),IF(T1578&gt;$V$4,MAX(R1578,N1578,K1578*(1-$T$2),K1578*(1-$T$4)),IF(T1578&gt;$V$3,MAX(R1578,N1578,K1578*(1-$T$2),K1578*(1-$T$3)),IF(T1578&gt;$V$1,MAX(N1578,K1578*(1-$T$2)),MAX(N1578,R1578)))))))))</f>
        <v>1.1567700000000001</v>
      </c>
      <c r="AC1578" s="70">
        <f>+IF(AB1578="-","-",IF(ABS(K1578-AB1578)&lt;0.1,1,-1*(AB1578-K1578)/K1578))</f>
        <v>0.10000000000000002</v>
      </c>
      <c r="AD1578" s="66">
        <f>+IF(AB1578&lt;&gt;"-",IF(AB1578&lt;K1578,(K1578-AB1578)*C1578,AB1578*C1578),"")</f>
        <v>1.6708900000000004</v>
      </c>
      <c r="AE1578" s="68" t="str">
        <f>+IF(AB1578&lt;&gt;"-",IF(R1578&lt;&gt;"-",IF(Z1578&lt;&gt;"OUI","OLD","FAUX"),IF(Z1578&lt;&gt;"OUI","NEW","FAUX")),"")</f>
        <v>OLD</v>
      </c>
      <c r="AF1578" s="68"/>
      <c r="AG1578" s="68"/>
      <c r="AH1578" s="53" t="str">
        <f t="shared" si="24"/>
        <v/>
      </c>
    </row>
    <row r="1579" spans="1:34" ht="17">
      <c r="A1579" s="53" t="s">
        <v>1949</v>
      </c>
      <c r="B1579" s="53" t="s">
        <v>1950</v>
      </c>
      <c r="C1579" s="54">
        <v>13</v>
      </c>
      <c r="D1579" s="55" t="s">
        <v>47</v>
      </c>
      <c r="E1579" s="55" t="s">
        <v>137</v>
      </c>
      <c r="F1579" s="56" t="s">
        <v>49</v>
      </c>
      <c r="G1579" s="56" t="s">
        <v>49</v>
      </c>
      <c r="H1579" s="56"/>
      <c r="I1579" s="56"/>
      <c r="J1579" s="56" t="s">
        <v>49</v>
      </c>
      <c r="K1579" s="57">
        <v>1.2826</v>
      </c>
      <c r="L1579" s="58">
        <v>44230</v>
      </c>
      <c r="M1579" s="58">
        <v>45560</v>
      </c>
      <c r="N1579" s="59"/>
      <c r="O1579" s="56"/>
      <c r="P1579" s="56"/>
      <c r="Q1579" s="56">
        <v>13</v>
      </c>
      <c r="R1579" s="60">
        <v>0.75174611111111123</v>
      </c>
      <c r="S1579" s="61">
        <f>O1579+P1579</f>
        <v>0</v>
      </c>
      <c r="T1579" s="62">
        <f>+IF(L1579&lt;&gt;"",IF(DAYS360(L1579,$A$2)&lt;0,0,IF(AND(MONTH(L1579)=MONTH($A$2),YEAR(L1579)&lt;YEAR($A$2)),(DAYS360(L1579,$A$2)/30)-1,DAYS360(L1579,$A$2)/30)),0)</f>
        <v>49.766666666666666</v>
      </c>
      <c r="U1579" s="62">
        <f>+IF(M1579&lt;&gt;"",IF(DAYS360(M1579,$A$2)&lt;0,0,IF(AND(MONTH(M1579)=MONTH($A$2),YEAR(M1579)&lt;YEAR($A$2)),(DAYS360(M1579,$A$2)/30)-1,DAYS360(M1579,$A$2)/30)),0)</f>
        <v>6.0333333333333332</v>
      </c>
      <c r="V1579" s="63">
        <f>S1579/((C1579+Q1579)/2)</f>
        <v>0</v>
      </c>
      <c r="W1579" s="64">
        <f>+IF(V1579&gt;0,1/V1579,999)</f>
        <v>999</v>
      </c>
      <c r="X1579" s="65" t="str">
        <f>+IF(N1579&lt;&gt;"",IF(INT(N1579)&lt;&gt;INT(K1579),"OUI",""),"")</f>
        <v/>
      </c>
      <c r="Y1579" s="66">
        <f>+IF(F1579="OUI",0,C1579*K1579)</f>
        <v>16.6738</v>
      </c>
      <c r="Z1579" s="67" t="str">
        <f>+IF(R1579="-",IF(OR(F1579="OUI",AND(G1579="OUI",T1579&lt;=$V$1),H1579="OUI",I1579="OUI",J1579="OUI",T1579&lt;=$V$1),"OUI",""),"")</f>
        <v/>
      </c>
      <c r="AA1579" s="68" t="str">
        <f>+IF(OR(Z1579&lt;&gt;"OUI",X1579="OUI",R1579&lt;&gt;"-"),"OUI","")</f>
        <v>OUI</v>
      </c>
      <c r="AB1579" s="69">
        <f>+IF(AA1579&lt;&gt;"OUI","-",IF(R1579="-",IF(W1579&lt;=3,"-",MAX(N1579,K1579*(1-$T$1))),IF(W1579&lt;=3,R1579,IF(T1579&gt;$V$6,MAX(N1579,K1579*$T$6),IF(T1579&gt;$V$5,MAX(R1579,N1579,K1579*(1-$T$2),K1579*(1-$T$5)),IF(T1579&gt;$V$4,MAX(R1579,N1579,K1579*(1-$T$2),K1579*(1-$T$4)),IF(T1579&gt;$V$3,MAX(R1579,N1579,K1579*(1-$T$2),K1579*(1-$T$3)),IF(T1579&gt;$V$1,MAX(N1579,K1579*(1-$T$2)),MAX(N1579,R1579)))))))))</f>
        <v>1.1543399999999999</v>
      </c>
      <c r="AC1579" s="70">
        <f>+IF(AB1579="-","-",IF(ABS(K1579-AB1579)&lt;0.1,1,-1*(AB1579-K1579)/K1579))</f>
        <v>0.10000000000000003</v>
      </c>
      <c r="AD1579" s="66">
        <f>+IF(AB1579&lt;&gt;"-",IF(AB1579&lt;K1579,(K1579-AB1579)*C1579,AB1579*C1579),"")</f>
        <v>1.6673800000000005</v>
      </c>
      <c r="AE1579" s="68" t="str">
        <f>+IF(AB1579&lt;&gt;"-",IF(R1579&lt;&gt;"-",IF(Z1579&lt;&gt;"OUI","OLD","FAUX"),IF(Z1579&lt;&gt;"OUI","NEW","FAUX")),"")</f>
        <v>OLD</v>
      </c>
      <c r="AF1579" s="68"/>
      <c r="AG1579" s="68"/>
      <c r="AH1579" s="53" t="str">
        <f t="shared" si="24"/>
        <v/>
      </c>
    </row>
    <row r="1580" spans="1:34" ht="17">
      <c r="A1580" s="53" t="s">
        <v>1115</v>
      </c>
      <c r="B1580" s="53" t="s">
        <v>1116</v>
      </c>
      <c r="C1580" s="54">
        <v>7</v>
      </c>
      <c r="D1580" s="55" t="s">
        <v>80</v>
      </c>
      <c r="E1580" s="55" t="s">
        <v>97</v>
      </c>
      <c r="F1580" s="56" t="s">
        <v>49</v>
      </c>
      <c r="G1580" s="56" t="s">
        <v>49</v>
      </c>
      <c r="H1580" s="56"/>
      <c r="I1580" s="56"/>
      <c r="J1580" s="56" t="s">
        <v>98</v>
      </c>
      <c r="K1580" s="57">
        <v>1.2698</v>
      </c>
      <c r="L1580" s="58">
        <v>44279</v>
      </c>
      <c r="M1580" s="58">
        <v>44508</v>
      </c>
      <c r="N1580" s="59"/>
      <c r="O1580" s="56"/>
      <c r="P1580" s="56"/>
      <c r="Q1580" s="56">
        <v>7</v>
      </c>
      <c r="R1580" s="60">
        <v>1.1428200000000002</v>
      </c>
      <c r="S1580" s="61">
        <f>O1580+P1580</f>
        <v>0</v>
      </c>
      <c r="T1580" s="62">
        <f>+IF(L1580&lt;&gt;"",IF(DAYS360(L1580,$A$2)&lt;0,0,IF(AND(MONTH(L1580)=MONTH($A$2),YEAR(L1580)&lt;YEAR($A$2)),(DAYS360(L1580,$A$2)/30)-1,DAYS360(L1580,$A$2)/30)),0)</f>
        <v>47.06666666666667</v>
      </c>
      <c r="U1580" s="62">
        <f>+IF(M1580&lt;&gt;"",IF(DAYS360(M1580,$A$2)&lt;0,0,IF(AND(MONTH(M1580)=MONTH($A$2),YEAR(M1580)&lt;YEAR($A$2)),(DAYS360(M1580,$A$2)/30)-1,DAYS360(M1580,$A$2)/30)),0)</f>
        <v>40.6</v>
      </c>
      <c r="V1580" s="63">
        <f>S1580/((C1580+Q1580)/2)</f>
        <v>0</v>
      </c>
      <c r="W1580" s="64">
        <f>+IF(V1580&gt;0,1/V1580,999)</f>
        <v>999</v>
      </c>
      <c r="X1580" s="65" t="str">
        <f>+IF(N1580&lt;&gt;"",IF(INT(N1580)&lt;&gt;INT(K1580),"OUI",""),"")</f>
        <v/>
      </c>
      <c r="Y1580" s="66">
        <f>+IF(F1580="OUI",0,C1580*K1580)</f>
        <v>8.8886000000000003</v>
      </c>
      <c r="Z1580" s="67" t="str">
        <f>+IF(R1580="-",IF(OR(F1580="OUI",AND(G1580="OUI",T1580&lt;=$V$1),H1580="OUI",I1580="OUI",J1580="OUI",T1580&lt;=$V$1),"OUI",""),"")</f>
        <v/>
      </c>
      <c r="AA1580" s="68" t="str">
        <f>+IF(OR(Z1580&lt;&gt;"OUI",X1580="OUI",R1580&lt;&gt;"-"),"OUI","")</f>
        <v>OUI</v>
      </c>
      <c r="AB1580" s="69">
        <f>+IF(AA1580&lt;&gt;"OUI","-",IF(R1580="-",IF(W1580&lt;=3,"-",MAX(N1580,K1580*(1-$T$1))),IF(W1580&lt;=3,R1580,IF(T1580&gt;$V$6,MAX(N1580,K1580*$T$6),IF(T1580&gt;$V$5,MAX(R1580,N1580,K1580*(1-$T$2),K1580*(1-$T$5)),IF(T1580&gt;$V$4,MAX(R1580,N1580,K1580*(1-$T$2),K1580*(1-$T$4)),IF(T1580&gt;$V$3,MAX(R1580,N1580,K1580*(1-$T$2),K1580*(1-$T$3)),IF(T1580&gt;$V$1,MAX(N1580,K1580*(1-$T$2)),MAX(N1580,R1580)))))))))</f>
        <v>1.1428200000000002</v>
      </c>
      <c r="AC1580" s="70">
        <f>+IF(AB1580="-","-",IF(ABS(K1580-AB1580)&lt;0.1,1,-1*(AB1580-K1580)/K1580))</f>
        <v>9.9999999999999895E-2</v>
      </c>
      <c r="AD1580" s="66">
        <f>+IF(AB1580&lt;&gt;"-",IF(AB1580&lt;K1580,(K1580-AB1580)*C1580,AB1580*C1580),"")</f>
        <v>0.8888599999999991</v>
      </c>
      <c r="AE1580" s="68" t="str">
        <f>+IF(AB1580&lt;&gt;"-",IF(R1580&lt;&gt;"-",IF(Z1580&lt;&gt;"OUI","OLD","FAUX"),IF(Z1580&lt;&gt;"OUI","NEW","FAUX")),"")</f>
        <v>OLD</v>
      </c>
      <c r="AF1580" s="68"/>
      <c r="AG1580" s="68"/>
      <c r="AH1580" s="53" t="str">
        <f t="shared" si="24"/>
        <v/>
      </c>
    </row>
    <row r="1581" spans="1:34" ht="17">
      <c r="A1581" s="53" t="s">
        <v>2016</v>
      </c>
      <c r="B1581" s="53" t="s">
        <v>2017</v>
      </c>
      <c r="C1581" s="54">
        <v>5</v>
      </c>
      <c r="D1581" s="55" t="s">
        <v>80</v>
      </c>
      <c r="E1581" s="55" t="s">
        <v>97</v>
      </c>
      <c r="F1581" s="56" t="s">
        <v>49</v>
      </c>
      <c r="G1581" s="56" t="s">
        <v>49</v>
      </c>
      <c r="H1581" s="56"/>
      <c r="I1581" s="56"/>
      <c r="J1581" s="56" t="s">
        <v>98</v>
      </c>
      <c r="K1581" s="57">
        <v>1.2381</v>
      </c>
      <c r="L1581" s="58">
        <v>44194</v>
      </c>
      <c r="M1581" s="58"/>
      <c r="N1581" s="59"/>
      <c r="O1581" s="56"/>
      <c r="P1581" s="56"/>
      <c r="Q1581" s="56">
        <v>5</v>
      </c>
      <c r="R1581" s="60">
        <v>1.11429</v>
      </c>
      <c r="S1581" s="61">
        <f>O1581+P1581</f>
        <v>0</v>
      </c>
      <c r="T1581" s="62">
        <f>+IF(L1581&lt;&gt;"",IF(DAYS360(L1581,$A$2)&lt;0,0,IF(AND(MONTH(L1581)=MONTH($A$2),YEAR(L1581)&lt;YEAR($A$2)),(DAYS360(L1581,$A$2)/30)-1,DAYS360(L1581,$A$2)/30)),0)</f>
        <v>50.9</v>
      </c>
      <c r="U1581" s="62">
        <f>+IF(M1581&lt;&gt;"",IF(DAYS360(M1581,$A$2)&lt;0,0,IF(AND(MONTH(M1581)=MONTH($A$2),YEAR(M1581)&lt;YEAR($A$2)),(DAYS360(M1581,$A$2)/30)-1,DAYS360(M1581,$A$2)/30)),0)</f>
        <v>0</v>
      </c>
      <c r="V1581" s="63">
        <f>S1581/((C1581+Q1581)/2)</f>
        <v>0</v>
      </c>
      <c r="W1581" s="64">
        <f>+IF(V1581&gt;0,1/V1581,999)</f>
        <v>999</v>
      </c>
      <c r="X1581" s="65" t="str">
        <f>+IF(N1581&lt;&gt;"",IF(INT(N1581)&lt;&gt;INT(K1581),"OUI",""),"")</f>
        <v/>
      </c>
      <c r="Y1581" s="66">
        <f>+IF(F1581="OUI",0,C1581*K1581)</f>
        <v>6.1905000000000001</v>
      </c>
      <c r="Z1581" s="67" t="str">
        <f>+IF(R1581="-",IF(OR(F1581="OUI",AND(G1581="OUI",T1581&lt;=$V$1),H1581="OUI",I1581="OUI",J1581="OUI",T1581&lt;=$V$1),"OUI",""),"")</f>
        <v/>
      </c>
      <c r="AA1581" s="68" t="str">
        <f>+IF(OR(Z1581&lt;&gt;"OUI",X1581="OUI",R1581&lt;&gt;"-"),"OUI","")</f>
        <v>OUI</v>
      </c>
      <c r="AB1581" s="69">
        <f>+IF(AA1581&lt;&gt;"OUI","-",IF(R1581="-",IF(W1581&lt;=3,"-",MAX(N1581,K1581*(1-$T$1))),IF(W1581&lt;=3,R1581,IF(T1581&gt;$V$6,MAX(N1581,K1581*$T$6),IF(T1581&gt;$V$5,MAX(R1581,N1581,K1581*(1-$T$2),K1581*(1-$T$5)),IF(T1581&gt;$V$4,MAX(R1581,N1581,K1581*(1-$T$2),K1581*(1-$T$4)),IF(T1581&gt;$V$3,MAX(R1581,N1581,K1581*(1-$T$2),K1581*(1-$T$3)),IF(T1581&gt;$V$1,MAX(N1581,K1581*(1-$T$2)),MAX(N1581,R1581)))))))))</f>
        <v>1.11429</v>
      </c>
      <c r="AC1581" s="70">
        <f>+IF(AB1581="-","-",IF(ABS(K1581-AB1581)&lt;0.1,1,-1*(AB1581-K1581)/K1581))</f>
        <v>9.9999999999999978E-2</v>
      </c>
      <c r="AD1581" s="66">
        <f>+IF(AB1581&lt;&gt;"-",IF(AB1581&lt;K1581,(K1581-AB1581)*C1581,AB1581*C1581),"")</f>
        <v>0.61904999999999988</v>
      </c>
      <c r="AE1581" s="68" t="str">
        <f>+IF(AB1581&lt;&gt;"-",IF(R1581&lt;&gt;"-",IF(Z1581&lt;&gt;"OUI","OLD","FAUX"),IF(Z1581&lt;&gt;"OUI","NEW","FAUX")),"")</f>
        <v>OLD</v>
      </c>
      <c r="AF1581" s="68"/>
      <c r="AG1581" s="68"/>
      <c r="AH1581" s="53" t="str">
        <f t="shared" si="24"/>
        <v/>
      </c>
    </row>
    <row r="1582" spans="1:34" ht="17">
      <c r="A1582" s="53" t="s">
        <v>2018</v>
      </c>
      <c r="B1582" s="53" t="s">
        <v>2019</v>
      </c>
      <c r="C1582" s="54">
        <v>5</v>
      </c>
      <c r="D1582" s="55" t="s">
        <v>80</v>
      </c>
      <c r="E1582" s="55" t="s">
        <v>97</v>
      </c>
      <c r="F1582" s="56" t="s">
        <v>49</v>
      </c>
      <c r="G1582" s="56" t="s">
        <v>49</v>
      </c>
      <c r="H1582" s="56"/>
      <c r="I1582" s="56"/>
      <c r="J1582" s="56" t="s">
        <v>98</v>
      </c>
      <c r="K1582" s="57">
        <v>1.2381</v>
      </c>
      <c r="L1582" s="58">
        <v>44194</v>
      </c>
      <c r="M1582" s="58"/>
      <c r="N1582" s="59"/>
      <c r="O1582" s="56"/>
      <c r="P1582" s="56"/>
      <c r="Q1582" s="56">
        <v>5</v>
      </c>
      <c r="R1582" s="60">
        <v>1.11429</v>
      </c>
      <c r="S1582" s="61">
        <f>O1582+P1582</f>
        <v>0</v>
      </c>
      <c r="T1582" s="62">
        <f>+IF(L1582&lt;&gt;"",IF(DAYS360(L1582,$A$2)&lt;0,0,IF(AND(MONTH(L1582)=MONTH($A$2),YEAR(L1582)&lt;YEAR($A$2)),(DAYS360(L1582,$A$2)/30)-1,DAYS360(L1582,$A$2)/30)),0)</f>
        <v>50.9</v>
      </c>
      <c r="U1582" s="62">
        <f>+IF(M1582&lt;&gt;"",IF(DAYS360(M1582,$A$2)&lt;0,0,IF(AND(MONTH(M1582)=MONTH($A$2),YEAR(M1582)&lt;YEAR($A$2)),(DAYS360(M1582,$A$2)/30)-1,DAYS360(M1582,$A$2)/30)),0)</f>
        <v>0</v>
      </c>
      <c r="V1582" s="63">
        <f>S1582/((C1582+Q1582)/2)</f>
        <v>0</v>
      </c>
      <c r="W1582" s="64">
        <f>+IF(V1582&gt;0,1/V1582,999)</f>
        <v>999</v>
      </c>
      <c r="X1582" s="65" t="str">
        <f>+IF(N1582&lt;&gt;"",IF(INT(N1582)&lt;&gt;INT(K1582),"OUI",""),"")</f>
        <v/>
      </c>
      <c r="Y1582" s="66">
        <f>+IF(F1582="OUI",0,C1582*K1582)</f>
        <v>6.1905000000000001</v>
      </c>
      <c r="Z1582" s="67" t="str">
        <f>+IF(R1582="-",IF(OR(F1582="OUI",AND(G1582="OUI",T1582&lt;=$V$1),H1582="OUI",I1582="OUI",J1582="OUI",T1582&lt;=$V$1),"OUI",""),"")</f>
        <v/>
      </c>
      <c r="AA1582" s="68" t="str">
        <f>+IF(OR(Z1582&lt;&gt;"OUI",X1582="OUI",R1582&lt;&gt;"-"),"OUI","")</f>
        <v>OUI</v>
      </c>
      <c r="AB1582" s="69">
        <f>+IF(AA1582&lt;&gt;"OUI","-",IF(R1582="-",IF(W1582&lt;=3,"-",MAX(N1582,K1582*(1-$T$1))),IF(W1582&lt;=3,R1582,IF(T1582&gt;$V$6,MAX(N1582,K1582*$T$6),IF(T1582&gt;$V$5,MAX(R1582,N1582,K1582*(1-$T$2),K1582*(1-$T$5)),IF(T1582&gt;$V$4,MAX(R1582,N1582,K1582*(1-$T$2),K1582*(1-$T$4)),IF(T1582&gt;$V$3,MAX(R1582,N1582,K1582*(1-$T$2),K1582*(1-$T$3)),IF(T1582&gt;$V$1,MAX(N1582,K1582*(1-$T$2)),MAX(N1582,R1582)))))))))</f>
        <v>1.11429</v>
      </c>
      <c r="AC1582" s="70">
        <f>+IF(AB1582="-","-",IF(ABS(K1582-AB1582)&lt;0.1,1,-1*(AB1582-K1582)/K1582))</f>
        <v>9.9999999999999978E-2</v>
      </c>
      <c r="AD1582" s="66">
        <f>+IF(AB1582&lt;&gt;"-",IF(AB1582&lt;K1582,(K1582-AB1582)*C1582,AB1582*C1582),"")</f>
        <v>0.61904999999999988</v>
      </c>
      <c r="AE1582" s="68" t="str">
        <f>+IF(AB1582&lt;&gt;"-",IF(R1582&lt;&gt;"-",IF(Z1582&lt;&gt;"OUI","OLD","FAUX"),IF(Z1582&lt;&gt;"OUI","NEW","FAUX")),"")</f>
        <v>OLD</v>
      </c>
      <c r="AF1582" s="68"/>
      <c r="AG1582" s="68"/>
      <c r="AH1582" s="53" t="str">
        <f t="shared" si="24"/>
        <v/>
      </c>
    </row>
    <row r="1583" spans="1:34" ht="17">
      <c r="A1583" s="53" t="s">
        <v>417</v>
      </c>
      <c r="B1583" s="53" t="s">
        <v>418</v>
      </c>
      <c r="C1583" s="54">
        <v>1</v>
      </c>
      <c r="D1583" s="55" t="s">
        <v>80</v>
      </c>
      <c r="E1583" s="55" t="s">
        <v>97</v>
      </c>
      <c r="F1583" s="56" t="s">
        <v>49</v>
      </c>
      <c r="G1583" s="56" t="s">
        <v>49</v>
      </c>
      <c r="H1583" s="56"/>
      <c r="I1583" s="56"/>
      <c r="J1583" s="56" t="s">
        <v>98</v>
      </c>
      <c r="K1583" s="57">
        <v>1.2191000000000001</v>
      </c>
      <c r="L1583" s="58">
        <v>42754</v>
      </c>
      <c r="M1583" s="58">
        <v>45083</v>
      </c>
      <c r="N1583" s="59"/>
      <c r="O1583" s="56"/>
      <c r="P1583" s="56"/>
      <c r="Q1583" s="56">
        <v>1</v>
      </c>
      <c r="R1583" s="60">
        <v>1.2191000000000001</v>
      </c>
      <c r="S1583" s="61">
        <f>O1583+P1583</f>
        <v>0</v>
      </c>
      <c r="T1583" s="62">
        <f>+IF(L1583&lt;&gt;"",IF(DAYS360(L1583,$A$2)&lt;0,0,IF(AND(MONTH(L1583)=MONTH($A$2),YEAR(L1583)&lt;YEAR($A$2)),(DAYS360(L1583,$A$2)/30)-1,DAYS360(L1583,$A$2)/30)),0)</f>
        <v>98.233333333333334</v>
      </c>
      <c r="U1583" s="62">
        <f>+IF(M1583&lt;&gt;"",IF(DAYS360(M1583,$A$2)&lt;0,0,IF(AND(MONTH(M1583)=MONTH($A$2),YEAR(M1583)&lt;YEAR($A$2)),(DAYS360(M1583,$A$2)/30)-1,DAYS360(M1583,$A$2)/30)),0)</f>
        <v>21.666666666666668</v>
      </c>
      <c r="V1583" s="63">
        <f>S1583/((C1583+Q1583)/2)</f>
        <v>0</v>
      </c>
      <c r="W1583" s="64">
        <f>+IF(V1583&gt;0,1/V1583,999)</f>
        <v>999</v>
      </c>
      <c r="X1583" s="65" t="str">
        <f>+IF(N1583&lt;&gt;"",IF(INT(N1583)&lt;&gt;INT(K1583),"OUI",""),"")</f>
        <v/>
      </c>
      <c r="Y1583" s="66">
        <f>+IF(F1583="OUI",0,C1583*K1583)</f>
        <v>1.2191000000000001</v>
      </c>
      <c r="Z1583" s="67" t="str">
        <f>+IF(R1583="-",IF(OR(F1583="OUI",AND(G1583="OUI",T1583&lt;=$V$1),H1583="OUI",I1583="OUI",J1583="OUI",T1583&lt;=$V$1),"OUI",""),"")</f>
        <v/>
      </c>
      <c r="AA1583" s="68" t="str">
        <f>+IF(OR(Z1583&lt;&gt;"OUI",X1583="OUI",R1583&lt;&gt;"-"),"OUI","")</f>
        <v>OUI</v>
      </c>
      <c r="AB1583" s="69">
        <f>+IF(AA1583&lt;&gt;"OUI","-",IF(R1583="-",IF(W1583&lt;=3,"-",MAX(N1583,K1583*(1-$T$1))),IF(W1583&lt;=3,R1583,IF(T1583&gt;$V$6,MAX(N1583,K1583*$T$6),IF(T1583&gt;$V$5,MAX(R1583,N1583,K1583*(1-$T$2),K1583*(1-$T$5)),IF(T1583&gt;$V$4,MAX(R1583,N1583,K1583*(1-$T$2),K1583*(1-$T$4)),IF(T1583&gt;$V$3,MAX(R1583,N1583,K1583*(1-$T$2),K1583*(1-$T$3)),IF(T1583&gt;$V$1,MAX(N1583,K1583*(1-$T$2)),MAX(N1583,R1583)))))))))</f>
        <v>1.2191000000000001</v>
      </c>
      <c r="AC1583" s="70">
        <f>+IF(AB1583="-","-",IF(ABS(K1583-AB1583)&lt;0.1,1,-1*(AB1583-K1583)/K1583))</f>
        <v>1</v>
      </c>
      <c r="AD1583" s="66">
        <f>+IF(AB1583&lt;&gt;"-",IF(AB1583&lt;K1583,(K1583-AB1583)*C1583,AB1583*C1583),"")</f>
        <v>1.2191000000000001</v>
      </c>
      <c r="AE1583" s="68" t="str">
        <f>+IF(AB1583&lt;&gt;"-",IF(R1583&lt;&gt;"-",IF(Z1583&lt;&gt;"OUI","OLD","FAUX"),IF(Z1583&lt;&gt;"OUI","NEW","FAUX")),"")</f>
        <v>OLD</v>
      </c>
      <c r="AF1583" s="68"/>
      <c r="AG1583" s="68"/>
      <c r="AH1583" s="53" t="str">
        <f t="shared" si="24"/>
        <v/>
      </c>
    </row>
    <row r="1584" spans="1:34" ht="17">
      <c r="A1584" s="53" t="s">
        <v>1015</v>
      </c>
      <c r="B1584" s="53" t="s">
        <v>1016</v>
      </c>
      <c r="C1584" s="54">
        <v>36</v>
      </c>
      <c r="D1584" s="55" t="s">
        <v>133</v>
      </c>
      <c r="E1584" s="55" t="s">
        <v>111</v>
      </c>
      <c r="F1584" s="56" t="s">
        <v>49</v>
      </c>
      <c r="G1584" s="56" t="s">
        <v>49</v>
      </c>
      <c r="H1584" s="56"/>
      <c r="I1584" s="56"/>
      <c r="J1584" s="56" t="s">
        <v>49</v>
      </c>
      <c r="K1584" s="57">
        <v>1.2068000000000001</v>
      </c>
      <c r="L1584" s="58">
        <v>43908</v>
      </c>
      <c r="M1584" s="58">
        <v>45572</v>
      </c>
      <c r="N1584" s="59"/>
      <c r="O1584" s="56"/>
      <c r="P1584" s="56"/>
      <c r="Q1584" s="56">
        <v>36</v>
      </c>
      <c r="R1584" s="60">
        <v>1.0861200000000002</v>
      </c>
      <c r="S1584" s="61">
        <f>O1584+P1584</f>
        <v>0</v>
      </c>
      <c r="T1584" s="62">
        <f>+IF(L1584&lt;&gt;"",IF(DAYS360(L1584,$A$2)&lt;0,0,IF(AND(MONTH(L1584)=MONTH($A$2),YEAR(L1584)&lt;YEAR($A$2)),(DAYS360(L1584,$A$2)/30)-1,DAYS360(L1584,$A$2)/30)),0)</f>
        <v>59.266666666666666</v>
      </c>
      <c r="U1584" s="62">
        <f>+IF(M1584&lt;&gt;"",IF(DAYS360(M1584,$A$2)&lt;0,0,IF(AND(MONTH(M1584)=MONTH($A$2),YEAR(M1584)&lt;YEAR($A$2)),(DAYS360(M1584,$A$2)/30)-1,DAYS360(M1584,$A$2)/30)),0)</f>
        <v>5.6333333333333337</v>
      </c>
      <c r="V1584" s="63">
        <f>S1584/((C1584+Q1584)/2)</f>
        <v>0</v>
      </c>
      <c r="W1584" s="64">
        <f>+IF(V1584&gt;0,1/V1584,999)</f>
        <v>999</v>
      </c>
      <c r="X1584" s="65" t="str">
        <f>+IF(N1584&lt;&gt;"",IF(INT(N1584)&lt;&gt;INT(K1584),"OUI",""),"")</f>
        <v/>
      </c>
      <c r="Y1584" s="66">
        <f>+IF(F1584="OUI",0,C1584*K1584)</f>
        <v>43.444800000000001</v>
      </c>
      <c r="Z1584" s="67" t="str">
        <f>+IF(R1584="-",IF(OR(F1584="OUI",AND(G1584="OUI",T1584&lt;=$V$1),H1584="OUI",I1584="OUI",J1584="OUI",T1584&lt;=$V$1),"OUI",""),"")</f>
        <v/>
      </c>
      <c r="AA1584" s="68" t="str">
        <f>+IF(OR(Z1584&lt;&gt;"OUI",X1584="OUI",R1584&lt;&gt;"-"),"OUI","")</f>
        <v>OUI</v>
      </c>
      <c r="AB1584" s="69">
        <f>+IF(AA1584&lt;&gt;"OUI","-",IF(R1584="-",IF(W1584&lt;=3,"-",MAX(N1584,K1584*(1-$T$1))),IF(W1584&lt;=3,R1584,IF(T1584&gt;$V$6,MAX(N1584,K1584*$T$6),IF(T1584&gt;$V$5,MAX(R1584,N1584,K1584*(1-$T$2),K1584*(1-$T$5)),IF(T1584&gt;$V$4,MAX(R1584,N1584,K1584*(1-$T$2),K1584*(1-$T$4)),IF(T1584&gt;$V$3,MAX(R1584,N1584,K1584*(1-$T$2),K1584*(1-$T$3)),IF(T1584&gt;$V$1,MAX(N1584,K1584*(1-$T$2)),MAX(N1584,R1584)))))))))</f>
        <v>1.0861200000000002</v>
      </c>
      <c r="AC1584" s="70">
        <f>+IF(AB1584="-","-",IF(ABS(K1584-AB1584)&lt;0.1,1,-1*(AB1584-K1584)/K1584))</f>
        <v>9.9999999999999908E-2</v>
      </c>
      <c r="AD1584" s="66">
        <f>+IF(AB1584&lt;&gt;"-",IF(AB1584&lt;K1584,(K1584-AB1584)*C1584,AB1584*C1584),"")</f>
        <v>4.3444799999999963</v>
      </c>
      <c r="AE1584" s="68" t="str">
        <f>+IF(AB1584&lt;&gt;"-",IF(R1584&lt;&gt;"-",IF(Z1584&lt;&gt;"OUI","OLD","FAUX"),IF(Z1584&lt;&gt;"OUI","NEW","FAUX")),"")</f>
        <v>OLD</v>
      </c>
      <c r="AF1584" s="68"/>
      <c r="AG1584" s="68"/>
      <c r="AH1584" s="53" t="str">
        <f t="shared" si="24"/>
        <v/>
      </c>
    </row>
    <row r="1585" spans="1:34" ht="17">
      <c r="A1585" s="53" t="s">
        <v>1095</v>
      </c>
      <c r="B1585" s="53" t="s">
        <v>1096</v>
      </c>
      <c r="C1585" s="54">
        <v>14</v>
      </c>
      <c r="D1585" s="55" t="s">
        <v>133</v>
      </c>
      <c r="E1585" s="55" t="s">
        <v>111</v>
      </c>
      <c r="F1585" s="56" t="s">
        <v>49</v>
      </c>
      <c r="G1585" s="56" t="s">
        <v>49</v>
      </c>
      <c r="H1585" s="56"/>
      <c r="I1585" s="56"/>
      <c r="J1585" s="56" t="s">
        <v>49</v>
      </c>
      <c r="K1585" s="57">
        <v>1.2068000000000001</v>
      </c>
      <c r="L1585" s="58">
        <v>43908</v>
      </c>
      <c r="M1585" s="58">
        <v>45236</v>
      </c>
      <c r="N1585" s="59"/>
      <c r="O1585" s="56"/>
      <c r="P1585" s="56"/>
      <c r="Q1585" s="56">
        <v>14</v>
      </c>
      <c r="R1585" s="60">
        <v>1.0861200000000002</v>
      </c>
      <c r="S1585" s="61">
        <f>O1585+P1585</f>
        <v>0</v>
      </c>
      <c r="T1585" s="62">
        <f>+IF(L1585&lt;&gt;"",IF(DAYS360(L1585,$A$2)&lt;0,0,IF(AND(MONTH(L1585)=MONTH($A$2),YEAR(L1585)&lt;YEAR($A$2)),(DAYS360(L1585,$A$2)/30)-1,DAYS360(L1585,$A$2)/30)),0)</f>
        <v>59.266666666666666</v>
      </c>
      <c r="U1585" s="62">
        <f>+IF(M1585&lt;&gt;"",IF(DAYS360(M1585,$A$2)&lt;0,0,IF(AND(MONTH(M1585)=MONTH($A$2),YEAR(M1585)&lt;YEAR($A$2)),(DAYS360(M1585,$A$2)/30)-1,DAYS360(M1585,$A$2)/30)),0)</f>
        <v>16.666666666666668</v>
      </c>
      <c r="V1585" s="63">
        <f>S1585/((C1585+Q1585)/2)</f>
        <v>0</v>
      </c>
      <c r="W1585" s="64">
        <f>+IF(V1585&gt;0,1/V1585,999)</f>
        <v>999</v>
      </c>
      <c r="X1585" s="65" t="str">
        <f>+IF(N1585&lt;&gt;"",IF(INT(N1585)&lt;&gt;INT(K1585),"OUI",""),"")</f>
        <v/>
      </c>
      <c r="Y1585" s="66">
        <f>+IF(F1585="OUI",0,C1585*K1585)</f>
        <v>16.895200000000003</v>
      </c>
      <c r="Z1585" s="67" t="str">
        <f>+IF(R1585="-",IF(OR(F1585="OUI",AND(G1585="OUI",T1585&lt;=$V$1),H1585="OUI",I1585="OUI",J1585="OUI",T1585&lt;=$V$1),"OUI",""),"")</f>
        <v/>
      </c>
      <c r="AA1585" s="68" t="str">
        <f>+IF(OR(Z1585&lt;&gt;"OUI",X1585="OUI",R1585&lt;&gt;"-"),"OUI","")</f>
        <v>OUI</v>
      </c>
      <c r="AB1585" s="69">
        <f>+IF(AA1585&lt;&gt;"OUI","-",IF(R1585="-",IF(W1585&lt;=3,"-",MAX(N1585,K1585*(1-$T$1))),IF(W1585&lt;=3,R1585,IF(T1585&gt;$V$6,MAX(N1585,K1585*$T$6),IF(T1585&gt;$V$5,MAX(R1585,N1585,K1585*(1-$T$2),K1585*(1-$T$5)),IF(T1585&gt;$V$4,MAX(R1585,N1585,K1585*(1-$T$2),K1585*(1-$T$4)),IF(T1585&gt;$V$3,MAX(R1585,N1585,K1585*(1-$T$2),K1585*(1-$T$3)),IF(T1585&gt;$V$1,MAX(N1585,K1585*(1-$T$2)),MAX(N1585,R1585)))))))))</f>
        <v>1.0861200000000002</v>
      </c>
      <c r="AC1585" s="70">
        <f>+IF(AB1585="-","-",IF(ABS(K1585-AB1585)&lt;0.1,1,-1*(AB1585-K1585)/K1585))</f>
        <v>9.9999999999999908E-2</v>
      </c>
      <c r="AD1585" s="66">
        <f>+IF(AB1585&lt;&gt;"-",IF(AB1585&lt;K1585,(K1585-AB1585)*C1585,AB1585*C1585),"")</f>
        <v>1.6895199999999986</v>
      </c>
      <c r="AE1585" s="68" t="str">
        <f>+IF(AB1585&lt;&gt;"-",IF(R1585&lt;&gt;"-",IF(Z1585&lt;&gt;"OUI","OLD","FAUX"),IF(Z1585&lt;&gt;"OUI","NEW","FAUX")),"")</f>
        <v>OLD</v>
      </c>
      <c r="AF1585" s="68"/>
      <c r="AG1585" s="68"/>
      <c r="AH1585" s="53" t="str">
        <f t="shared" si="24"/>
        <v/>
      </c>
    </row>
    <row r="1586" spans="1:34" ht="17">
      <c r="A1586" s="53" t="s">
        <v>1105</v>
      </c>
      <c r="B1586" s="53" t="s">
        <v>1106</v>
      </c>
      <c r="C1586" s="54">
        <v>11</v>
      </c>
      <c r="D1586" s="55" t="s">
        <v>133</v>
      </c>
      <c r="E1586" s="55" t="s">
        <v>111</v>
      </c>
      <c r="F1586" s="56" t="s">
        <v>49</v>
      </c>
      <c r="G1586" s="56" t="s">
        <v>49</v>
      </c>
      <c r="H1586" s="56"/>
      <c r="I1586" s="56"/>
      <c r="J1586" s="56" t="s">
        <v>49</v>
      </c>
      <c r="K1586" s="57">
        <v>1.2068000000000001</v>
      </c>
      <c r="L1586" s="58">
        <v>43908</v>
      </c>
      <c r="M1586" s="58">
        <v>44362</v>
      </c>
      <c r="N1586" s="59"/>
      <c r="O1586" s="56"/>
      <c r="P1586" s="56"/>
      <c r="Q1586" s="56">
        <v>11</v>
      </c>
      <c r="R1586" s="60">
        <v>1.0861200000000002</v>
      </c>
      <c r="S1586" s="61">
        <f>O1586+P1586</f>
        <v>0</v>
      </c>
      <c r="T1586" s="62">
        <f>+IF(L1586&lt;&gt;"",IF(DAYS360(L1586,$A$2)&lt;0,0,IF(AND(MONTH(L1586)=MONTH($A$2),YEAR(L1586)&lt;YEAR($A$2)),(DAYS360(L1586,$A$2)/30)-1,DAYS360(L1586,$A$2)/30)),0)</f>
        <v>59.266666666666666</v>
      </c>
      <c r="U1586" s="62">
        <f>+IF(M1586&lt;&gt;"",IF(DAYS360(M1586,$A$2)&lt;0,0,IF(AND(MONTH(M1586)=MONTH($A$2),YEAR(M1586)&lt;YEAR($A$2)),(DAYS360(M1586,$A$2)/30)-1,DAYS360(M1586,$A$2)/30)),0)</f>
        <v>45.366666666666667</v>
      </c>
      <c r="V1586" s="63">
        <f>S1586/((C1586+Q1586)/2)</f>
        <v>0</v>
      </c>
      <c r="W1586" s="64">
        <f>+IF(V1586&gt;0,1/V1586,999)</f>
        <v>999</v>
      </c>
      <c r="X1586" s="65" t="str">
        <f>+IF(N1586&lt;&gt;"",IF(INT(N1586)&lt;&gt;INT(K1586),"OUI",""),"")</f>
        <v/>
      </c>
      <c r="Y1586" s="66">
        <f>+IF(F1586="OUI",0,C1586*K1586)</f>
        <v>13.274800000000001</v>
      </c>
      <c r="Z1586" s="67" t="str">
        <f>+IF(R1586="-",IF(OR(F1586="OUI",AND(G1586="OUI",T1586&lt;=$V$1),H1586="OUI",I1586="OUI",J1586="OUI",T1586&lt;=$V$1),"OUI",""),"")</f>
        <v/>
      </c>
      <c r="AA1586" s="68" t="str">
        <f>+IF(OR(Z1586&lt;&gt;"OUI",X1586="OUI",R1586&lt;&gt;"-"),"OUI","")</f>
        <v>OUI</v>
      </c>
      <c r="AB1586" s="69">
        <f>+IF(AA1586&lt;&gt;"OUI","-",IF(R1586="-",IF(W1586&lt;=3,"-",MAX(N1586,K1586*(1-$T$1))),IF(W1586&lt;=3,R1586,IF(T1586&gt;$V$6,MAX(N1586,K1586*$T$6),IF(T1586&gt;$V$5,MAX(R1586,N1586,K1586*(1-$T$2),K1586*(1-$T$5)),IF(T1586&gt;$V$4,MAX(R1586,N1586,K1586*(1-$T$2),K1586*(1-$T$4)),IF(T1586&gt;$V$3,MAX(R1586,N1586,K1586*(1-$T$2),K1586*(1-$T$3)),IF(T1586&gt;$V$1,MAX(N1586,K1586*(1-$T$2)),MAX(N1586,R1586)))))))))</f>
        <v>1.0861200000000002</v>
      </c>
      <c r="AC1586" s="70">
        <f>+IF(AB1586="-","-",IF(ABS(K1586-AB1586)&lt;0.1,1,-1*(AB1586-K1586)/K1586))</f>
        <v>9.9999999999999908E-2</v>
      </c>
      <c r="AD1586" s="66">
        <f>+IF(AB1586&lt;&gt;"-",IF(AB1586&lt;K1586,(K1586-AB1586)*C1586,AB1586*C1586),"")</f>
        <v>1.3274799999999989</v>
      </c>
      <c r="AE1586" s="68" t="str">
        <f>+IF(AB1586&lt;&gt;"-",IF(R1586&lt;&gt;"-",IF(Z1586&lt;&gt;"OUI","OLD","FAUX"),IF(Z1586&lt;&gt;"OUI","NEW","FAUX")),"")</f>
        <v>OLD</v>
      </c>
      <c r="AF1586" s="68"/>
      <c r="AG1586" s="68"/>
      <c r="AH1586" s="53" t="str">
        <f t="shared" si="24"/>
        <v/>
      </c>
    </row>
    <row r="1587" spans="1:34" ht="17">
      <c r="A1587" s="53" t="s">
        <v>1129</v>
      </c>
      <c r="B1587" s="53" t="s">
        <v>1130</v>
      </c>
      <c r="C1587" s="54">
        <v>4</v>
      </c>
      <c r="D1587" s="55" t="s">
        <v>133</v>
      </c>
      <c r="E1587" s="55" t="s">
        <v>111</v>
      </c>
      <c r="F1587" s="56" t="s">
        <v>49</v>
      </c>
      <c r="G1587" s="56" t="s">
        <v>49</v>
      </c>
      <c r="H1587" s="56"/>
      <c r="I1587" s="56"/>
      <c r="J1587" s="56" t="s">
        <v>49</v>
      </c>
      <c r="K1587" s="57">
        <v>1.2068000000000001</v>
      </c>
      <c r="L1587" s="58">
        <v>43908</v>
      </c>
      <c r="M1587" s="58">
        <v>45287</v>
      </c>
      <c r="N1587" s="59"/>
      <c r="O1587" s="56"/>
      <c r="P1587" s="56"/>
      <c r="Q1587" s="56">
        <v>4</v>
      </c>
      <c r="R1587" s="60">
        <v>1.0861200000000002</v>
      </c>
      <c r="S1587" s="61">
        <f>O1587+P1587</f>
        <v>0</v>
      </c>
      <c r="T1587" s="62">
        <f>+IF(L1587&lt;&gt;"",IF(DAYS360(L1587,$A$2)&lt;0,0,IF(AND(MONTH(L1587)=MONTH($A$2),YEAR(L1587)&lt;YEAR($A$2)),(DAYS360(L1587,$A$2)/30)-1,DAYS360(L1587,$A$2)/30)),0)</f>
        <v>59.266666666666666</v>
      </c>
      <c r="U1587" s="62">
        <f>+IF(M1587&lt;&gt;"",IF(DAYS360(M1587,$A$2)&lt;0,0,IF(AND(MONTH(M1587)=MONTH($A$2),YEAR(M1587)&lt;YEAR($A$2)),(DAYS360(M1587,$A$2)/30)-1,DAYS360(M1587,$A$2)/30)),0)</f>
        <v>14.966666666666667</v>
      </c>
      <c r="V1587" s="63">
        <f>S1587/((C1587+Q1587)/2)</f>
        <v>0</v>
      </c>
      <c r="W1587" s="64">
        <f>+IF(V1587&gt;0,1/V1587,999)</f>
        <v>999</v>
      </c>
      <c r="X1587" s="65" t="str">
        <f>+IF(N1587&lt;&gt;"",IF(INT(N1587)&lt;&gt;INT(K1587),"OUI",""),"")</f>
        <v/>
      </c>
      <c r="Y1587" s="66">
        <f>+IF(F1587="OUI",0,C1587*K1587)</f>
        <v>4.8272000000000004</v>
      </c>
      <c r="Z1587" s="67" t="str">
        <f>+IF(R1587="-",IF(OR(F1587="OUI",AND(G1587="OUI",T1587&lt;=$V$1),H1587="OUI",I1587="OUI",J1587="OUI",T1587&lt;=$V$1),"OUI",""),"")</f>
        <v/>
      </c>
      <c r="AA1587" s="68" t="str">
        <f>+IF(OR(Z1587&lt;&gt;"OUI",X1587="OUI",R1587&lt;&gt;"-"),"OUI","")</f>
        <v>OUI</v>
      </c>
      <c r="AB1587" s="69">
        <f>+IF(AA1587&lt;&gt;"OUI","-",IF(R1587="-",IF(W1587&lt;=3,"-",MAX(N1587,K1587*(1-$T$1))),IF(W1587&lt;=3,R1587,IF(T1587&gt;$V$6,MAX(N1587,K1587*$T$6),IF(T1587&gt;$V$5,MAX(R1587,N1587,K1587*(1-$T$2),K1587*(1-$T$5)),IF(T1587&gt;$V$4,MAX(R1587,N1587,K1587*(1-$T$2),K1587*(1-$T$4)),IF(T1587&gt;$V$3,MAX(R1587,N1587,K1587*(1-$T$2),K1587*(1-$T$3)),IF(T1587&gt;$V$1,MAX(N1587,K1587*(1-$T$2)),MAX(N1587,R1587)))))))))</f>
        <v>1.0861200000000002</v>
      </c>
      <c r="AC1587" s="70">
        <f>+IF(AB1587="-","-",IF(ABS(K1587-AB1587)&lt;0.1,1,-1*(AB1587-K1587)/K1587))</f>
        <v>9.9999999999999908E-2</v>
      </c>
      <c r="AD1587" s="66">
        <f>+IF(AB1587&lt;&gt;"-",IF(AB1587&lt;K1587,(K1587-AB1587)*C1587,AB1587*C1587),"")</f>
        <v>0.48271999999999959</v>
      </c>
      <c r="AE1587" s="68" t="str">
        <f>+IF(AB1587&lt;&gt;"-",IF(R1587&lt;&gt;"-",IF(Z1587&lt;&gt;"OUI","OLD","FAUX"),IF(Z1587&lt;&gt;"OUI","NEW","FAUX")),"")</f>
        <v>OLD</v>
      </c>
      <c r="AF1587" s="68"/>
      <c r="AG1587" s="68"/>
      <c r="AH1587" s="53" t="str">
        <f t="shared" si="24"/>
        <v/>
      </c>
    </row>
    <row r="1588" spans="1:34" ht="17">
      <c r="A1588" s="53" t="s">
        <v>1893</v>
      </c>
      <c r="B1588" s="53" t="s">
        <v>1894</v>
      </c>
      <c r="C1588" s="54">
        <v>22</v>
      </c>
      <c r="D1588" s="55" t="s">
        <v>47</v>
      </c>
      <c r="E1588" s="55" t="s">
        <v>137</v>
      </c>
      <c r="F1588" s="56" t="s">
        <v>49</v>
      </c>
      <c r="G1588" s="56" t="s">
        <v>49</v>
      </c>
      <c r="H1588" s="56"/>
      <c r="I1588" s="56"/>
      <c r="J1588" s="56" t="s">
        <v>49</v>
      </c>
      <c r="K1588" s="57">
        <v>1.1920999999999999</v>
      </c>
      <c r="L1588" s="58">
        <v>44230</v>
      </c>
      <c r="M1588" s="58">
        <v>44952</v>
      </c>
      <c r="N1588" s="59"/>
      <c r="O1588" s="56"/>
      <c r="P1588" s="56"/>
      <c r="Q1588" s="56">
        <v>22</v>
      </c>
      <c r="R1588" s="60">
        <v>1.0728899999999999</v>
      </c>
      <c r="S1588" s="61">
        <f>O1588+P1588</f>
        <v>0</v>
      </c>
      <c r="T1588" s="62">
        <f>+IF(L1588&lt;&gt;"",IF(DAYS360(L1588,$A$2)&lt;0,0,IF(AND(MONTH(L1588)=MONTH($A$2),YEAR(L1588)&lt;YEAR($A$2)),(DAYS360(L1588,$A$2)/30)-1,DAYS360(L1588,$A$2)/30)),0)</f>
        <v>49.766666666666666</v>
      </c>
      <c r="U1588" s="62">
        <f>+IF(M1588&lt;&gt;"",IF(DAYS360(M1588,$A$2)&lt;0,0,IF(AND(MONTH(M1588)=MONTH($A$2),YEAR(M1588)&lt;YEAR($A$2)),(DAYS360(M1588,$A$2)/30)-1,DAYS360(M1588,$A$2)/30)),0)</f>
        <v>26</v>
      </c>
      <c r="V1588" s="63">
        <f>S1588/((C1588+Q1588)/2)</f>
        <v>0</v>
      </c>
      <c r="W1588" s="64">
        <f>+IF(V1588&gt;0,1/V1588,999)</f>
        <v>999</v>
      </c>
      <c r="X1588" s="65" t="str">
        <f>+IF(N1588&lt;&gt;"",IF(INT(N1588)&lt;&gt;INT(K1588),"OUI",""),"")</f>
        <v/>
      </c>
      <c r="Y1588" s="66">
        <f>+IF(F1588="OUI",0,C1588*K1588)</f>
        <v>26.226199999999999</v>
      </c>
      <c r="Z1588" s="67" t="str">
        <f>+IF(R1588="-",IF(OR(F1588="OUI",AND(G1588="OUI",T1588&lt;=$V$1),H1588="OUI",I1588="OUI",J1588="OUI",T1588&lt;=$V$1),"OUI",""),"")</f>
        <v/>
      </c>
      <c r="AA1588" s="68" t="str">
        <f>+IF(OR(Z1588&lt;&gt;"OUI",X1588="OUI",R1588&lt;&gt;"-"),"OUI","")</f>
        <v>OUI</v>
      </c>
      <c r="AB1588" s="69">
        <f>+IF(AA1588&lt;&gt;"OUI","-",IF(R1588="-",IF(W1588&lt;=3,"-",MAX(N1588,K1588*(1-$T$1))),IF(W1588&lt;=3,R1588,IF(T1588&gt;$V$6,MAX(N1588,K1588*$T$6),IF(T1588&gt;$V$5,MAX(R1588,N1588,K1588*(1-$T$2),K1588*(1-$T$5)),IF(T1588&gt;$V$4,MAX(R1588,N1588,K1588*(1-$T$2),K1588*(1-$T$4)),IF(T1588&gt;$V$3,MAX(R1588,N1588,K1588*(1-$T$2),K1588*(1-$T$3)),IF(T1588&gt;$V$1,MAX(N1588,K1588*(1-$T$2)),MAX(N1588,R1588)))))))))</f>
        <v>1.0728899999999999</v>
      </c>
      <c r="AC1588" s="70">
        <f>+IF(AB1588="-","-",IF(ABS(K1588-AB1588)&lt;0.1,1,-1*(AB1588-K1588)/K1588))</f>
        <v>0.10000000000000003</v>
      </c>
      <c r="AD1588" s="66">
        <f>+IF(AB1588&lt;&gt;"-",IF(AB1588&lt;K1588,(K1588-AB1588)*C1588,AB1588*C1588),"")</f>
        <v>2.6226200000000008</v>
      </c>
      <c r="AE1588" s="68" t="str">
        <f>+IF(AB1588&lt;&gt;"-",IF(R1588&lt;&gt;"-",IF(Z1588&lt;&gt;"OUI","OLD","FAUX"),IF(Z1588&lt;&gt;"OUI","NEW","FAUX")),"")</f>
        <v>OLD</v>
      </c>
      <c r="AF1588" s="68"/>
      <c r="AG1588" s="68"/>
      <c r="AH1588" s="53" t="str">
        <f t="shared" si="24"/>
        <v/>
      </c>
    </row>
    <row r="1589" spans="1:34" ht="17">
      <c r="A1589" s="53" t="s">
        <v>2006</v>
      </c>
      <c r="B1589" s="53" t="s">
        <v>2007</v>
      </c>
      <c r="C1589" s="54">
        <v>6</v>
      </c>
      <c r="D1589" s="55" t="s">
        <v>47</v>
      </c>
      <c r="E1589" s="55" t="s">
        <v>137</v>
      </c>
      <c r="F1589" s="56" t="s">
        <v>49</v>
      </c>
      <c r="G1589" s="56" t="s">
        <v>49</v>
      </c>
      <c r="H1589" s="56"/>
      <c r="I1589" s="56"/>
      <c r="J1589" s="56" t="s">
        <v>49</v>
      </c>
      <c r="K1589" s="57">
        <v>1.1920999999999999</v>
      </c>
      <c r="L1589" s="58">
        <v>44230</v>
      </c>
      <c r="M1589" s="58">
        <v>45601</v>
      </c>
      <c r="N1589" s="59"/>
      <c r="O1589" s="56"/>
      <c r="P1589" s="56"/>
      <c r="Q1589" s="56">
        <v>6</v>
      </c>
      <c r="R1589" s="60">
        <v>0.69870305555555567</v>
      </c>
      <c r="S1589" s="61">
        <f>O1589+P1589</f>
        <v>0</v>
      </c>
      <c r="T1589" s="62">
        <f>+IF(L1589&lt;&gt;"",IF(DAYS360(L1589,$A$2)&lt;0,0,IF(AND(MONTH(L1589)=MONTH($A$2),YEAR(L1589)&lt;YEAR($A$2)),(DAYS360(L1589,$A$2)/30)-1,DAYS360(L1589,$A$2)/30)),0)</f>
        <v>49.766666666666666</v>
      </c>
      <c r="U1589" s="62">
        <f>+IF(M1589&lt;&gt;"",IF(DAYS360(M1589,$A$2)&lt;0,0,IF(AND(MONTH(M1589)=MONTH($A$2),YEAR(M1589)&lt;YEAR($A$2)),(DAYS360(M1589,$A$2)/30)-1,DAYS360(M1589,$A$2)/30)),0)</f>
        <v>4.7</v>
      </c>
      <c r="V1589" s="63">
        <f>S1589/((C1589+Q1589)/2)</f>
        <v>0</v>
      </c>
      <c r="W1589" s="64">
        <f>+IF(V1589&gt;0,1/V1589,999)</f>
        <v>999</v>
      </c>
      <c r="X1589" s="65" t="str">
        <f>+IF(N1589&lt;&gt;"",IF(INT(N1589)&lt;&gt;INT(K1589),"OUI",""),"")</f>
        <v/>
      </c>
      <c r="Y1589" s="66">
        <f>+IF(F1589="OUI",0,C1589*K1589)</f>
        <v>7.1525999999999996</v>
      </c>
      <c r="Z1589" s="67" t="str">
        <f>+IF(R1589="-",IF(OR(F1589="OUI",AND(G1589="OUI",T1589&lt;=$V$1),H1589="OUI",I1589="OUI",J1589="OUI",T1589&lt;=$V$1),"OUI",""),"")</f>
        <v/>
      </c>
      <c r="AA1589" s="68" t="str">
        <f>+IF(OR(Z1589&lt;&gt;"OUI",X1589="OUI",R1589&lt;&gt;"-"),"OUI","")</f>
        <v>OUI</v>
      </c>
      <c r="AB1589" s="69">
        <f>+IF(AA1589&lt;&gt;"OUI","-",IF(R1589="-",IF(W1589&lt;=3,"-",MAX(N1589,K1589*(1-$T$1))),IF(W1589&lt;=3,R1589,IF(T1589&gt;$V$6,MAX(N1589,K1589*$T$6),IF(T1589&gt;$V$5,MAX(R1589,N1589,K1589*(1-$T$2),K1589*(1-$T$5)),IF(T1589&gt;$V$4,MAX(R1589,N1589,K1589*(1-$T$2),K1589*(1-$T$4)),IF(T1589&gt;$V$3,MAX(R1589,N1589,K1589*(1-$T$2),K1589*(1-$T$3)),IF(T1589&gt;$V$1,MAX(N1589,K1589*(1-$T$2)),MAX(N1589,R1589)))))))))</f>
        <v>1.0728899999999999</v>
      </c>
      <c r="AC1589" s="70">
        <f>+IF(AB1589="-","-",IF(ABS(K1589-AB1589)&lt;0.1,1,-1*(AB1589-K1589)/K1589))</f>
        <v>0.10000000000000003</v>
      </c>
      <c r="AD1589" s="66">
        <f>+IF(AB1589&lt;&gt;"-",IF(AB1589&lt;K1589,(K1589-AB1589)*C1589,AB1589*C1589),"")</f>
        <v>0.71526000000000023</v>
      </c>
      <c r="AE1589" s="68" t="str">
        <f>+IF(AB1589&lt;&gt;"-",IF(R1589&lt;&gt;"-",IF(Z1589&lt;&gt;"OUI","OLD","FAUX"),IF(Z1589&lt;&gt;"OUI","NEW","FAUX")),"")</f>
        <v>OLD</v>
      </c>
      <c r="AF1589" s="68"/>
      <c r="AG1589" s="68"/>
      <c r="AH1589" s="53" t="str">
        <f t="shared" si="24"/>
        <v/>
      </c>
    </row>
    <row r="1590" spans="1:34" ht="17">
      <c r="A1590" s="53" t="s">
        <v>3547</v>
      </c>
      <c r="B1590" s="53" t="s">
        <v>3548</v>
      </c>
      <c r="C1590" s="54">
        <v>20</v>
      </c>
      <c r="D1590" s="55" t="s">
        <v>80</v>
      </c>
      <c r="E1590" s="55"/>
      <c r="F1590" s="56" t="s">
        <v>49</v>
      </c>
      <c r="G1590" s="56" t="s">
        <v>49</v>
      </c>
      <c r="H1590" s="56"/>
      <c r="I1590" s="56"/>
      <c r="J1590" s="56"/>
      <c r="K1590" s="57">
        <v>1.1910000000000001</v>
      </c>
      <c r="L1590" s="58">
        <v>45618</v>
      </c>
      <c r="M1590" s="58"/>
      <c r="N1590" s="59"/>
      <c r="O1590" s="56"/>
      <c r="P1590" s="56"/>
      <c r="Q1590" s="56">
        <v>20</v>
      </c>
      <c r="R1590" s="60" t="s">
        <v>1139</v>
      </c>
      <c r="S1590" s="61">
        <f>O1590+P1590</f>
        <v>0</v>
      </c>
      <c r="T1590" s="62">
        <f>+IF(L1590&lt;&gt;"",IF(DAYS360(L1590,$A$2)&lt;0,0,IF(AND(MONTH(L1590)=MONTH($A$2),YEAR(L1590)&lt;YEAR($A$2)),(DAYS360(L1590,$A$2)/30)-1,DAYS360(L1590,$A$2)/30)),0)</f>
        <v>4.1333333333333337</v>
      </c>
      <c r="U1590" s="62">
        <f>+IF(M1590&lt;&gt;"",IF(DAYS360(M1590,$A$2)&lt;0,0,IF(AND(MONTH(M1590)=MONTH($A$2),YEAR(M1590)&lt;YEAR($A$2)),(DAYS360(M1590,$A$2)/30)-1,DAYS360(M1590,$A$2)/30)),0)</f>
        <v>0</v>
      </c>
      <c r="V1590" s="63">
        <f>S1590/((C1590+Q1590)/2)</f>
        <v>0</v>
      </c>
      <c r="W1590" s="64">
        <f>+IF(V1590&gt;0,1/V1590,999)</f>
        <v>999</v>
      </c>
      <c r="X1590" s="65" t="str">
        <f>+IF(N1590&lt;&gt;"",IF(INT(N1590)&lt;&gt;INT(K1590),"OUI",""),"")</f>
        <v/>
      </c>
      <c r="Y1590" s="66">
        <f>+IF(F1590="OUI",0,C1590*K1590)</f>
        <v>23.82</v>
      </c>
      <c r="Z1590" s="67" t="str">
        <f>+IF(R1590="-",IF(OR(F1590="OUI",AND(G1590="OUI",T1590&lt;=$V$1),H1590="OUI",I1590="OUI",J1590="OUI",T1590&lt;=$V$1),"OUI",""),"")</f>
        <v>OUI</v>
      </c>
      <c r="AA1590" s="68" t="str">
        <f>+IF(OR(Z1590&lt;&gt;"OUI",X1590="OUI",R1590&lt;&gt;"-"),"OUI","")</f>
        <v/>
      </c>
      <c r="AB1590" s="69" t="str">
        <f>+IF(AA1590&lt;&gt;"OUI","-",IF(R1590="-",IF(W1590&lt;=3,"-",MAX(N1590,K1590*(1-$T$1))),IF(W1590&lt;=3,R1590,IF(T1590&gt;$V$6,MAX(N1590,K1590*$T$6),IF(T1590&gt;$V$5,MAX(R1590,N1590,K1590*(1-$T$2),K1590*(1-$T$5)),IF(T1590&gt;$V$4,MAX(R1590,N1590,K1590*(1-$T$2),K1590*(1-$T$4)),IF(T1590&gt;$V$3,MAX(R1590,N1590,K1590*(1-$T$2),K1590*(1-$T$3)),IF(T1590&gt;$V$1,MAX(N1590,K1590*(1-$T$2)),MAX(N1590,R1590)))))))))</f>
        <v>-</v>
      </c>
      <c r="AC1590" s="70" t="str">
        <f>+IF(AB1590="-","-",IF(ABS(K1590-AB1590)&lt;0.1,1,-1*(AB1590-K1590)/K1590))</f>
        <v>-</v>
      </c>
      <c r="AD1590" s="66" t="str">
        <f>+IF(AB1590&lt;&gt;"-",IF(AB1590&lt;K1590,(K1590-AB1590)*C1590,AB1590*C1590),"")</f>
        <v/>
      </c>
      <c r="AE1590" s="68" t="str">
        <f>+IF(AB1590&lt;&gt;"-",IF(R1590&lt;&gt;"-",IF(Z1590&lt;&gt;"OUI","OLD","FAUX"),IF(Z1590&lt;&gt;"OUI","NEW","FAUX")),"")</f>
        <v/>
      </c>
      <c r="AF1590" s="68"/>
      <c r="AG1590" s="68"/>
      <c r="AH1590" s="53" t="str">
        <f t="shared" si="24"/>
        <v/>
      </c>
    </row>
    <row r="1591" spans="1:34" ht="17">
      <c r="A1591" s="53" t="s">
        <v>2367</v>
      </c>
      <c r="B1591" s="53" t="s">
        <v>2368</v>
      </c>
      <c r="C1591" s="54">
        <v>171</v>
      </c>
      <c r="D1591" s="55" t="s">
        <v>47</v>
      </c>
      <c r="E1591" s="55" t="s">
        <v>437</v>
      </c>
      <c r="F1591" s="56" t="s">
        <v>49</v>
      </c>
      <c r="G1591" s="56" t="s">
        <v>49</v>
      </c>
      <c r="H1591" s="56"/>
      <c r="I1591" s="56"/>
      <c r="J1591" s="56" t="s">
        <v>49</v>
      </c>
      <c r="K1591" s="57">
        <v>1.1561999999999999</v>
      </c>
      <c r="L1591" s="58">
        <v>45426</v>
      </c>
      <c r="M1591" s="58">
        <v>45715</v>
      </c>
      <c r="N1591" s="59"/>
      <c r="O1591" s="56">
        <v>3</v>
      </c>
      <c r="P1591" s="56"/>
      <c r="Q1591" s="56">
        <v>175</v>
      </c>
      <c r="R1591" s="60" t="s">
        <v>1139</v>
      </c>
      <c r="S1591" s="61">
        <f>O1591+P1591</f>
        <v>3</v>
      </c>
      <c r="T1591" s="62">
        <f>+IF(L1591&lt;&gt;"",IF(DAYS360(L1591,$A$2)&lt;0,0,IF(AND(MONTH(L1591)=MONTH($A$2),YEAR(L1591)&lt;YEAR($A$2)),(DAYS360(L1591,$A$2)/30)-1,DAYS360(L1591,$A$2)/30)),0)</f>
        <v>10.4</v>
      </c>
      <c r="U1591" s="62">
        <f>+IF(M1591&lt;&gt;"",IF(DAYS360(M1591,$A$2)&lt;0,0,IF(AND(MONTH(M1591)=MONTH($A$2),YEAR(M1591)&lt;YEAR($A$2)),(DAYS360(M1591,$A$2)/30)-1,DAYS360(M1591,$A$2)/30)),0)</f>
        <v>0.96666666666666667</v>
      </c>
      <c r="V1591" s="63">
        <f>S1591/((C1591+Q1591)/2)</f>
        <v>1.7341040462427744E-2</v>
      </c>
      <c r="W1591" s="64">
        <f>+IF(V1591&gt;0,1/V1591,999)</f>
        <v>57.666666666666671</v>
      </c>
      <c r="X1591" s="65" t="str">
        <f>+IF(N1591&lt;&gt;"",IF(INT(N1591)&lt;&gt;INT(K1591),"OUI",""),"")</f>
        <v/>
      </c>
      <c r="Y1591" s="66">
        <f>+IF(F1591="OUI",0,C1591*K1591)</f>
        <v>197.71019999999999</v>
      </c>
      <c r="Z1591" s="67" t="str">
        <f>+IF(R1591="-",IF(OR(F1591="OUI",AND(G1591="OUI",T1591&lt;=$V$1),H1591="OUI",I1591="OUI",J1591="OUI",T1591&lt;=$V$1),"OUI",""),"")</f>
        <v>OUI</v>
      </c>
      <c r="AA1591" s="68" t="str">
        <f>+IF(OR(Z1591&lt;&gt;"OUI",X1591="OUI",R1591&lt;&gt;"-"),"OUI","")</f>
        <v/>
      </c>
      <c r="AB1591" s="69" t="str">
        <f>+IF(AA1591&lt;&gt;"OUI","-",IF(R1591="-",IF(W1591&lt;=3,"-",MAX(N1591,K1591*(1-$T$1))),IF(W1591&lt;=3,R1591,IF(T1591&gt;$V$6,MAX(N1591,K1591*$T$6),IF(T1591&gt;$V$5,MAX(R1591,N1591,K1591*(1-$T$2),K1591*(1-$T$5)),IF(T1591&gt;$V$4,MAX(R1591,N1591,K1591*(1-$T$2),K1591*(1-$T$4)),IF(T1591&gt;$V$3,MAX(R1591,N1591,K1591*(1-$T$2),K1591*(1-$T$3)),IF(T1591&gt;$V$1,MAX(N1591,K1591*(1-$T$2)),MAX(N1591,R1591)))))))))</f>
        <v>-</v>
      </c>
      <c r="AC1591" s="70" t="str">
        <f>+IF(AB1591="-","-",IF(ABS(K1591-AB1591)&lt;0.1,1,-1*(AB1591-K1591)/K1591))</f>
        <v>-</v>
      </c>
      <c r="AD1591" s="66" t="str">
        <f>+IF(AB1591&lt;&gt;"-",IF(AB1591&lt;K1591,(K1591-AB1591)*C1591,AB1591*C1591),"")</f>
        <v/>
      </c>
      <c r="AE1591" s="68" t="str">
        <f>+IF(AB1591&lt;&gt;"-",IF(R1591&lt;&gt;"-",IF(Z1591&lt;&gt;"OUI","OLD","FAUX"),IF(Z1591&lt;&gt;"OUI","NEW","FAUX")),"")</f>
        <v/>
      </c>
      <c r="AF1591" s="68"/>
      <c r="AG1591" s="68"/>
      <c r="AH1591" s="53" t="str">
        <f t="shared" si="24"/>
        <v/>
      </c>
    </row>
    <row r="1592" spans="1:34" ht="17">
      <c r="A1592" s="53" t="s">
        <v>1093</v>
      </c>
      <c r="B1592" s="53" t="s">
        <v>1094</v>
      </c>
      <c r="C1592" s="54">
        <v>15</v>
      </c>
      <c r="D1592" s="55" t="s">
        <v>468</v>
      </c>
      <c r="E1592" s="55"/>
      <c r="F1592" s="56" t="s">
        <v>49</v>
      </c>
      <c r="G1592" s="56" t="s">
        <v>49</v>
      </c>
      <c r="H1592" s="56"/>
      <c r="I1592" s="56"/>
      <c r="J1592" s="56"/>
      <c r="K1592" s="57">
        <v>1.1543000000000001</v>
      </c>
      <c r="L1592" s="58">
        <v>44341</v>
      </c>
      <c r="M1592" s="58">
        <v>45693</v>
      </c>
      <c r="N1592" s="59"/>
      <c r="O1592" s="56">
        <v>2</v>
      </c>
      <c r="P1592" s="56"/>
      <c r="Q1592" s="56">
        <v>17</v>
      </c>
      <c r="R1592" s="60">
        <v>1.0388700000000002</v>
      </c>
      <c r="S1592" s="61">
        <f>O1592+P1592</f>
        <v>2</v>
      </c>
      <c r="T1592" s="62">
        <f>+IF(L1592&lt;&gt;"",IF(DAYS360(L1592,$A$2)&lt;0,0,IF(AND(MONTH(L1592)=MONTH($A$2),YEAR(L1592)&lt;YEAR($A$2)),(DAYS360(L1592,$A$2)/30)-1,DAYS360(L1592,$A$2)/30)),0)</f>
        <v>46.033333333333331</v>
      </c>
      <c r="U1592" s="62">
        <f>+IF(M1592&lt;&gt;"",IF(DAYS360(M1592,$A$2)&lt;0,0,IF(AND(MONTH(M1592)=MONTH($A$2),YEAR(M1592)&lt;YEAR($A$2)),(DAYS360(M1592,$A$2)/30)-1,DAYS360(M1592,$A$2)/30)),0)</f>
        <v>1.7</v>
      </c>
      <c r="V1592" s="63">
        <f>S1592/((C1592+Q1592)/2)</f>
        <v>0.125</v>
      </c>
      <c r="W1592" s="64">
        <f>+IF(V1592&gt;0,1/V1592,999)</f>
        <v>8</v>
      </c>
      <c r="X1592" s="65" t="str">
        <f>+IF(N1592&lt;&gt;"",IF(INT(N1592)&lt;&gt;INT(K1592),"OUI",""),"")</f>
        <v/>
      </c>
      <c r="Y1592" s="66">
        <f>+IF(F1592="OUI",0,C1592*K1592)</f>
        <v>17.314500000000002</v>
      </c>
      <c r="Z1592" s="67" t="str">
        <f>+IF(R1592="-",IF(OR(F1592="OUI",AND(G1592="OUI",T1592&lt;=$V$1),H1592="OUI",I1592="OUI",J1592="OUI",T1592&lt;=$V$1),"OUI",""),"")</f>
        <v/>
      </c>
      <c r="AA1592" s="68" t="str">
        <f>+IF(OR(Z1592&lt;&gt;"OUI",X1592="OUI",R1592&lt;&gt;"-"),"OUI","")</f>
        <v>OUI</v>
      </c>
      <c r="AB1592" s="69">
        <f>+IF(AA1592&lt;&gt;"OUI","-",IF(R1592="-",IF(W1592&lt;=3,"-",MAX(N1592,K1592*(1-$T$1))),IF(W1592&lt;=3,R1592,IF(T1592&gt;$V$6,MAX(N1592,K1592*$T$6),IF(T1592&gt;$V$5,MAX(R1592,N1592,K1592*(1-$T$2),K1592*(1-$T$5)),IF(T1592&gt;$V$4,MAX(R1592,N1592,K1592*(1-$T$2),K1592*(1-$T$4)),IF(T1592&gt;$V$3,MAX(R1592,N1592,K1592*(1-$T$2),K1592*(1-$T$3)),IF(T1592&gt;$V$1,MAX(N1592,K1592*(1-$T$2)),MAX(N1592,R1592)))))))))</f>
        <v>1.0388700000000002</v>
      </c>
      <c r="AC1592" s="70">
        <f>+IF(AB1592="-","-",IF(ABS(K1592-AB1592)&lt;0.1,1,-1*(AB1592-K1592)/K1592))</f>
        <v>9.9999999999999922E-2</v>
      </c>
      <c r="AD1592" s="66">
        <f>+IF(AB1592&lt;&gt;"-",IF(AB1592&lt;K1592,(K1592-AB1592)*C1592,AB1592*C1592),"")</f>
        <v>1.7314499999999988</v>
      </c>
      <c r="AE1592" s="68" t="str">
        <f>+IF(AB1592&lt;&gt;"-",IF(R1592&lt;&gt;"-",IF(Z1592&lt;&gt;"OUI","OLD","FAUX"),IF(Z1592&lt;&gt;"OUI","NEW","FAUX")),"")</f>
        <v>OLD</v>
      </c>
      <c r="AF1592" s="68"/>
      <c r="AG1592" s="68"/>
      <c r="AH1592" s="53" t="str">
        <f t="shared" si="24"/>
        <v/>
      </c>
    </row>
    <row r="1593" spans="1:34" ht="17">
      <c r="A1593" s="53" t="s">
        <v>1103</v>
      </c>
      <c r="B1593" s="53" t="s">
        <v>1104</v>
      </c>
      <c r="C1593" s="54">
        <v>14</v>
      </c>
      <c r="D1593" s="55" t="s">
        <v>468</v>
      </c>
      <c r="E1593" s="55"/>
      <c r="F1593" s="56" t="s">
        <v>49</v>
      </c>
      <c r="G1593" s="56" t="s">
        <v>49</v>
      </c>
      <c r="H1593" s="56"/>
      <c r="I1593" s="56"/>
      <c r="J1593" s="56"/>
      <c r="K1593" s="57">
        <v>1.1543000000000001</v>
      </c>
      <c r="L1593" s="58">
        <v>44355</v>
      </c>
      <c r="M1593" s="58">
        <v>45693</v>
      </c>
      <c r="N1593" s="59"/>
      <c r="O1593" s="56">
        <v>2</v>
      </c>
      <c r="P1593" s="56"/>
      <c r="Q1593" s="56">
        <v>16</v>
      </c>
      <c r="R1593" s="60">
        <v>1.0388700000000002</v>
      </c>
      <c r="S1593" s="61">
        <f>O1593+P1593</f>
        <v>2</v>
      </c>
      <c r="T1593" s="62">
        <f>+IF(L1593&lt;&gt;"",IF(DAYS360(L1593,$A$2)&lt;0,0,IF(AND(MONTH(L1593)=MONTH($A$2),YEAR(L1593)&lt;YEAR($A$2)),(DAYS360(L1593,$A$2)/30)-1,DAYS360(L1593,$A$2)/30)),0)</f>
        <v>45.6</v>
      </c>
      <c r="U1593" s="62">
        <f>+IF(M1593&lt;&gt;"",IF(DAYS360(M1593,$A$2)&lt;0,0,IF(AND(MONTH(M1593)=MONTH($A$2),YEAR(M1593)&lt;YEAR($A$2)),(DAYS360(M1593,$A$2)/30)-1,DAYS360(M1593,$A$2)/30)),0)</f>
        <v>1.7</v>
      </c>
      <c r="V1593" s="63">
        <f>S1593/((C1593+Q1593)/2)</f>
        <v>0.13333333333333333</v>
      </c>
      <c r="W1593" s="64">
        <f>+IF(V1593&gt;0,1/V1593,999)</f>
        <v>7.5</v>
      </c>
      <c r="X1593" s="65" t="str">
        <f>+IF(N1593&lt;&gt;"",IF(INT(N1593)&lt;&gt;INT(K1593),"OUI",""),"")</f>
        <v/>
      </c>
      <c r="Y1593" s="66">
        <f>+IF(F1593="OUI",0,C1593*K1593)</f>
        <v>16.160200000000003</v>
      </c>
      <c r="Z1593" s="67" t="str">
        <f>+IF(R1593="-",IF(OR(F1593="OUI",AND(G1593="OUI",T1593&lt;=$V$1),H1593="OUI",I1593="OUI",J1593="OUI",T1593&lt;=$V$1),"OUI",""),"")</f>
        <v/>
      </c>
      <c r="AA1593" s="68" t="str">
        <f>+IF(OR(Z1593&lt;&gt;"OUI",X1593="OUI",R1593&lt;&gt;"-"),"OUI","")</f>
        <v>OUI</v>
      </c>
      <c r="AB1593" s="69">
        <f>+IF(AA1593&lt;&gt;"OUI","-",IF(R1593="-",IF(W1593&lt;=3,"-",MAX(N1593,K1593*(1-$T$1))),IF(W1593&lt;=3,R1593,IF(T1593&gt;$V$6,MAX(N1593,K1593*$T$6),IF(T1593&gt;$V$5,MAX(R1593,N1593,K1593*(1-$T$2),K1593*(1-$T$5)),IF(T1593&gt;$V$4,MAX(R1593,N1593,K1593*(1-$T$2),K1593*(1-$T$4)),IF(T1593&gt;$V$3,MAX(R1593,N1593,K1593*(1-$T$2),K1593*(1-$T$3)),IF(T1593&gt;$V$1,MAX(N1593,K1593*(1-$T$2)),MAX(N1593,R1593)))))))))</f>
        <v>1.0388700000000002</v>
      </c>
      <c r="AC1593" s="70">
        <f>+IF(AB1593="-","-",IF(ABS(K1593-AB1593)&lt;0.1,1,-1*(AB1593-K1593)/K1593))</f>
        <v>9.9999999999999922E-2</v>
      </c>
      <c r="AD1593" s="66">
        <f>+IF(AB1593&lt;&gt;"-",IF(AB1593&lt;K1593,(K1593-AB1593)*C1593,AB1593*C1593),"")</f>
        <v>1.6160199999999989</v>
      </c>
      <c r="AE1593" s="68" t="str">
        <f>+IF(AB1593&lt;&gt;"-",IF(R1593&lt;&gt;"-",IF(Z1593&lt;&gt;"OUI","OLD","FAUX"),IF(Z1593&lt;&gt;"OUI","NEW","FAUX")),"")</f>
        <v>OLD</v>
      </c>
      <c r="AF1593" s="68"/>
      <c r="AG1593" s="68"/>
      <c r="AH1593" s="53" t="str">
        <f t="shared" si="24"/>
        <v/>
      </c>
    </row>
    <row r="1594" spans="1:34" ht="17">
      <c r="A1594" s="53" t="s">
        <v>1113</v>
      </c>
      <c r="B1594" s="53" t="s">
        <v>1114</v>
      </c>
      <c r="C1594" s="54">
        <v>9</v>
      </c>
      <c r="D1594" s="55" t="s">
        <v>468</v>
      </c>
      <c r="E1594" s="55"/>
      <c r="F1594" s="56" t="s">
        <v>49</v>
      </c>
      <c r="G1594" s="56" t="s">
        <v>49</v>
      </c>
      <c r="H1594" s="56"/>
      <c r="I1594" s="56"/>
      <c r="J1594" s="56"/>
      <c r="K1594" s="57">
        <v>1.1543000000000001</v>
      </c>
      <c r="L1594" s="58">
        <v>44341</v>
      </c>
      <c r="M1594" s="58">
        <v>45693</v>
      </c>
      <c r="N1594" s="59"/>
      <c r="O1594" s="56">
        <v>2</v>
      </c>
      <c r="P1594" s="56"/>
      <c r="Q1594" s="56">
        <v>11</v>
      </c>
      <c r="R1594" s="60">
        <v>1.0388700000000002</v>
      </c>
      <c r="S1594" s="61">
        <f>O1594+P1594</f>
        <v>2</v>
      </c>
      <c r="T1594" s="62">
        <f>+IF(L1594&lt;&gt;"",IF(DAYS360(L1594,$A$2)&lt;0,0,IF(AND(MONTH(L1594)=MONTH($A$2),YEAR(L1594)&lt;YEAR($A$2)),(DAYS360(L1594,$A$2)/30)-1,DAYS360(L1594,$A$2)/30)),0)</f>
        <v>46.033333333333331</v>
      </c>
      <c r="U1594" s="62">
        <f>+IF(M1594&lt;&gt;"",IF(DAYS360(M1594,$A$2)&lt;0,0,IF(AND(MONTH(M1594)=MONTH($A$2),YEAR(M1594)&lt;YEAR($A$2)),(DAYS360(M1594,$A$2)/30)-1,DAYS360(M1594,$A$2)/30)),0)</f>
        <v>1.7</v>
      </c>
      <c r="V1594" s="63">
        <f>S1594/((C1594+Q1594)/2)</f>
        <v>0.2</v>
      </c>
      <c r="W1594" s="64">
        <f>+IF(V1594&gt;0,1/V1594,999)</f>
        <v>5</v>
      </c>
      <c r="X1594" s="65" t="str">
        <f>+IF(N1594&lt;&gt;"",IF(INT(N1594)&lt;&gt;INT(K1594),"OUI",""),"")</f>
        <v/>
      </c>
      <c r="Y1594" s="66">
        <f>+IF(F1594="OUI",0,C1594*K1594)</f>
        <v>10.3887</v>
      </c>
      <c r="Z1594" s="67" t="str">
        <f>+IF(R1594="-",IF(OR(F1594="OUI",AND(G1594="OUI",T1594&lt;=$V$1),H1594="OUI",I1594="OUI",J1594="OUI",T1594&lt;=$V$1),"OUI",""),"")</f>
        <v/>
      </c>
      <c r="AA1594" s="68" t="str">
        <f>+IF(OR(Z1594&lt;&gt;"OUI",X1594="OUI",R1594&lt;&gt;"-"),"OUI","")</f>
        <v>OUI</v>
      </c>
      <c r="AB1594" s="69">
        <f>+IF(AA1594&lt;&gt;"OUI","-",IF(R1594="-",IF(W1594&lt;=3,"-",MAX(N1594,K1594*(1-$T$1))),IF(W1594&lt;=3,R1594,IF(T1594&gt;$V$6,MAX(N1594,K1594*$T$6),IF(T1594&gt;$V$5,MAX(R1594,N1594,K1594*(1-$T$2),K1594*(1-$T$5)),IF(T1594&gt;$V$4,MAX(R1594,N1594,K1594*(1-$T$2),K1594*(1-$T$4)),IF(T1594&gt;$V$3,MAX(R1594,N1594,K1594*(1-$T$2),K1594*(1-$T$3)),IF(T1594&gt;$V$1,MAX(N1594,K1594*(1-$T$2)),MAX(N1594,R1594)))))))))</f>
        <v>1.0388700000000002</v>
      </c>
      <c r="AC1594" s="70">
        <f>+IF(AB1594="-","-",IF(ABS(K1594-AB1594)&lt;0.1,1,-1*(AB1594-K1594)/K1594))</f>
        <v>9.9999999999999922E-2</v>
      </c>
      <c r="AD1594" s="66">
        <f>+IF(AB1594&lt;&gt;"-",IF(AB1594&lt;K1594,(K1594-AB1594)*C1594,AB1594*C1594),"")</f>
        <v>1.0388699999999993</v>
      </c>
      <c r="AE1594" s="68" t="str">
        <f>+IF(AB1594&lt;&gt;"-",IF(R1594&lt;&gt;"-",IF(Z1594&lt;&gt;"OUI","OLD","FAUX"),IF(Z1594&lt;&gt;"OUI","NEW","FAUX")),"")</f>
        <v>OLD</v>
      </c>
      <c r="AF1594" s="68"/>
      <c r="AG1594" s="68"/>
      <c r="AH1594" s="53" t="str">
        <f t="shared" si="24"/>
        <v/>
      </c>
    </row>
    <row r="1595" spans="1:34" ht="17">
      <c r="A1595" s="53" t="s">
        <v>918</v>
      </c>
      <c r="B1595" s="53" t="s">
        <v>919</v>
      </c>
      <c r="C1595" s="54">
        <v>71</v>
      </c>
      <c r="D1595" s="55" t="s">
        <v>133</v>
      </c>
      <c r="E1595" s="55" t="s">
        <v>111</v>
      </c>
      <c r="F1595" s="56" t="s">
        <v>49</v>
      </c>
      <c r="G1595" s="56" t="s">
        <v>49</v>
      </c>
      <c r="H1595" s="56"/>
      <c r="I1595" s="56"/>
      <c r="J1595" s="56" t="s">
        <v>49</v>
      </c>
      <c r="K1595" s="57">
        <v>1.1173999999999999</v>
      </c>
      <c r="L1595" s="58">
        <v>43908</v>
      </c>
      <c r="M1595" s="58">
        <v>44006</v>
      </c>
      <c r="N1595" s="59"/>
      <c r="O1595" s="56"/>
      <c r="P1595" s="56"/>
      <c r="Q1595" s="56">
        <v>71</v>
      </c>
      <c r="R1595" s="60">
        <v>1.00566</v>
      </c>
      <c r="S1595" s="61">
        <f>O1595+P1595</f>
        <v>0</v>
      </c>
      <c r="T1595" s="62">
        <f>+IF(L1595&lt;&gt;"",IF(DAYS360(L1595,$A$2)&lt;0,0,IF(AND(MONTH(L1595)=MONTH($A$2),YEAR(L1595)&lt;YEAR($A$2)),(DAYS360(L1595,$A$2)/30)-1,DAYS360(L1595,$A$2)/30)),0)</f>
        <v>59.266666666666666</v>
      </c>
      <c r="U1595" s="62">
        <f>+IF(M1595&lt;&gt;"",IF(DAYS360(M1595,$A$2)&lt;0,0,IF(AND(MONTH(M1595)=MONTH($A$2),YEAR(M1595)&lt;YEAR($A$2)),(DAYS360(M1595,$A$2)/30)-1,DAYS360(M1595,$A$2)/30)),0)</f>
        <v>57.06666666666667</v>
      </c>
      <c r="V1595" s="63">
        <f>S1595/((C1595+Q1595)/2)</f>
        <v>0</v>
      </c>
      <c r="W1595" s="64">
        <f>+IF(V1595&gt;0,1/V1595,999)</f>
        <v>999</v>
      </c>
      <c r="X1595" s="65" t="str">
        <f>+IF(N1595&lt;&gt;"",IF(INT(N1595)&lt;&gt;INT(K1595),"OUI",""),"")</f>
        <v/>
      </c>
      <c r="Y1595" s="66">
        <f>+IF(F1595="OUI",0,C1595*K1595)</f>
        <v>79.335399999999993</v>
      </c>
      <c r="Z1595" s="67" t="str">
        <f>+IF(R1595="-",IF(OR(F1595="OUI",AND(G1595="OUI",T1595&lt;=$V$1),H1595="OUI",I1595="OUI",J1595="OUI",T1595&lt;=$V$1),"OUI",""),"")</f>
        <v/>
      </c>
      <c r="AA1595" s="68" t="str">
        <f>+IF(OR(Z1595&lt;&gt;"OUI",X1595="OUI",R1595&lt;&gt;"-"),"OUI","")</f>
        <v>OUI</v>
      </c>
      <c r="AB1595" s="69">
        <f>+IF(AA1595&lt;&gt;"OUI","-",IF(R1595="-",IF(W1595&lt;=3,"-",MAX(N1595,K1595*(1-$T$1))),IF(W1595&lt;=3,R1595,IF(T1595&gt;$V$6,MAX(N1595,K1595*$T$6),IF(T1595&gt;$V$5,MAX(R1595,N1595,K1595*(1-$T$2),K1595*(1-$T$5)),IF(T1595&gt;$V$4,MAX(R1595,N1595,K1595*(1-$T$2),K1595*(1-$T$4)),IF(T1595&gt;$V$3,MAX(R1595,N1595,K1595*(1-$T$2),K1595*(1-$T$3)),IF(T1595&gt;$V$1,MAX(N1595,K1595*(1-$T$2)),MAX(N1595,R1595)))))))))</f>
        <v>1.00566</v>
      </c>
      <c r="AC1595" s="70">
        <f>+IF(AB1595="-","-",IF(ABS(K1595-AB1595)&lt;0.1,1,-1*(AB1595-K1595)/K1595))</f>
        <v>9.9999999999999964E-2</v>
      </c>
      <c r="AD1595" s="66">
        <f>+IF(AB1595&lt;&gt;"-",IF(AB1595&lt;K1595,(K1595-AB1595)*C1595,AB1595*C1595),"")</f>
        <v>7.9335399999999963</v>
      </c>
      <c r="AE1595" s="68" t="str">
        <f>+IF(AB1595&lt;&gt;"-",IF(R1595&lt;&gt;"-",IF(Z1595&lt;&gt;"OUI","OLD","FAUX"),IF(Z1595&lt;&gt;"OUI","NEW","FAUX")),"")</f>
        <v>OLD</v>
      </c>
      <c r="AF1595" s="68"/>
      <c r="AG1595" s="68"/>
      <c r="AH1595" s="53" t="str">
        <f t="shared" si="24"/>
        <v/>
      </c>
    </row>
    <row r="1596" spans="1:34" ht="17">
      <c r="A1596" s="53" t="s">
        <v>1007</v>
      </c>
      <c r="B1596" s="53" t="s">
        <v>1008</v>
      </c>
      <c r="C1596" s="54">
        <v>40</v>
      </c>
      <c r="D1596" s="55" t="s">
        <v>133</v>
      </c>
      <c r="E1596" s="55" t="s">
        <v>111</v>
      </c>
      <c r="F1596" s="56" t="s">
        <v>49</v>
      </c>
      <c r="G1596" s="56" t="s">
        <v>49</v>
      </c>
      <c r="H1596" s="56"/>
      <c r="I1596" s="56"/>
      <c r="J1596" s="56" t="s">
        <v>49</v>
      </c>
      <c r="K1596" s="57">
        <v>1.1173999999999999</v>
      </c>
      <c r="L1596" s="58">
        <v>43908</v>
      </c>
      <c r="M1596" s="58">
        <v>45096</v>
      </c>
      <c r="N1596" s="59"/>
      <c r="O1596" s="56"/>
      <c r="P1596" s="56"/>
      <c r="Q1596" s="56">
        <v>40</v>
      </c>
      <c r="R1596" s="60">
        <v>1.00566</v>
      </c>
      <c r="S1596" s="61">
        <f>O1596+P1596</f>
        <v>0</v>
      </c>
      <c r="T1596" s="62">
        <f>+IF(L1596&lt;&gt;"",IF(DAYS360(L1596,$A$2)&lt;0,0,IF(AND(MONTH(L1596)=MONTH($A$2),YEAR(L1596)&lt;YEAR($A$2)),(DAYS360(L1596,$A$2)/30)-1,DAYS360(L1596,$A$2)/30)),0)</f>
        <v>59.266666666666666</v>
      </c>
      <c r="U1596" s="62">
        <f>+IF(M1596&lt;&gt;"",IF(DAYS360(M1596,$A$2)&lt;0,0,IF(AND(MONTH(M1596)=MONTH($A$2),YEAR(M1596)&lt;YEAR($A$2)),(DAYS360(M1596,$A$2)/30)-1,DAYS360(M1596,$A$2)/30)),0)</f>
        <v>21.233333333333334</v>
      </c>
      <c r="V1596" s="63">
        <f>S1596/((C1596+Q1596)/2)</f>
        <v>0</v>
      </c>
      <c r="W1596" s="64">
        <f>+IF(V1596&gt;0,1/V1596,999)</f>
        <v>999</v>
      </c>
      <c r="X1596" s="65" t="str">
        <f>+IF(N1596&lt;&gt;"",IF(INT(N1596)&lt;&gt;INT(K1596),"OUI",""),"")</f>
        <v/>
      </c>
      <c r="Y1596" s="66">
        <f>+IF(F1596="OUI",0,C1596*K1596)</f>
        <v>44.695999999999998</v>
      </c>
      <c r="Z1596" s="67" t="str">
        <f>+IF(R1596="-",IF(OR(F1596="OUI",AND(G1596="OUI",T1596&lt;=$V$1),H1596="OUI",I1596="OUI",J1596="OUI",T1596&lt;=$V$1),"OUI",""),"")</f>
        <v/>
      </c>
      <c r="AA1596" s="68" t="str">
        <f>+IF(OR(Z1596&lt;&gt;"OUI",X1596="OUI",R1596&lt;&gt;"-"),"OUI","")</f>
        <v>OUI</v>
      </c>
      <c r="AB1596" s="69">
        <f>+IF(AA1596&lt;&gt;"OUI","-",IF(R1596="-",IF(W1596&lt;=3,"-",MAX(N1596,K1596*(1-$T$1))),IF(W1596&lt;=3,R1596,IF(T1596&gt;$V$6,MAX(N1596,K1596*$T$6),IF(T1596&gt;$V$5,MAX(R1596,N1596,K1596*(1-$T$2),K1596*(1-$T$5)),IF(T1596&gt;$V$4,MAX(R1596,N1596,K1596*(1-$T$2),K1596*(1-$T$4)),IF(T1596&gt;$V$3,MAX(R1596,N1596,K1596*(1-$T$2),K1596*(1-$T$3)),IF(T1596&gt;$V$1,MAX(N1596,K1596*(1-$T$2)),MAX(N1596,R1596)))))))))</f>
        <v>1.00566</v>
      </c>
      <c r="AC1596" s="70">
        <f>+IF(AB1596="-","-",IF(ABS(K1596-AB1596)&lt;0.1,1,-1*(AB1596-K1596)/K1596))</f>
        <v>9.9999999999999964E-2</v>
      </c>
      <c r="AD1596" s="66">
        <f>+IF(AB1596&lt;&gt;"-",IF(AB1596&lt;K1596,(K1596-AB1596)*C1596,AB1596*C1596),"")</f>
        <v>4.469599999999998</v>
      </c>
      <c r="AE1596" s="68" t="str">
        <f>+IF(AB1596&lt;&gt;"-",IF(R1596&lt;&gt;"-",IF(Z1596&lt;&gt;"OUI","OLD","FAUX"),IF(Z1596&lt;&gt;"OUI","NEW","FAUX")),"")</f>
        <v>OLD</v>
      </c>
      <c r="AF1596" s="68"/>
      <c r="AG1596" s="68"/>
      <c r="AH1596" s="53" t="str">
        <f t="shared" si="24"/>
        <v/>
      </c>
    </row>
    <row r="1597" spans="1:34" ht="17">
      <c r="A1597" s="53" t="s">
        <v>1072</v>
      </c>
      <c r="B1597" s="53" t="s">
        <v>1073</v>
      </c>
      <c r="C1597" s="54">
        <v>21</v>
      </c>
      <c r="D1597" s="55" t="s">
        <v>133</v>
      </c>
      <c r="E1597" s="55" t="s">
        <v>111</v>
      </c>
      <c r="F1597" s="56" t="s">
        <v>49</v>
      </c>
      <c r="G1597" s="56" t="s">
        <v>49</v>
      </c>
      <c r="H1597" s="56"/>
      <c r="I1597" s="56"/>
      <c r="J1597" s="56" t="s">
        <v>49</v>
      </c>
      <c r="K1597" s="57">
        <v>1.1173999999999999</v>
      </c>
      <c r="L1597" s="58">
        <v>43908</v>
      </c>
      <c r="M1597" s="58"/>
      <c r="N1597" s="59"/>
      <c r="O1597" s="56"/>
      <c r="P1597" s="56"/>
      <c r="Q1597" s="56">
        <v>21</v>
      </c>
      <c r="R1597" s="60">
        <v>1.00566</v>
      </c>
      <c r="S1597" s="61">
        <f>O1597+P1597</f>
        <v>0</v>
      </c>
      <c r="T1597" s="62">
        <f>+IF(L1597&lt;&gt;"",IF(DAYS360(L1597,$A$2)&lt;0,0,IF(AND(MONTH(L1597)=MONTH($A$2),YEAR(L1597)&lt;YEAR($A$2)),(DAYS360(L1597,$A$2)/30)-1,DAYS360(L1597,$A$2)/30)),0)</f>
        <v>59.266666666666666</v>
      </c>
      <c r="U1597" s="62">
        <f>+IF(M1597&lt;&gt;"",IF(DAYS360(M1597,$A$2)&lt;0,0,IF(AND(MONTH(M1597)=MONTH($A$2),YEAR(M1597)&lt;YEAR($A$2)),(DAYS360(M1597,$A$2)/30)-1,DAYS360(M1597,$A$2)/30)),0)</f>
        <v>0</v>
      </c>
      <c r="V1597" s="63">
        <f>S1597/((C1597+Q1597)/2)</f>
        <v>0</v>
      </c>
      <c r="W1597" s="64">
        <f>+IF(V1597&gt;0,1/V1597,999)</f>
        <v>999</v>
      </c>
      <c r="X1597" s="65" t="str">
        <f>+IF(N1597&lt;&gt;"",IF(INT(N1597)&lt;&gt;INT(K1597),"OUI",""),"")</f>
        <v/>
      </c>
      <c r="Y1597" s="66">
        <f>+IF(F1597="OUI",0,C1597*K1597)</f>
        <v>23.465399999999999</v>
      </c>
      <c r="Z1597" s="67" t="str">
        <f>+IF(R1597="-",IF(OR(F1597="OUI",AND(G1597="OUI",T1597&lt;=$V$1),H1597="OUI",I1597="OUI",J1597="OUI",T1597&lt;=$V$1),"OUI",""),"")</f>
        <v/>
      </c>
      <c r="AA1597" s="68" t="str">
        <f>+IF(OR(Z1597&lt;&gt;"OUI",X1597="OUI",R1597&lt;&gt;"-"),"OUI","")</f>
        <v>OUI</v>
      </c>
      <c r="AB1597" s="69">
        <f>+IF(AA1597&lt;&gt;"OUI","-",IF(R1597="-",IF(W1597&lt;=3,"-",MAX(N1597,K1597*(1-$T$1))),IF(W1597&lt;=3,R1597,IF(T1597&gt;$V$6,MAX(N1597,K1597*$T$6),IF(T1597&gt;$V$5,MAX(R1597,N1597,K1597*(1-$T$2),K1597*(1-$T$5)),IF(T1597&gt;$V$4,MAX(R1597,N1597,K1597*(1-$T$2),K1597*(1-$T$4)),IF(T1597&gt;$V$3,MAX(R1597,N1597,K1597*(1-$T$2),K1597*(1-$T$3)),IF(T1597&gt;$V$1,MAX(N1597,K1597*(1-$T$2)),MAX(N1597,R1597)))))))))</f>
        <v>1.00566</v>
      </c>
      <c r="AC1597" s="70">
        <f>+IF(AB1597="-","-",IF(ABS(K1597-AB1597)&lt;0.1,1,-1*(AB1597-K1597)/K1597))</f>
        <v>9.9999999999999964E-2</v>
      </c>
      <c r="AD1597" s="66">
        <f>+IF(AB1597&lt;&gt;"-",IF(AB1597&lt;K1597,(K1597-AB1597)*C1597,AB1597*C1597),"")</f>
        <v>2.3465399999999992</v>
      </c>
      <c r="AE1597" s="68" t="str">
        <f>+IF(AB1597&lt;&gt;"-",IF(R1597&lt;&gt;"-",IF(Z1597&lt;&gt;"OUI","OLD","FAUX"),IF(Z1597&lt;&gt;"OUI","NEW","FAUX")),"")</f>
        <v>OLD</v>
      </c>
      <c r="AF1597" s="68"/>
      <c r="AG1597" s="68"/>
      <c r="AH1597" s="53" t="str">
        <f t="shared" si="24"/>
        <v/>
      </c>
    </row>
    <row r="1598" spans="1:34" ht="17">
      <c r="A1598" s="53" t="s">
        <v>1076</v>
      </c>
      <c r="B1598" s="53" t="s">
        <v>1077</v>
      </c>
      <c r="C1598" s="54">
        <v>19</v>
      </c>
      <c r="D1598" s="55" t="s">
        <v>133</v>
      </c>
      <c r="E1598" s="55" t="s">
        <v>111</v>
      </c>
      <c r="F1598" s="56" t="s">
        <v>49</v>
      </c>
      <c r="G1598" s="56" t="s">
        <v>49</v>
      </c>
      <c r="H1598" s="56"/>
      <c r="I1598" s="56"/>
      <c r="J1598" s="56" t="s">
        <v>49</v>
      </c>
      <c r="K1598" s="57">
        <v>1.1173999999999999</v>
      </c>
      <c r="L1598" s="58">
        <v>43908</v>
      </c>
      <c r="M1598" s="58">
        <v>45674</v>
      </c>
      <c r="N1598" s="59"/>
      <c r="O1598" s="56">
        <v>1</v>
      </c>
      <c r="P1598" s="56"/>
      <c r="Q1598" s="56">
        <v>20</v>
      </c>
      <c r="R1598" s="60">
        <v>1.00566</v>
      </c>
      <c r="S1598" s="61">
        <f>O1598+P1598</f>
        <v>1</v>
      </c>
      <c r="T1598" s="62">
        <f>+IF(L1598&lt;&gt;"",IF(DAYS360(L1598,$A$2)&lt;0,0,IF(AND(MONTH(L1598)=MONTH($A$2),YEAR(L1598)&lt;YEAR($A$2)),(DAYS360(L1598,$A$2)/30)-1,DAYS360(L1598,$A$2)/30)),0)</f>
        <v>59.266666666666666</v>
      </c>
      <c r="U1598" s="62">
        <f>+IF(M1598&lt;&gt;"",IF(DAYS360(M1598,$A$2)&lt;0,0,IF(AND(MONTH(M1598)=MONTH($A$2),YEAR(M1598)&lt;YEAR($A$2)),(DAYS360(M1598,$A$2)/30)-1,DAYS360(M1598,$A$2)/30)),0)</f>
        <v>2.2999999999999998</v>
      </c>
      <c r="V1598" s="63">
        <f>S1598/((C1598+Q1598)/2)</f>
        <v>5.128205128205128E-2</v>
      </c>
      <c r="W1598" s="64">
        <f>+IF(V1598&gt;0,1/V1598,999)</f>
        <v>19.5</v>
      </c>
      <c r="X1598" s="65" t="str">
        <f>+IF(N1598&lt;&gt;"",IF(INT(N1598)&lt;&gt;INT(K1598),"OUI",""),"")</f>
        <v/>
      </c>
      <c r="Y1598" s="66">
        <f>+IF(F1598="OUI",0,C1598*K1598)</f>
        <v>21.230599999999999</v>
      </c>
      <c r="Z1598" s="67" t="str">
        <f>+IF(R1598="-",IF(OR(F1598="OUI",AND(G1598="OUI",T1598&lt;=$V$1),H1598="OUI",I1598="OUI",J1598="OUI",T1598&lt;=$V$1),"OUI",""),"")</f>
        <v/>
      </c>
      <c r="AA1598" s="68" t="str">
        <f>+IF(OR(Z1598&lt;&gt;"OUI",X1598="OUI",R1598&lt;&gt;"-"),"OUI","")</f>
        <v>OUI</v>
      </c>
      <c r="AB1598" s="69">
        <f>+IF(AA1598&lt;&gt;"OUI","-",IF(R1598="-",IF(W1598&lt;=3,"-",MAX(N1598,K1598*(1-$T$1))),IF(W1598&lt;=3,R1598,IF(T1598&gt;$V$6,MAX(N1598,K1598*$T$6),IF(T1598&gt;$V$5,MAX(R1598,N1598,K1598*(1-$T$2),K1598*(1-$T$5)),IF(T1598&gt;$V$4,MAX(R1598,N1598,K1598*(1-$T$2),K1598*(1-$T$4)),IF(T1598&gt;$V$3,MAX(R1598,N1598,K1598*(1-$T$2),K1598*(1-$T$3)),IF(T1598&gt;$V$1,MAX(N1598,K1598*(1-$T$2)),MAX(N1598,R1598)))))))))</f>
        <v>1.00566</v>
      </c>
      <c r="AC1598" s="70">
        <f>+IF(AB1598="-","-",IF(ABS(K1598-AB1598)&lt;0.1,1,-1*(AB1598-K1598)/K1598))</f>
        <v>9.9999999999999964E-2</v>
      </c>
      <c r="AD1598" s="66">
        <f>+IF(AB1598&lt;&gt;"-",IF(AB1598&lt;K1598,(K1598-AB1598)*C1598,AB1598*C1598),"")</f>
        <v>2.1230599999999988</v>
      </c>
      <c r="AE1598" s="68" t="str">
        <f>+IF(AB1598&lt;&gt;"-",IF(R1598&lt;&gt;"-",IF(Z1598&lt;&gt;"OUI","OLD","FAUX"),IF(Z1598&lt;&gt;"OUI","NEW","FAUX")),"")</f>
        <v>OLD</v>
      </c>
      <c r="AF1598" s="68"/>
      <c r="AG1598" s="68"/>
      <c r="AH1598" s="53" t="str">
        <f t="shared" si="24"/>
        <v/>
      </c>
    </row>
    <row r="1599" spans="1:34" ht="17">
      <c r="A1599" s="53" t="s">
        <v>1089</v>
      </c>
      <c r="B1599" s="53" t="s">
        <v>1090</v>
      </c>
      <c r="C1599" s="54">
        <v>17</v>
      </c>
      <c r="D1599" s="55" t="s">
        <v>133</v>
      </c>
      <c r="E1599" s="55" t="s">
        <v>111</v>
      </c>
      <c r="F1599" s="56" t="s">
        <v>49</v>
      </c>
      <c r="G1599" s="56" t="s">
        <v>49</v>
      </c>
      <c r="H1599" s="56"/>
      <c r="I1599" s="56"/>
      <c r="J1599" s="56" t="s">
        <v>49</v>
      </c>
      <c r="K1599" s="57">
        <v>1.1173999999999999</v>
      </c>
      <c r="L1599" s="58">
        <v>43908</v>
      </c>
      <c r="M1599" s="58">
        <v>44886</v>
      </c>
      <c r="N1599" s="59"/>
      <c r="O1599" s="56"/>
      <c r="P1599" s="56"/>
      <c r="Q1599" s="56">
        <v>17</v>
      </c>
      <c r="R1599" s="60">
        <v>1.00566</v>
      </c>
      <c r="S1599" s="61">
        <f>O1599+P1599</f>
        <v>0</v>
      </c>
      <c r="T1599" s="62">
        <f>+IF(L1599&lt;&gt;"",IF(DAYS360(L1599,$A$2)&lt;0,0,IF(AND(MONTH(L1599)=MONTH($A$2),YEAR(L1599)&lt;YEAR($A$2)),(DAYS360(L1599,$A$2)/30)-1,DAYS360(L1599,$A$2)/30)),0)</f>
        <v>59.266666666666666</v>
      </c>
      <c r="U1599" s="62">
        <f>+IF(M1599&lt;&gt;"",IF(DAYS360(M1599,$A$2)&lt;0,0,IF(AND(MONTH(M1599)=MONTH($A$2),YEAR(M1599)&lt;YEAR($A$2)),(DAYS360(M1599,$A$2)/30)-1,DAYS360(M1599,$A$2)/30)),0)</f>
        <v>28.166666666666668</v>
      </c>
      <c r="V1599" s="63">
        <f>S1599/((C1599+Q1599)/2)</f>
        <v>0</v>
      </c>
      <c r="W1599" s="64">
        <f>+IF(V1599&gt;0,1/V1599,999)</f>
        <v>999</v>
      </c>
      <c r="X1599" s="65" t="str">
        <f>+IF(N1599&lt;&gt;"",IF(INT(N1599)&lt;&gt;INT(K1599),"OUI",""),"")</f>
        <v/>
      </c>
      <c r="Y1599" s="66">
        <f>+IF(F1599="OUI",0,C1599*K1599)</f>
        <v>18.995799999999999</v>
      </c>
      <c r="Z1599" s="67" t="str">
        <f>+IF(R1599="-",IF(OR(F1599="OUI",AND(G1599="OUI",T1599&lt;=$V$1),H1599="OUI",I1599="OUI",J1599="OUI",T1599&lt;=$V$1),"OUI",""),"")</f>
        <v/>
      </c>
      <c r="AA1599" s="68" t="str">
        <f>+IF(OR(Z1599&lt;&gt;"OUI",X1599="OUI",R1599&lt;&gt;"-"),"OUI","")</f>
        <v>OUI</v>
      </c>
      <c r="AB1599" s="69">
        <f>+IF(AA1599&lt;&gt;"OUI","-",IF(R1599="-",IF(W1599&lt;=3,"-",MAX(N1599,K1599*(1-$T$1))),IF(W1599&lt;=3,R1599,IF(T1599&gt;$V$6,MAX(N1599,K1599*$T$6),IF(T1599&gt;$V$5,MAX(R1599,N1599,K1599*(1-$T$2),K1599*(1-$T$5)),IF(T1599&gt;$V$4,MAX(R1599,N1599,K1599*(1-$T$2),K1599*(1-$T$4)),IF(T1599&gt;$V$3,MAX(R1599,N1599,K1599*(1-$T$2),K1599*(1-$T$3)),IF(T1599&gt;$V$1,MAX(N1599,K1599*(1-$T$2)),MAX(N1599,R1599)))))))))</f>
        <v>1.00566</v>
      </c>
      <c r="AC1599" s="70">
        <f>+IF(AB1599="-","-",IF(ABS(K1599-AB1599)&lt;0.1,1,-1*(AB1599-K1599)/K1599))</f>
        <v>9.9999999999999964E-2</v>
      </c>
      <c r="AD1599" s="66">
        <f>+IF(AB1599&lt;&gt;"-",IF(AB1599&lt;K1599,(K1599-AB1599)*C1599,AB1599*C1599),"")</f>
        <v>1.8995799999999992</v>
      </c>
      <c r="AE1599" s="68" t="str">
        <f>+IF(AB1599&lt;&gt;"-",IF(R1599&lt;&gt;"-",IF(Z1599&lt;&gt;"OUI","OLD","FAUX"),IF(Z1599&lt;&gt;"OUI","NEW","FAUX")),"")</f>
        <v>OLD</v>
      </c>
      <c r="AF1599" s="68"/>
      <c r="AG1599" s="68"/>
      <c r="AH1599" s="53" t="str">
        <f t="shared" si="24"/>
        <v/>
      </c>
    </row>
    <row r="1600" spans="1:34" ht="17">
      <c r="A1600" s="53" t="s">
        <v>1121</v>
      </c>
      <c r="B1600" s="53" t="s">
        <v>1122</v>
      </c>
      <c r="C1600" s="54">
        <v>6</v>
      </c>
      <c r="D1600" s="55" t="s">
        <v>133</v>
      </c>
      <c r="E1600" s="55" t="s">
        <v>111</v>
      </c>
      <c r="F1600" s="56" t="s">
        <v>49</v>
      </c>
      <c r="G1600" s="56" t="s">
        <v>49</v>
      </c>
      <c r="H1600" s="56"/>
      <c r="I1600" s="56"/>
      <c r="J1600" s="56" t="s">
        <v>49</v>
      </c>
      <c r="K1600" s="57">
        <v>1.1173999999999999</v>
      </c>
      <c r="L1600" s="58">
        <v>43908</v>
      </c>
      <c r="M1600" s="58">
        <v>45674</v>
      </c>
      <c r="N1600" s="59"/>
      <c r="O1600" s="56">
        <v>1</v>
      </c>
      <c r="P1600" s="56"/>
      <c r="Q1600" s="56">
        <v>7</v>
      </c>
      <c r="R1600" s="60">
        <v>1.00566</v>
      </c>
      <c r="S1600" s="61">
        <f>O1600+P1600</f>
        <v>1</v>
      </c>
      <c r="T1600" s="62">
        <f>+IF(L1600&lt;&gt;"",IF(DAYS360(L1600,$A$2)&lt;0,0,IF(AND(MONTH(L1600)=MONTH($A$2),YEAR(L1600)&lt;YEAR($A$2)),(DAYS360(L1600,$A$2)/30)-1,DAYS360(L1600,$A$2)/30)),0)</f>
        <v>59.266666666666666</v>
      </c>
      <c r="U1600" s="62">
        <f>+IF(M1600&lt;&gt;"",IF(DAYS360(M1600,$A$2)&lt;0,0,IF(AND(MONTH(M1600)=MONTH($A$2),YEAR(M1600)&lt;YEAR($A$2)),(DAYS360(M1600,$A$2)/30)-1,DAYS360(M1600,$A$2)/30)),0)</f>
        <v>2.2999999999999998</v>
      </c>
      <c r="V1600" s="63">
        <f>S1600/((C1600+Q1600)/2)</f>
        <v>0.15384615384615385</v>
      </c>
      <c r="W1600" s="64">
        <f>+IF(V1600&gt;0,1/V1600,999)</f>
        <v>6.5</v>
      </c>
      <c r="X1600" s="65" t="str">
        <f>+IF(N1600&lt;&gt;"",IF(INT(N1600)&lt;&gt;INT(K1600),"OUI",""),"")</f>
        <v/>
      </c>
      <c r="Y1600" s="66">
        <f>+IF(F1600="OUI",0,C1600*K1600)</f>
        <v>6.7043999999999997</v>
      </c>
      <c r="Z1600" s="67" t="str">
        <f>+IF(R1600="-",IF(OR(F1600="OUI",AND(G1600="OUI",T1600&lt;=$V$1),H1600="OUI",I1600="OUI",J1600="OUI",T1600&lt;=$V$1),"OUI",""),"")</f>
        <v/>
      </c>
      <c r="AA1600" s="68" t="str">
        <f>+IF(OR(Z1600&lt;&gt;"OUI",X1600="OUI",R1600&lt;&gt;"-"),"OUI","")</f>
        <v>OUI</v>
      </c>
      <c r="AB1600" s="69">
        <f>+IF(AA1600&lt;&gt;"OUI","-",IF(R1600="-",IF(W1600&lt;=3,"-",MAX(N1600,K1600*(1-$T$1))),IF(W1600&lt;=3,R1600,IF(T1600&gt;$V$6,MAX(N1600,K1600*$T$6),IF(T1600&gt;$V$5,MAX(R1600,N1600,K1600*(1-$T$2),K1600*(1-$T$5)),IF(T1600&gt;$V$4,MAX(R1600,N1600,K1600*(1-$T$2),K1600*(1-$T$4)),IF(T1600&gt;$V$3,MAX(R1600,N1600,K1600*(1-$T$2),K1600*(1-$T$3)),IF(T1600&gt;$V$1,MAX(N1600,K1600*(1-$T$2)),MAX(N1600,R1600)))))))))</f>
        <v>1.00566</v>
      </c>
      <c r="AC1600" s="70">
        <f>+IF(AB1600="-","-",IF(ABS(K1600-AB1600)&lt;0.1,1,-1*(AB1600-K1600)/K1600))</f>
        <v>9.9999999999999964E-2</v>
      </c>
      <c r="AD1600" s="66">
        <f>+IF(AB1600&lt;&gt;"-",IF(AB1600&lt;K1600,(K1600-AB1600)*C1600,AB1600*C1600),"")</f>
        <v>0.6704399999999997</v>
      </c>
      <c r="AE1600" s="68" t="str">
        <f>+IF(AB1600&lt;&gt;"-",IF(R1600&lt;&gt;"-",IF(Z1600&lt;&gt;"OUI","OLD","FAUX"),IF(Z1600&lt;&gt;"OUI","NEW","FAUX")),"")</f>
        <v>OLD</v>
      </c>
      <c r="AF1600" s="68"/>
      <c r="AG1600" s="68"/>
      <c r="AH1600" s="53" t="str">
        <f t="shared" si="24"/>
        <v/>
      </c>
    </row>
    <row r="1601" spans="1:34" ht="17">
      <c r="A1601" s="53" t="s">
        <v>1131</v>
      </c>
      <c r="B1601" s="53" t="s">
        <v>1132</v>
      </c>
      <c r="C1601" s="54">
        <v>3</v>
      </c>
      <c r="D1601" s="55" t="s">
        <v>133</v>
      </c>
      <c r="E1601" s="55" t="s">
        <v>111</v>
      </c>
      <c r="F1601" s="56" t="s">
        <v>49</v>
      </c>
      <c r="G1601" s="56" t="s">
        <v>49</v>
      </c>
      <c r="H1601" s="56"/>
      <c r="I1601" s="56"/>
      <c r="J1601" s="56" t="s">
        <v>49</v>
      </c>
      <c r="K1601" s="57">
        <v>1.1173999999999999</v>
      </c>
      <c r="L1601" s="58">
        <v>43908</v>
      </c>
      <c r="M1601" s="58">
        <v>44466</v>
      </c>
      <c r="N1601" s="59"/>
      <c r="O1601" s="56"/>
      <c r="P1601" s="56"/>
      <c r="Q1601" s="56">
        <v>3</v>
      </c>
      <c r="R1601" s="60">
        <v>1.00566</v>
      </c>
      <c r="S1601" s="61">
        <f>O1601+P1601</f>
        <v>0</v>
      </c>
      <c r="T1601" s="62">
        <f>+IF(L1601&lt;&gt;"",IF(DAYS360(L1601,$A$2)&lt;0,0,IF(AND(MONTH(L1601)=MONTH($A$2),YEAR(L1601)&lt;YEAR($A$2)),(DAYS360(L1601,$A$2)/30)-1,DAYS360(L1601,$A$2)/30)),0)</f>
        <v>59.266666666666666</v>
      </c>
      <c r="U1601" s="62">
        <f>+IF(M1601&lt;&gt;"",IF(DAYS360(M1601,$A$2)&lt;0,0,IF(AND(MONTH(M1601)=MONTH($A$2),YEAR(M1601)&lt;YEAR($A$2)),(DAYS360(M1601,$A$2)/30)-1,DAYS360(M1601,$A$2)/30)),0)</f>
        <v>41.966666666666669</v>
      </c>
      <c r="V1601" s="63">
        <f>S1601/((C1601+Q1601)/2)</f>
        <v>0</v>
      </c>
      <c r="W1601" s="64">
        <f>+IF(V1601&gt;0,1/V1601,999)</f>
        <v>999</v>
      </c>
      <c r="X1601" s="65" t="str">
        <f>+IF(N1601&lt;&gt;"",IF(INT(N1601)&lt;&gt;INT(K1601),"OUI",""),"")</f>
        <v/>
      </c>
      <c r="Y1601" s="66">
        <f>+IF(F1601="OUI",0,C1601*K1601)</f>
        <v>3.3521999999999998</v>
      </c>
      <c r="Z1601" s="67" t="str">
        <f>+IF(R1601="-",IF(OR(F1601="OUI",AND(G1601="OUI",T1601&lt;=$V$1),H1601="OUI",I1601="OUI",J1601="OUI",T1601&lt;=$V$1),"OUI",""),"")</f>
        <v/>
      </c>
      <c r="AA1601" s="68" t="str">
        <f>+IF(OR(Z1601&lt;&gt;"OUI",X1601="OUI",R1601&lt;&gt;"-"),"OUI","")</f>
        <v>OUI</v>
      </c>
      <c r="AB1601" s="69">
        <f>+IF(AA1601&lt;&gt;"OUI","-",IF(R1601="-",IF(W1601&lt;=3,"-",MAX(N1601,K1601*(1-$T$1))),IF(W1601&lt;=3,R1601,IF(T1601&gt;$V$6,MAX(N1601,K1601*$T$6),IF(T1601&gt;$V$5,MAX(R1601,N1601,K1601*(1-$T$2),K1601*(1-$T$5)),IF(T1601&gt;$V$4,MAX(R1601,N1601,K1601*(1-$T$2),K1601*(1-$T$4)),IF(T1601&gt;$V$3,MAX(R1601,N1601,K1601*(1-$T$2),K1601*(1-$T$3)),IF(T1601&gt;$V$1,MAX(N1601,K1601*(1-$T$2)),MAX(N1601,R1601)))))))))</f>
        <v>1.00566</v>
      </c>
      <c r="AC1601" s="70">
        <f>+IF(AB1601="-","-",IF(ABS(K1601-AB1601)&lt;0.1,1,-1*(AB1601-K1601)/K1601))</f>
        <v>9.9999999999999964E-2</v>
      </c>
      <c r="AD1601" s="66">
        <f>+IF(AB1601&lt;&gt;"-",IF(AB1601&lt;K1601,(K1601-AB1601)*C1601,AB1601*C1601),"")</f>
        <v>0.33521999999999985</v>
      </c>
      <c r="AE1601" s="68" t="str">
        <f>+IF(AB1601&lt;&gt;"-",IF(R1601&lt;&gt;"-",IF(Z1601&lt;&gt;"OUI","OLD","FAUX"),IF(Z1601&lt;&gt;"OUI","NEW","FAUX")),"")</f>
        <v>OLD</v>
      </c>
      <c r="AF1601" s="68"/>
      <c r="AG1601" s="68"/>
      <c r="AH1601" s="53" t="str">
        <f t="shared" si="24"/>
        <v/>
      </c>
    </row>
    <row r="1602" spans="1:34" ht="17">
      <c r="A1602" s="53" t="s">
        <v>353</v>
      </c>
      <c r="B1602" s="53" t="s">
        <v>354</v>
      </c>
      <c r="C1602" s="54">
        <v>6</v>
      </c>
      <c r="D1602" s="55" t="s">
        <v>47</v>
      </c>
      <c r="E1602" s="55" t="s">
        <v>137</v>
      </c>
      <c r="F1602" s="56" t="s">
        <v>49</v>
      </c>
      <c r="G1602" s="56" t="s">
        <v>49</v>
      </c>
      <c r="H1602" s="56"/>
      <c r="I1602" s="56"/>
      <c r="J1602" s="56" t="s">
        <v>49</v>
      </c>
      <c r="K1602" s="57">
        <v>1.0879000000000001</v>
      </c>
      <c r="L1602" s="58">
        <v>43731</v>
      </c>
      <c r="M1602" s="58">
        <v>45348</v>
      </c>
      <c r="N1602" s="59"/>
      <c r="O1602" s="56"/>
      <c r="P1602" s="56"/>
      <c r="Q1602" s="56">
        <v>6</v>
      </c>
      <c r="R1602" s="60">
        <v>0.76153000000000004</v>
      </c>
      <c r="S1602" s="61">
        <f>O1602+P1602</f>
        <v>0</v>
      </c>
      <c r="T1602" s="62">
        <f>+IF(L1602&lt;&gt;"",IF(DAYS360(L1602,$A$2)&lt;0,0,IF(AND(MONTH(L1602)=MONTH($A$2),YEAR(L1602)&lt;YEAR($A$2)),(DAYS360(L1602,$A$2)/30)-1,DAYS360(L1602,$A$2)/30)),0)</f>
        <v>66.099999999999994</v>
      </c>
      <c r="U1602" s="62">
        <f>+IF(M1602&lt;&gt;"",IF(DAYS360(M1602,$A$2)&lt;0,0,IF(AND(MONTH(M1602)=MONTH($A$2),YEAR(M1602)&lt;YEAR($A$2)),(DAYS360(M1602,$A$2)/30)-1,DAYS360(M1602,$A$2)/30)),0)</f>
        <v>13</v>
      </c>
      <c r="V1602" s="63">
        <f>S1602/((C1602+Q1602)/2)</f>
        <v>0</v>
      </c>
      <c r="W1602" s="64">
        <f>+IF(V1602&gt;0,1/V1602,999)</f>
        <v>999</v>
      </c>
      <c r="X1602" s="65" t="str">
        <f>+IF(N1602&lt;&gt;"",IF(INT(N1602)&lt;&gt;INT(K1602),"OUI",""),"")</f>
        <v/>
      </c>
      <c r="Y1602" s="66">
        <f>+IF(F1602="OUI",0,C1602*K1602)</f>
        <v>6.5274000000000001</v>
      </c>
      <c r="Z1602" s="67" t="str">
        <f>+IF(R1602="-",IF(OR(F1602="OUI",AND(G1602="OUI",T1602&lt;=$V$1),H1602="OUI",I1602="OUI",J1602="OUI",T1602&lt;=$V$1),"OUI",""),"")</f>
        <v/>
      </c>
      <c r="AA1602" s="68" t="str">
        <f>+IF(OR(Z1602&lt;&gt;"OUI",X1602="OUI",R1602&lt;&gt;"-"),"OUI","")</f>
        <v>OUI</v>
      </c>
      <c r="AB1602" s="69">
        <f>+IF(AA1602&lt;&gt;"OUI","-",IF(R1602="-",IF(W1602&lt;=3,"-",MAX(N1602,K1602*(1-$T$1))),IF(W1602&lt;=3,R1602,IF(T1602&gt;$V$6,MAX(N1602,K1602*$T$6),IF(T1602&gt;$V$5,MAX(R1602,N1602,K1602*(1-$T$2),K1602*(1-$T$5)),IF(T1602&gt;$V$4,MAX(R1602,N1602,K1602*(1-$T$2),K1602*(1-$T$4)),IF(T1602&gt;$V$3,MAX(R1602,N1602,K1602*(1-$T$2),K1602*(1-$T$3)),IF(T1602&gt;$V$1,MAX(N1602,K1602*(1-$T$2)),MAX(N1602,R1602)))))))))</f>
        <v>1.0879000000000001</v>
      </c>
      <c r="AC1602" s="70">
        <f>+IF(AB1602="-","-",IF(ABS(K1602-AB1602)&lt;0.1,1,-1*(AB1602-K1602)/K1602))</f>
        <v>1</v>
      </c>
      <c r="AD1602" s="66">
        <f>+IF(AB1602&lt;&gt;"-",IF(AB1602&lt;K1602,(K1602-AB1602)*C1602,AB1602*C1602),"")</f>
        <v>6.5274000000000001</v>
      </c>
      <c r="AE1602" s="68" t="str">
        <f>+IF(AB1602&lt;&gt;"-",IF(R1602&lt;&gt;"-",IF(Z1602&lt;&gt;"OUI","OLD","FAUX"),IF(Z1602&lt;&gt;"OUI","NEW","FAUX")),"")</f>
        <v>OLD</v>
      </c>
      <c r="AF1602" s="68"/>
      <c r="AG1602" s="68"/>
      <c r="AH1602" s="53" t="str">
        <f t="shared" si="24"/>
        <v/>
      </c>
    </row>
    <row r="1603" spans="1:34" ht="17">
      <c r="A1603" s="53" t="s">
        <v>233</v>
      </c>
      <c r="B1603" s="53" t="s">
        <v>234</v>
      </c>
      <c r="C1603" s="54">
        <v>34</v>
      </c>
      <c r="D1603" s="55" t="s">
        <v>47</v>
      </c>
      <c r="E1603" s="55" t="s">
        <v>137</v>
      </c>
      <c r="F1603" s="56" t="s">
        <v>49</v>
      </c>
      <c r="G1603" s="56" t="s">
        <v>49</v>
      </c>
      <c r="H1603" s="56"/>
      <c r="I1603" s="56"/>
      <c r="J1603" s="56" t="s">
        <v>49</v>
      </c>
      <c r="K1603" s="57">
        <v>1.0823</v>
      </c>
      <c r="L1603" s="58">
        <v>43887</v>
      </c>
      <c r="M1603" s="58">
        <v>44824</v>
      </c>
      <c r="N1603" s="59"/>
      <c r="O1603" s="56"/>
      <c r="P1603" s="56"/>
      <c r="Q1603" s="56">
        <v>34</v>
      </c>
      <c r="R1603" s="60">
        <v>0.9740700000000001</v>
      </c>
      <c r="S1603" s="61">
        <f>O1603+P1603</f>
        <v>0</v>
      </c>
      <c r="T1603" s="62">
        <f>+IF(L1603&lt;&gt;"",IF(DAYS360(L1603,$A$2)&lt;0,0,IF(AND(MONTH(L1603)=MONTH($A$2),YEAR(L1603)&lt;YEAR($A$2)),(DAYS360(L1603,$A$2)/30)-1,DAYS360(L1603,$A$2)/30)),0)</f>
        <v>61</v>
      </c>
      <c r="U1603" s="62">
        <f>+IF(M1603&lt;&gt;"",IF(DAYS360(M1603,$A$2)&lt;0,0,IF(AND(MONTH(M1603)=MONTH($A$2),YEAR(M1603)&lt;YEAR($A$2)),(DAYS360(M1603,$A$2)/30)-1,DAYS360(M1603,$A$2)/30)),0)</f>
        <v>30.2</v>
      </c>
      <c r="V1603" s="63">
        <f>S1603/((C1603+Q1603)/2)</f>
        <v>0</v>
      </c>
      <c r="W1603" s="64">
        <f>+IF(V1603&gt;0,1/V1603,999)</f>
        <v>999</v>
      </c>
      <c r="X1603" s="65" t="str">
        <f>+IF(N1603&lt;&gt;"",IF(INT(N1603)&lt;&gt;INT(K1603),"OUI",""),"")</f>
        <v/>
      </c>
      <c r="Y1603" s="66">
        <f>+IF(F1603="OUI",0,C1603*K1603)</f>
        <v>36.798200000000001</v>
      </c>
      <c r="Z1603" s="67" t="str">
        <f>+IF(R1603="-",IF(OR(F1603="OUI",AND(G1603="OUI",T1603&lt;=$V$1),H1603="OUI",I1603="OUI",J1603="OUI",T1603&lt;=$V$1),"OUI",""),"")</f>
        <v/>
      </c>
      <c r="AA1603" s="68" t="str">
        <f>+IF(OR(Z1603&lt;&gt;"OUI",X1603="OUI",R1603&lt;&gt;"-"),"OUI","")</f>
        <v>OUI</v>
      </c>
      <c r="AB1603" s="69">
        <f>+IF(AA1603&lt;&gt;"OUI","-",IF(R1603="-",IF(W1603&lt;=3,"-",MAX(N1603,K1603*(1-$T$1))),IF(W1603&lt;=3,R1603,IF(T1603&gt;$V$6,MAX(N1603,K1603*$T$6),IF(T1603&gt;$V$5,MAX(R1603,N1603,K1603*(1-$T$2),K1603*(1-$T$5)),IF(T1603&gt;$V$4,MAX(R1603,N1603,K1603*(1-$T$2),K1603*(1-$T$4)),IF(T1603&gt;$V$3,MAX(R1603,N1603,K1603*(1-$T$2),K1603*(1-$T$3)),IF(T1603&gt;$V$1,MAX(N1603,K1603*(1-$T$2)),MAX(N1603,R1603)))))))))</f>
        <v>1.0823</v>
      </c>
      <c r="AC1603" s="70">
        <f>+IF(AB1603="-","-",IF(ABS(K1603-AB1603)&lt;0.1,1,-1*(AB1603-K1603)/K1603))</f>
        <v>1</v>
      </c>
      <c r="AD1603" s="66">
        <f>+IF(AB1603&lt;&gt;"-",IF(AB1603&lt;K1603,(K1603-AB1603)*C1603,AB1603*C1603),"")</f>
        <v>36.798200000000001</v>
      </c>
      <c r="AE1603" s="68" t="str">
        <f>+IF(AB1603&lt;&gt;"-",IF(R1603&lt;&gt;"-",IF(Z1603&lt;&gt;"OUI","OLD","FAUX"),IF(Z1603&lt;&gt;"OUI","NEW","FAUX")),"")</f>
        <v>OLD</v>
      </c>
      <c r="AF1603" s="68"/>
      <c r="AG1603" s="68"/>
      <c r="AH1603" s="53" t="str">
        <f t="shared" si="24"/>
        <v/>
      </c>
    </row>
    <row r="1604" spans="1:34" ht="17">
      <c r="A1604" s="53" t="s">
        <v>268</v>
      </c>
      <c r="B1604" s="53" t="s">
        <v>269</v>
      </c>
      <c r="C1604" s="54">
        <v>22</v>
      </c>
      <c r="D1604" s="55" t="s">
        <v>47</v>
      </c>
      <c r="E1604" s="55" t="s">
        <v>137</v>
      </c>
      <c r="F1604" s="56" t="s">
        <v>49</v>
      </c>
      <c r="G1604" s="56" t="s">
        <v>49</v>
      </c>
      <c r="H1604" s="56"/>
      <c r="I1604" s="56"/>
      <c r="J1604" s="56" t="s">
        <v>49</v>
      </c>
      <c r="K1604" s="57">
        <v>1.0823</v>
      </c>
      <c r="L1604" s="58">
        <v>43887</v>
      </c>
      <c r="M1604" s="58">
        <v>45692</v>
      </c>
      <c r="N1604" s="59"/>
      <c r="O1604" s="56">
        <v>1</v>
      </c>
      <c r="P1604" s="56"/>
      <c r="Q1604" s="56">
        <v>23</v>
      </c>
      <c r="R1604" s="60">
        <v>0.9740700000000001</v>
      </c>
      <c r="S1604" s="61">
        <f>O1604+P1604</f>
        <v>1</v>
      </c>
      <c r="T1604" s="62">
        <f>+IF(L1604&lt;&gt;"",IF(DAYS360(L1604,$A$2)&lt;0,0,IF(AND(MONTH(L1604)=MONTH($A$2),YEAR(L1604)&lt;YEAR($A$2)),(DAYS360(L1604,$A$2)/30)-1,DAYS360(L1604,$A$2)/30)),0)</f>
        <v>61</v>
      </c>
      <c r="U1604" s="62">
        <f>+IF(M1604&lt;&gt;"",IF(DAYS360(M1604,$A$2)&lt;0,0,IF(AND(MONTH(M1604)=MONTH($A$2),YEAR(M1604)&lt;YEAR($A$2)),(DAYS360(M1604,$A$2)/30)-1,DAYS360(M1604,$A$2)/30)),0)</f>
        <v>1.7333333333333334</v>
      </c>
      <c r="V1604" s="63">
        <f>S1604/((C1604+Q1604)/2)</f>
        <v>4.4444444444444446E-2</v>
      </c>
      <c r="W1604" s="64">
        <f>+IF(V1604&gt;0,1/V1604,999)</f>
        <v>22.5</v>
      </c>
      <c r="X1604" s="65" t="str">
        <f>+IF(N1604&lt;&gt;"",IF(INT(N1604)&lt;&gt;INT(K1604),"OUI",""),"")</f>
        <v/>
      </c>
      <c r="Y1604" s="66">
        <f>+IF(F1604="OUI",0,C1604*K1604)</f>
        <v>23.810600000000001</v>
      </c>
      <c r="Z1604" s="67" t="str">
        <f>+IF(R1604="-",IF(OR(F1604="OUI",AND(G1604="OUI",T1604&lt;=$V$1),H1604="OUI",I1604="OUI",J1604="OUI",T1604&lt;=$V$1),"OUI",""),"")</f>
        <v/>
      </c>
      <c r="AA1604" s="68" t="str">
        <f>+IF(OR(Z1604&lt;&gt;"OUI",X1604="OUI",R1604&lt;&gt;"-"),"OUI","")</f>
        <v>OUI</v>
      </c>
      <c r="AB1604" s="69">
        <f>+IF(AA1604&lt;&gt;"OUI","-",IF(R1604="-",IF(W1604&lt;=3,"-",MAX(N1604,K1604*(1-$T$1))),IF(W1604&lt;=3,R1604,IF(T1604&gt;$V$6,MAX(N1604,K1604*$T$6),IF(T1604&gt;$V$5,MAX(R1604,N1604,K1604*(1-$T$2),K1604*(1-$T$5)),IF(T1604&gt;$V$4,MAX(R1604,N1604,K1604*(1-$T$2),K1604*(1-$T$4)),IF(T1604&gt;$V$3,MAX(R1604,N1604,K1604*(1-$T$2),K1604*(1-$T$3)),IF(T1604&gt;$V$1,MAX(N1604,K1604*(1-$T$2)),MAX(N1604,R1604)))))))))</f>
        <v>1.0823</v>
      </c>
      <c r="AC1604" s="70">
        <f>+IF(AB1604="-","-",IF(ABS(K1604-AB1604)&lt;0.1,1,-1*(AB1604-K1604)/K1604))</f>
        <v>1</v>
      </c>
      <c r="AD1604" s="66">
        <f>+IF(AB1604&lt;&gt;"-",IF(AB1604&lt;K1604,(K1604-AB1604)*C1604,AB1604*C1604),"")</f>
        <v>23.810600000000001</v>
      </c>
      <c r="AE1604" s="68" t="str">
        <f>+IF(AB1604&lt;&gt;"-",IF(R1604&lt;&gt;"-",IF(Z1604&lt;&gt;"OUI","OLD","FAUX"),IF(Z1604&lt;&gt;"OUI","NEW","FAUX")),"")</f>
        <v>OLD</v>
      </c>
      <c r="AF1604" s="68"/>
      <c r="AG1604" s="68"/>
      <c r="AH1604" s="53" t="str">
        <f t="shared" si="24"/>
        <v/>
      </c>
    </row>
    <row r="1605" spans="1:34" ht="17">
      <c r="A1605" s="53" t="s">
        <v>276</v>
      </c>
      <c r="B1605" s="53" t="s">
        <v>277</v>
      </c>
      <c r="C1605" s="54">
        <v>20</v>
      </c>
      <c r="D1605" s="55" t="s">
        <v>47</v>
      </c>
      <c r="E1605" s="55" t="s">
        <v>137</v>
      </c>
      <c r="F1605" s="56" t="s">
        <v>49</v>
      </c>
      <c r="G1605" s="56" t="s">
        <v>49</v>
      </c>
      <c r="H1605" s="56"/>
      <c r="I1605" s="56"/>
      <c r="J1605" s="56" t="s">
        <v>49</v>
      </c>
      <c r="K1605" s="57">
        <v>1.0823</v>
      </c>
      <c r="L1605" s="58">
        <v>43887</v>
      </c>
      <c r="M1605" s="58">
        <v>45475</v>
      </c>
      <c r="N1605" s="59"/>
      <c r="O1605" s="56"/>
      <c r="P1605" s="56"/>
      <c r="Q1605" s="56">
        <v>20</v>
      </c>
      <c r="R1605" s="60">
        <v>0.9740700000000001</v>
      </c>
      <c r="S1605" s="61">
        <f>O1605+P1605</f>
        <v>0</v>
      </c>
      <c r="T1605" s="62">
        <f>+IF(L1605&lt;&gt;"",IF(DAYS360(L1605,$A$2)&lt;0,0,IF(AND(MONTH(L1605)=MONTH($A$2),YEAR(L1605)&lt;YEAR($A$2)),(DAYS360(L1605,$A$2)/30)-1,DAYS360(L1605,$A$2)/30)),0)</f>
        <v>61</v>
      </c>
      <c r="U1605" s="62">
        <f>+IF(M1605&lt;&gt;"",IF(DAYS360(M1605,$A$2)&lt;0,0,IF(AND(MONTH(M1605)=MONTH($A$2),YEAR(M1605)&lt;YEAR($A$2)),(DAYS360(M1605,$A$2)/30)-1,DAYS360(M1605,$A$2)/30)),0)</f>
        <v>8.8000000000000007</v>
      </c>
      <c r="V1605" s="63">
        <f>S1605/((C1605+Q1605)/2)</f>
        <v>0</v>
      </c>
      <c r="W1605" s="64">
        <f>+IF(V1605&gt;0,1/V1605,999)</f>
        <v>999</v>
      </c>
      <c r="X1605" s="65" t="str">
        <f>+IF(N1605&lt;&gt;"",IF(INT(N1605)&lt;&gt;INT(K1605),"OUI",""),"")</f>
        <v/>
      </c>
      <c r="Y1605" s="66">
        <f>+IF(F1605="OUI",0,C1605*K1605)</f>
        <v>21.646000000000001</v>
      </c>
      <c r="Z1605" s="67" t="str">
        <f>+IF(R1605="-",IF(OR(F1605="OUI",AND(G1605="OUI",T1605&lt;=$V$1),H1605="OUI",I1605="OUI",J1605="OUI",T1605&lt;=$V$1),"OUI",""),"")</f>
        <v/>
      </c>
      <c r="AA1605" s="68" t="str">
        <f>+IF(OR(Z1605&lt;&gt;"OUI",X1605="OUI",R1605&lt;&gt;"-"),"OUI","")</f>
        <v>OUI</v>
      </c>
      <c r="AB1605" s="69">
        <f>+IF(AA1605&lt;&gt;"OUI","-",IF(R1605="-",IF(W1605&lt;=3,"-",MAX(N1605,K1605*(1-$T$1))),IF(W1605&lt;=3,R1605,IF(T1605&gt;$V$6,MAX(N1605,K1605*$T$6),IF(T1605&gt;$V$5,MAX(R1605,N1605,K1605*(1-$T$2),K1605*(1-$T$5)),IF(T1605&gt;$V$4,MAX(R1605,N1605,K1605*(1-$T$2),K1605*(1-$T$4)),IF(T1605&gt;$V$3,MAX(R1605,N1605,K1605*(1-$T$2),K1605*(1-$T$3)),IF(T1605&gt;$V$1,MAX(N1605,K1605*(1-$T$2)),MAX(N1605,R1605)))))))))</f>
        <v>1.0823</v>
      </c>
      <c r="AC1605" s="70">
        <f>+IF(AB1605="-","-",IF(ABS(K1605-AB1605)&lt;0.1,1,-1*(AB1605-K1605)/K1605))</f>
        <v>1</v>
      </c>
      <c r="AD1605" s="66">
        <f>+IF(AB1605&lt;&gt;"-",IF(AB1605&lt;K1605,(K1605-AB1605)*C1605,AB1605*C1605),"")</f>
        <v>21.646000000000001</v>
      </c>
      <c r="AE1605" s="68" t="str">
        <f>+IF(AB1605&lt;&gt;"-",IF(R1605&lt;&gt;"-",IF(Z1605&lt;&gt;"OUI","OLD","FAUX"),IF(Z1605&lt;&gt;"OUI","NEW","FAUX")),"")</f>
        <v>OLD</v>
      </c>
      <c r="AF1605" s="68"/>
      <c r="AG1605" s="68"/>
      <c r="AH1605" s="53" t="str">
        <f t="shared" si="24"/>
        <v/>
      </c>
    </row>
    <row r="1606" spans="1:34" ht="17">
      <c r="A1606" s="53" t="s">
        <v>363</v>
      </c>
      <c r="B1606" s="53" t="s">
        <v>364</v>
      </c>
      <c r="C1606" s="54">
        <v>4</v>
      </c>
      <c r="D1606" s="55" t="s">
        <v>47</v>
      </c>
      <c r="E1606" s="55" t="s">
        <v>137</v>
      </c>
      <c r="F1606" s="56" t="s">
        <v>49</v>
      </c>
      <c r="G1606" s="56" t="s">
        <v>49</v>
      </c>
      <c r="H1606" s="56"/>
      <c r="I1606" s="56"/>
      <c r="J1606" s="56" t="s">
        <v>49</v>
      </c>
      <c r="K1606" s="57">
        <v>1.0823</v>
      </c>
      <c r="L1606" s="58">
        <v>43887</v>
      </c>
      <c r="M1606" s="58">
        <v>45644</v>
      </c>
      <c r="N1606" s="59"/>
      <c r="O1606" s="56"/>
      <c r="P1606" s="56"/>
      <c r="Q1606" s="56">
        <v>4</v>
      </c>
      <c r="R1606" s="60">
        <v>0.9740700000000001</v>
      </c>
      <c r="S1606" s="61">
        <f>O1606+P1606</f>
        <v>0</v>
      </c>
      <c r="T1606" s="62">
        <f>+IF(L1606&lt;&gt;"",IF(DAYS360(L1606,$A$2)&lt;0,0,IF(AND(MONTH(L1606)=MONTH($A$2),YEAR(L1606)&lt;YEAR($A$2)),(DAYS360(L1606,$A$2)/30)-1,DAYS360(L1606,$A$2)/30)),0)</f>
        <v>61</v>
      </c>
      <c r="U1606" s="62">
        <f>+IF(M1606&lt;&gt;"",IF(DAYS360(M1606,$A$2)&lt;0,0,IF(AND(MONTH(M1606)=MONTH($A$2),YEAR(M1606)&lt;YEAR($A$2)),(DAYS360(M1606,$A$2)/30)-1,DAYS360(M1606,$A$2)/30)),0)</f>
        <v>3.2666666666666666</v>
      </c>
      <c r="V1606" s="63">
        <f>S1606/((C1606+Q1606)/2)</f>
        <v>0</v>
      </c>
      <c r="W1606" s="64">
        <f>+IF(V1606&gt;0,1/V1606,999)</f>
        <v>999</v>
      </c>
      <c r="X1606" s="65" t="str">
        <f>+IF(N1606&lt;&gt;"",IF(INT(N1606)&lt;&gt;INT(K1606),"OUI",""),"")</f>
        <v/>
      </c>
      <c r="Y1606" s="66">
        <f>+IF(F1606="OUI",0,C1606*K1606)</f>
        <v>4.3292000000000002</v>
      </c>
      <c r="Z1606" s="67" t="str">
        <f>+IF(R1606="-",IF(OR(F1606="OUI",AND(G1606="OUI",T1606&lt;=$V$1),H1606="OUI",I1606="OUI",J1606="OUI",T1606&lt;=$V$1),"OUI",""),"")</f>
        <v/>
      </c>
      <c r="AA1606" s="68" t="str">
        <f>+IF(OR(Z1606&lt;&gt;"OUI",X1606="OUI",R1606&lt;&gt;"-"),"OUI","")</f>
        <v>OUI</v>
      </c>
      <c r="AB1606" s="69">
        <f>+IF(AA1606&lt;&gt;"OUI","-",IF(R1606="-",IF(W1606&lt;=3,"-",MAX(N1606,K1606*(1-$T$1))),IF(W1606&lt;=3,R1606,IF(T1606&gt;$V$6,MAX(N1606,K1606*$T$6),IF(T1606&gt;$V$5,MAX(R1606,N1606,K1606*(1-$T$2),K1606*(1-$T$5)),IF(T1606&gt;$V$4,MAX(R1606,N1606,K1606*(1-$T$2),K1606*(1-$T$4)),IF(T1606&gt;$V$3,MAX(R1606,N1606,K1606*(1-$T$2),K1606*(1-$T$3)),IF(T1606&gt;$V$1,MAX(N1606,K1606*(1-$T$2)),MAX(N1606,R1606)))))))))</f>
        <v>1.0823</v>
      </c>
      <c r="AC1606" s="70">
        <f>+IF(AB1606="-","-",IF(ABS(K1606-AB1606)&lt;0.1,1,-1*(AB1606-K1606)/K1606))</f>
        <v>1</v>
      </c>
      <c r="AD1606" s="66">
        <f>+IF(AB1606&lt;&gt;"-",IF(AB1606&lt;K1606,(K1606-AB1606)*C1606,AB1606*C1606),"")</f>
        <v>4.3292000000000002</v>
      </c>
      <c r="AE1606" s="68" t="str">
        <f>+IF(AB1606&lt;&gt;"-",IF(R1606&lt;&gt;"-",IF(Z1606&lt;&gt;"OUI","OLD","FAUX"),IF(Z1606&lt;&gt;"OUI","NEW","FAUX")),"")</f>
        <v>OLD</v>
      </c>
      <c r="AF1606" s="68"/>
      <c r="AG1606" s="68"/>
      <c r="AH1606" s="53" t="str">
        <f t="shared" si="24"/>
        <v/>
      </c>
    </row>
    <row r="1607" spans="1:34" ht="17">
      <c r="A1607" s="53" t="s">
        <v>1821</v>
      </c>
      <c r="B1607" s="53" t="s">
        <v>1822</v>
      </c>
      <c r="C1607" s="54">
        <v>44</v>
      </c>
      <c r="D1607" s="55" t="s">
        <v>133</v>
      </c>
      <c r="E1607" s="55" t="s">
        <v>111</v>
      </c>
      <c r="F1607" s="56" t="s">
        <v>49</v>
      </c>
      <c r="G1607" s="56" t="s">
        <v>49</v>
      </c>
      <c r="H1607" s="56"/>
      <c r="I1607" s="56"/>
      <c r="J1607" s="56" t="s">
        <v>49</v>
      </c>
      <c r="K1607" s="57">
        <v>1.0727</v>
      </c>
      <c r="L1607" s="58">
        <v>43908</v>
      </c>
      <c r="M1607" s="58">
        <v>45646</v>
      </c>
      <c r="N1607" s="59"/>
      <c r="O1607" s="56"/>
      <c r="P1607" s="56"/>
      <c r="Q1607" s="56">
        <v>44</v>
      </c>
      <c r="R1607" s="60">
        <v>0.96543000000000001</v>
      </c>
      <c r="S1607" s="61">
        <f>O1607+P1607</f>
        <v>0</v>
      </c>
      <c r="T1607" s="62">
        <f>+IF(L1607&lt;&gt;"",IF(DAYS360(L1607,$A$2)&lt;0,0,IF(AND(MONTH(L1607)=MONTH($A$2),YEAR(L1607)&lt;YEAR($A$2)),(DAYS360(L1607,$A$2)/30)-1,DAYS360(L1607,$A$2)/30)),0)</f>
        <v>59.266666666666666</v>
      </c>
      <c r="U1607" s="62">
        <f>+IF(M1607&lt;&gt;"",IF(DAYS360(M1607,$A$2)&lt;0,0,IF(AND(MONTH(M1607)=MONTH($A$2),YEAR(M1607)&lt;YEAR($A$2)),(DAYS360(M1607,$A$2)/30)-1,DAYS360(M1607,$A$2)/30)),0)</f>
        <v>3.2</v>
      </c>
      <c r="V1607" s="63">
        <f>S1607/((C1607+Q1607)/2)</f>
        <v>0</v>
      </c>
      <c r="W1607" s="64">
        <f>+IF(V1607&gt;0,1/V1607,999)</f>
        <v>999</v>
      </c>
      <c r="X1607" s="65" t="str">
        <f>+IF(N1607&lt;&gt;"",IF(INT(N1607)&lt;&gt;INT(K1607),"OUI",""),"")</f>
        <v/>
      </c>
      <c r="Y1607" s="66">
        <f>+IF(F1607="OUI",0,C1607*K1607)</f>
        <v>47.198799999999999</v>
      </c>
      <c r="Z1607" s="67" t="str">
        <f>+IF(R1607="-",IF(OR(F1607="OUI",AND(G1607="OUI",T1607&lt;=$V$1),H1607="OUI",I1607="OUI",J1607="OUI",T1607&lt;=$V$1),"OUI",""),"")</f>
        <v/>
      </c>
      <c r="AA1607" s="68" t="str">
        <f>+IF(OR(Z1607&lt;&gt;"OUI",X1607="OUI",R1607&lt;&gt;"-"),"OUI","")</f>
        <v>OUI</v>
      </c>
      <c r="AB1607" s="69">
        <f>+IF(AA1607&lt;&gt;"OUI","-",IF(R1607="-",IF(W1607&lt;=3,"-",MAX(N1607,K1607*(1-$T$1))),IF(W1607&lt;=3,R1607,IF(T1607&gt;$V$6,MAX(N1607,K1607*$T$6),IF(T1607&gt;$V$5,MAX(R1607,N1607,K1607*(1-$T$2),K1607*(1-$T$5)),IF(T1607&gt;$V$4,MAX(R1607,N1607,K1607*(1-$T$2),K1607*(1-$T$4)),IF(T1607&gt;$V$3,MAX(R1607,N1607,K1607*(1-$T$2),K1607*(1-$T$3)),IF(T1607&gt;$V$1,MAX(N1607,K1607*(1-$T$2)),MAX(N1607,R1607)))))))))</f>
        <v>0.96543000000000001</v>
      </c>
      <c r="AC1607" s="70">
        <f>+IF(AB1607="-","-",IF(ABS(K1607-AB1607)&lt;0.1,1,-1*(AB1607-K1607)/K1607))</f>
        <v>9.9999999999999978E-2</v>
      </c>
      <c r="AD1607" s="66">
        <f>+IF(AB1607&lt;&gt;"-",IF(AB1607&lt;K1607,(K1607-AB1607)*C1607,AB1607*C1607),"")</f>
        <v>4.719879999999999</v>
      </c>
      <c r="AE1607" s="68" t="str">
        <f>+IF(AB1607&lt;&gt;"-",IF(R1607&lt;&gt;"-",IF(Z1607&lt;&gt;"OUI","OLD","FAUX"),IF(Z1607&lt;&gt;"OUI","NEW","FAUX")),"")</f>
        <v>OLD</v>
      </c>
      <c r="AF1607" s="68"/>
      <c r="AG1607" s="68"/>
      <c r="AH1607" s="53" t="str">
        <f t="shared" si="24"/>
        <v/>
      </c>
    </row>
    <row r="1608" spans="1:34" ht="17">
      <c r="A1608" s="53" t="s">
        <v>1911</v>
      </c>
      <c r="B1608" s="53" t="s">
        <v>1912</v>
      </c>
      <c r="C1608" s="54">
        <v>21</v>
      </c>
      <c r="D1608" s="55" t="s">
        <v>133</v>
      </c>
      <c r="E1608" s="55" t="s">
        <v>111</v>
      </c>
      <c r="F1608" s="56" t="s">
        <v>49</v>
      </c>
      <c r="G1608" s="56" t="s">
        <v>49</v>
      </c>
      <c r="H1608" s="56"/>
      <c r="I1608" s="56"/>
      <c r="J1608" s="56" t="s">
        <v>49</v>
      </c>
      <c r="K1608" s="57">
        <v>1.0727</v>
      </c>
      <c r="L1608" s="58">
        <v>43908</v>
      </c>
      <c r="M1608" s="58">
        <v>43993</v>
      </c>
      <c r="N1608" s="59"/>
      <c r="O1608" s="56"/>
      <c r="P1608" s="56"/>
      <c r="Q1608" s="56">
        <v>21</v>
      </c>
      <c r="R1608" s="60">
        <v>0.96543000000000001</v>
      </c>
      <c r="S1608" s="61">
        <f>O1608+P1608</f>
        <v>0</v>
      </c>
      <c r="T1608" s="62">
        <f>+IF(L1608&lt;&gt;"",IF(DAYS360(L1608,$A$2)&lt;0,0,IF(AND(MONTH(L1608)=MONTH($A$2),YEAR(L1608)&lt;YEAR($A$2)),(DAYS360(L1608,$A$2)/30)-1,DAYS360(L1608,$A$2)/30)),0)</f>
        <v>59.266666666666666</v>
      </c>
      <c r="U1608" s="62">
        <f>+IF(M1608&lt;&gt;"",IF(DAYS360(M1608,$A$2)&lt;0,0,IF(AND(MONTH(M1608)=MONTH($A$2),YEAR(M1608)&lt;YEAR($A$2)),(DAYS360(M1608,$A$2)/30)-1,DAYS360(M1608,$A$2)/30)),0)</f>
        <v>57.5</v>
      </c>
      <c r="V1608" s="63">
        <f>S1608/((C1608+Q1608)/2)</f>
        <v>0</v>
      </c>
      <c r="W1608" s="64">
        <f>+IF(V1608&gt;0,1/V1608,999)</f>
        <v>999</v>
      </c>
      <c r="X1608" s="65" t="str">
        <f>+IF(N1608&lt;&gt;"",IF(INT(N1608)&lt;&gt;INT(K1608),"OUI",""),"")</f>
        <v/>
      </c>
      <c r="Y1608" s="66">
        <f>+IF(F1608="OUI",0,C1608*K1608)</f>
        <v>22.526699999999998</v>
      </c>
      <c r="Z1608" s="67" t="str">
        <f>+IF(R1608="-",IF(OR(F1608="OUI",AND(G1608="OUI",T1608&lt;=$V$1),H1608="OUI",I1608="OUI",J1608="OUI",T1608&lt;=$V$1),"OUI",""),"")</f>
        <v/>
      </c>
      <c r="AA1608" s="68" t="str">
        <f>+IF(OR(Z1608&lt;&gt;"OUI",X1608="OUI",R1608&lt;&gt;"-"),"OUI","")</f>
        <v>OUI</v>
      </c>
      <c r="AB1608" s="69">
        <f>+IF(AA1608&lt;&gt;"OUI","-",IF(R1608="-",IF(W1608&lt;=3,"-",MAX(N1608,K1608*(1-$T$1))),IF(W1608&lt;=3,R1608,IF(T1608&gt;$V$6,MAX(N1608,K1608*$T$6),IF(T1608&gt;$V$5,MAX(R1608,N1608,K1608*(1-$T$2),K1608*(1-$T$5)),IF(T1608&gt;$V$4,MAX(R1608,N1608,K1608*(1-$T$2),K1608*(1-$T$4)),IF(T1608&gt;$V$3,MAX(R1608,N1608,K1608*(1-$T$2),K1608*(1-$T$3)),IF(T1608&gt;$V$1,MAX(N1608,K1608*(1-$T$2)),MAX(N1608,R1608)))))))))</f>
        <v>0.96543000000000001</v>
      </c>
      <c r="AC1608" s="70">
        <f>+IF(AB1608="-","-",IF(ABS(K1608-AB1608)&lt;0.1,1,-1*(AB1608-K1608)/K1608))</f>
        <v>9.9999999999999978E-2</v>
      </c>
      <c r="AD1608" s="66">
        <f>+IF(AB1608&lt;&gt;"-",IF(AB1608&lt;K1608,(K1608-AB1608)*C1608,AB1608*C1608),"")</f>
        <v>2.2526699999999993</v>
      </c>
      <c r="AE1608" s="68" t="str">
        <f>+IF(AB1608&lt;&gt;"-",IF(R1608&lt;&gt;"-",IF(Z1608&lt;&gt;"OUI","OLD","FAUX"),IF(Z1608&lt;&gt;"OUI","NEW","FAUX")),"")</f>
        <v>OLD</v>
      </c>
      <c r="AF1608" s="68"/>
      <c r="AG1608" s="68"/>
      <c r="AH1608" s="53" t="str">
        <f t="shared" si="24"/>
        <v/>
      </c>
    </row>
    <row r="1609" spans="1:34" ht="17">
      <c r="A1609" s="53" t="s">
        <v>1929</v>
      </c>
      <c r="B1609" s="53" t="s">
        <v>1930</v>
      </c>
      <c r="C1609" s="54">
        <v>18</v>
      </c>
      <c r="D1609" s="55" t="s">
        <v>133</v>
      </c>
      <c r="E1609" s="55" t="s">
        <v>111</v>
      </c>
      <c r="F1609" s="56" t="s">
        <v>49</v>
      </c>
      <c r="G1609" s="56" t="s">
        <v>49</v>
      </c>
      <c r="H1609" s="56"/>
      <c r="I1609" s="56"/>
      <c r="J1609" s="56" t="s">
        <v>49</v>
      </c>
      <c r="K1609" s="57">
        <v>1.0727</v>
      </c>
      <c r="L1609" s="58">
        <v>43908</v>
      </c>
      <c r="M1609" s="58">
        <v>44516</v>
      </c>
      <c r="N1609" s="59"/>
      <c r="O1609" s="56"/>
      <c r="P1609" s="56"/>
      <c r="Q1609" s="56">
        <v>18</v>
      </c>
      <c r="R1609" s="60">
        <v>0.96543000000000001</v>
      </c>
      <c r="S1609" s="61">
        <f>O1609+P1609</f>
        <v>0</v>
      </c>
      <c r="T1609" s="62">
        <f>+IF(L1609&lt;&gt;"",IF(DAYS360(L1609,$A$2)&lt;0,0,IF(AND(MONTH(L1609)=MONTH($A$2),YEAR(L1609)&lt;YEAR($A$2)),(DAYS360(L1609,$A$2)/30)-1,DAYS360(L1609,$A$2)/30)),0)</f>
        <v>59.266666666666666</v>
      </c>
      <c r="U1609" s="62">
        <f>+IF(M1609&lt;&gt;"",IF(DAYS360(M1609,$A$2)&lt;0,0,IF(AND(MONTH(M1609)=MONTH($A$2),YEAR(M1609)&lt;YEAR($A$2)),(DAYS360(M1609,$A$2)/30)-1,DAYS360(M1609,$A$2)/30)),0)</f>
        <v>40.333333333333336</v>
      </c>
      <c r="V1609" s="63">
        <f>S1609/((C1609+Q1609)/2)</f>
        <v>0</v>
      </c>
      <c r="W1609" s="64">
        <f>+IF(V1609&gt;0,1/V1609,999)</f>
        <v>999</v>
      </c>
      <c r="X1609" s="65" t="str">
        <f>+IF(N1609&lt;&gt;"",IF(INT(N1609)&lt;&gt;INT(K1609),"OUI",""),"")</f>
        <v/>
      </c>
      <c r="Y1609" s="66">
        <f>+IF(F1609="OUI",0,C1609*K1609)</f>
        <v>19.308599999999998</v>
      </c>
      <c r="Z1609" s="67" t="str">
        <f>+IF(R1609="-",IF(OR(F1609="OUI",AND(G1609="OUI",T1609&lt;=$V$1),H1609="OUI",I1609="OUI",J1609="OUI",T1609&lt;=$V$1),"OUI",""),"")</f>
        <v/>
      </c>
      <c r="AA1609" s="68" t="str">
        <f>+IF(OR(Z1609&lt;&gt;"OUI",X1609="OUI",R1609&lt;&gt;"-"),"OUI","")</f>
        <v>OUI</v>
      </c>
      <c r="AB1609" s="69">
        <f>+IF(AA1609&lt;&gt;"OUI","-",IF(R1609="-",IF(W1609&lt;=3,"-",MAX(N1609,K1609*(1-$T$1))),IF(W1609&lt;=3,R1609,IF(T1609&gt;$V$6,MAX(N1609,K1609*$T$6),IF(T1609&gt;$V$5,MAX(R1609,N1609,K1609*(1-$T$2),K1609*(1-$T$5)),IF(T1609&gt;$V$4,MAX(R1609,N1609,K1609*(1-$T$2),K1609*(1-$T$4)),IF(T1609&gt;$V$3,MAX(R1609,N1609,K1609*(1-$T$2),K1609*(1-$T$3)),IF(T1609&gt;$V$1,MAX(N1609,K1609*(1-$T$2)),MAX(N1609,R1609)))))))))</f>
        <v>0.96543000000000001</v>
      </c>
      <c r="AC1609" s="70">
        <f>+IF(AB1609="-","-",IF(ABS(K1609-AB1609)&lt;0.1,1,-1*(AB1609-K1609)/K1609))</f>
        <v>9.9999999999999978E-2</v>
      </c>
      <c r="AD1609" s="66">
        <f>+IF(AB1609&lt;&gt;"-",IF(AB1609&lt;K1609,(K1609-AB1609)*C1609,AB1609*C1609),"")</f>
        <v>1.9308599999999996</v>
      </c>
      <c r="AE1609" s="68" t="str">
        <f>+IF(AB1609&lt;&gt;"-",IF(R1609&lt;&gt;"-",IF(Z1609&lt;&gt;"OUI","OLD","FAUX"),IF(Z1609&lt;&gt;"OUI","NEW","FAUX")),"")</f>
        <v>OLD</v>
      </c>
      <c r="AF1609" s="68"/>
      <c r="AG1609" s="68"/>
      <c r="AH1609" s="53" t="str">
        <f t="shared" si="24"/>
        <v/>
      </c>
    </row>
    <row r="1610" spans="1:34" ht="17">
      <c r="A1610" s="53" t="s">
        <v>596</v>
      </c>
      <c r="B1610" s="53" t="s">
        <v>597</v>
      </c>
      <c r="C1610" s="54">
        <v>44</v>
      </c>
      <c r="D1610" s="55" t="s">
        <v>47</v>
      </c>
      <c r="E1610" s="55"/>
      <c r="F1610" s="56" t="s">
        <v>49</v>
      </c>
      <c r="G1610" s="56" t="s">
        <v>49</v>
      </c>
      <c r="H1610" s="56"/>
      <c r="I1610" s="56"/>
      <c r="J1610" s="56"/>
      <c r="K1610" s="57">
        <v>1.0581</v>
      </c>
      <c r="L1610" s="58">
        <v>44473</v>
      </c>
      <c r="M1610" s="58">
        <v>45488</v>
      </c>
      <c r="N1610" s="59"/>
      <c r="O1610" s="56"/>
      <c r="P1610" s="56"/>
      <c r="Q1610" s="56">
        <v>44</v>
      </c>
      <c r="R1610" s="60">
        <v>0.97433375000000011</v>
      </c>
      <c r="S1610" s="61">
        <f>O1610+P1610</f>
        <v>0</v>
      </c>
      <c r="T1610" s="62">
        <f>+IF(L1610&lt;&gt;"",IF(DAYS360(L1610,$A$2)&lt;0,0,IF(AND(MONTH(L1610)=MONTH($A$2),YEAR(L1610)&lt;YEAR($A$2)),(DAYS360(L1610,$A$2)/30)-1,DAYS360(L1610,$A$2)/30)),0)</f>
        <v>41.733333333333334</v>
      </c>
      <c r="U1610" s="62">
        <f>+IF(M1610&lt;&gt;"",IF(DAYS360(M1610,$A$2)&lt;0,0,IF(AND(MONTH(M1610)=MONTH($A$2),YEAR(M1610)&lt;YEAR($A$2)),(DAYS360(M1610,$A$2)/30)-1,DAYS360(M1610,$A$2)/30)),0)</f>
        <v>8.3666666666666671</v>
      </c>
      <c r="V1610" s="63">
        <f>S1610/((C1610+Q1610)/2)</f>
        <v>0</v>
      </c>
      <c r="W1610" s="64">
        <f>+IF(V1610&gt;0,1/V1610,999)</f>
        <v>999</v>
      </c>
      <c r="X1610" s="65" t="str">
        <f>+IF(N1610&lt;&gt;"",IF(INT(N1610)&lt;&gt;INT(K1610),"OUI",""),"")</f>
        <v/>
      </c>
      <c r="Y1610" s="66">
        <f>+IF(F1610="OUI",0,C1610*K1610)</f>
        <v>46.556400000000004</v>
      </c>
      <c r="Z1610" s="67" t="str">
        <f>+IF(R1610="-",IF(OR(F1610="OUI",AND(G1610="OUI",T1610&lt;=$V$1),H1610="OUI",I1610="OUI",J1610="OUI",T1610&lt;=$V$1),"OUI",""),"")</f>
        <v/>
      </c>
      <c r="AA1610" s="68" t="str">
        <f>+IF(OR(Z1610&lt;&gt;"OUI",X1610="OUI",R1610&lt;&gt;"-"),"OUI","")</f>
        <v>OUI</v>
      </c>
      <c r="AB1610" s="69">
        <f>+IF(AA1610&lt;&gt;"OUI","-",IF(R1610="-",IF(W1610&lt;=3,"-",MAX(N1610,K1610*(1-$T$1))),IF(W1610&lt;=3,R1610,IF(T1610&gt;$V$6,MAX(N1610,K1610*$T$6),IF(T1610&gt;$V$5,MAX(R1610,N1610,K1610*(1-$T$2),K1610*(1-$T$5)),IF(T1610&gt;$V$4,MAX(R1610,N1610,K1610*(1-$T$2),K1610*(1-$T$4)),IF(T1610&gt;$V$3,MAX(R1610,N1610,K1610*(1-$T$2),K1610*(1-$T$3)),IF(T1610&gt;$V$1,MAX(N1610,K1610*(1-$T$2)),MAX(N1610,R1610)))))))))</f>
        <v>0.97433375000000011</v>
      </c>
      <c r="AC1610" s="70">
        <f>+IF(AB1610="-","-",IF(ABS(K1610-AB1610)&lt;0.1,1,-1*(AB1610-K1610)/K1610))</f>
        <v>1</v>
      </c>
      <c r="AD1610" s="66">
        <f>+IF(AB1610&lt;&gt;"-",IF(AB1610&lt;K1610,(K1610-AB1610)*C1610,AB1610*C1610),"")</f>
        <v>3.685714999999997</v>
      </c>
      <c r="AE1610" s="68" t="str">
        <f>+IF(AB1610&lt;&gt;"-",IF(R1610&lt;&gt;"-",IF(Z1610&lt;&gt;"OUI","OLD","FAUX"),IF(Z1610&lt;&gt;"OUI","NEW","FAUX")),"")</f>
        <v>OLD</v>
      </c>
      <c r="AF1610" s="68"/>
      <c r="AG1610" s="68"/>
      <c r="AH1610" s="53" t="str">
        <f t="shared" si="24"/>
        <v/>
      </c>
    </row>
    <row r="1611" spans="1:34" ht="17">
      <c r="A1611" s="53" t="s">
        <v>598</v>
      </c>
      <c r="B1611" s="53" t="s">
        <v>599</v>
      </c>
      <c r="C1611" s="54">
        <v>42</v>
      </c>
      <c r="D1611" s="55" t="s">
        <v>47</v>
      </c>
      <c r="E1611" s="55"/>
      <c r="F1611" s="56" t="s">
        <v>49</v>
      </c>
      <c r="G1611" s="56" t="s">
        <v>49</v>
      </c>
      <c r="H1611" s="56"/>
      <c r="I1611" s="56"/>
      <c r="J1611" s="56"/>
      <c r="K1611" s="57">
        <v>1.0581</v>
      </c>
      <c r="L1611" s="58">
        <v>44473</v>
      </c>
      <c r="M1611" s="58">
        <v>45519</v>
      </c>
      <c r="N1611" s="59"/>
      <c r="O1611" s="56"/>
      <c r="P1611" s="56"/>
      <c r="Q1611" s="56">
        <v>42</v>
      </c>
      <c r="R1611" s="60">
        <v>0.97433375000000011</v>
      </c>
      <c r="S1611" s="61">
        <f>O1611+P1611</f>
        <v>0</v>
      </c>
      <c r="T1611" s="62">
        <f>+IF(L1611&lt;&gt;"",IF(DAYS360(L1611,$A$2)&lt;0,0,IF(AND(MONTH(L1611)=MONTH($A$2),YEAR(L1611)&lt;YEAR($A$2)),(DAYS360(L1611,$A$2)/30)-1,DAYS360(L1611,$A$2)/30)),0)</f>
        <v>41.733333333333334</v>
      </c>
      <c r="U1611" s="62">
        <f>+IF(M1611&lt;&gt;"",IF(DAYS360(M1611,$A$2)&lt;0,0,IF(AND(MONTH(M1611)=MONTH($A$2),YEAR(M1611)&lt;YEAR($A$2)),(DAYS360(M1611,$A$2)/30)-1,DAYS360(M1611,$A$2)/30)),0)</f>
        <v>7.3666666666666663</v>
      </c>
      <c r="V1611" s="63">
        <f>S1611/((C1611+Q1611)/2)</f>
        <v>0</v>
      </c>
      <c r="W1611" s="64">
        <f>+IF(V1611&gt;0,1/V1611,999)</f>
        <v>999</v>
      </c>
      <c r="X1611" s="65" t="str">
        <f>+IF(N1611&lt;&gt;"",IF(INT(N1611)&lt;&gt;INT(K1611),"OUI",""),"")</f>
        <v/>
      </c>
      <c r="Y1611" s="66">
        <f>+IF(F1611="OUI",0,C1611*K1611)</f>
        <v>44.440200000000004</v>
      </c>
      <c r="Z1611" s="67" t="str">
        <f>+IF(R1611="-",IF(OR(F1611="OUI",AND(G1611="OUI",T1611&lt;=$V$1),H1611="OUI",I1611="OUI",J1611="OUI",T1611&lt;=$V$1),"OUI",""),"")</f>
        <v/>
      </c>
      <c r="AA1611" s="68" t="str">
        <f>+IF(OR(Z1611&lt;&gt;"OUI",X1611="OUI",R1611&lt;&gt;"-"),"OUI","")</f>
        <v>OUI</v>
      </c>
      <c r="AB1611" s="69">
        <f>+IF(AA1611&lt;&gt;"OUI","-",IF(R1611="-",IF(W1611&lt;=3,"-",MAX(N1611,K1611*(1-$T$1))),IF(W1611&lt;=3,R1611,IF(T1611&gt;$V$6,MAX(N1611,K1611*$T$6),IF(T1611&gt;$V$5,MAX(R1611,N1611,K1611*(1-$T$2),K1611*(1-$T$5)),IF(T1611&gt;$V$4,MAX(R1611,N1611,K1611*(1-$T$2),K1611*(1-$T$4)),IF(T1611&gt;$V$3,MAX(R1611,N1611,K1611*(1-$T$2),K1611*(1-$T$3)),IF(T1611&gt;$V$1,MAX(N1611,K1611*(1-$T$2)),MAX(N1611,R1611)))))))))</f>
        <v>0.97433375000000011</v>
      </c>
      <c r="AC1611" s="70">
        <f>+IF(AB1611="-","-",IF(ABS(K1611-AB1611)&lt;0.1,1,-1*(AB1611-K1611)/K1611))</f>
        <v>1</v>
      </c>
      <c r="AD1611" s="66">
        <f>+IF(AB1611&lt;&gt;"-",IF(AB1611&lt;K1611,(K1611-AB1611)*C1611,AB1611*C1611),"")</f>
        <v>3.5181824999999973</v>
      </c>
      <c r="AE1611" s="68" t="str">
        <f>+IF(AB1611&lt;&gt;"-",IF(R1611&lt;&gt;"-",IF(Z1611&lt;&gt;"OUI","OLD","FAUX"),IF(Z1611&lt;&gt;"OUI","NEW","FAUX")),"")</f>
        <v>OLD</v>
      </c>
      <c r="AF1611" s="68"/>
      <c r="AG1611" s="68"/>
      <c r="AH1611" s="53" t="str">
        <f t="shared" si="24"/>
        <v/>
      </c>
    </row>
    <row r="1612" spans="1:34" ht="17">
      <c r="A1612" s="53" t="s">
        <v>602</v>
      </c>
      <c r="B1612" s="53" t="s">
        <v>603</v>
      </c>
      <c r="C1612" s="54">
        <v>29</v>
      </c>
      <c r="D1612" s="55" t="s">
        <v>47</v>
      </c>
      <c r="E1612" s="55"/>
      <c r="F1612" s="56" t="s">
        <v>49</v>
      </c>
      <c r="G1612" s="56" t="s">
        <v>49</v>
      </c>
      <c r="H1612" s="56"/>
      <c r="I1612" s="56"/>
      <c r="J1612" s="56"/>
      <c r="K1612" s="57">
        <v>1.0581</v>
      </c>
      <c r="L1612" s="58">
        <v>44473</v>
      </c>
      <c r="M1612" s="58">
        <v>45509</v>
      </c>
      <c r="N1612" s="59"/>
      <c r="O1612" s="56"/>
      <c r="P1612" s="56"/>
      <c r="Q1612" s="56">
        <v>29</v>
      </c>
      <c r="R1612" s="60">
        <v>0.97433375000000011</v>
      </c>
      <c r="S1612" s="61">
        <f>O1612+P1612</f>
        <v>0</v>
      </c>
      <c r="T1612" s="62">
        <f>+IF(L1612&lt;&gt;"",IF(DAYS360(L1612,$A$2)&lt;0,0,IF(AND(MONTH(L1612)=MONTH($A$2),YEAR(L1612)&lt;YEAR($A$2)),(DAYS360(L1612,$A$2)/30)-1,DAYS360(L1612,$A$2)/30)),0)</f>
        <v>41.733333333333334</v>
      </c>
      <c r="U1612" s="62">
        <f>+IF(M1612&lt;&gt;"",IF(DAYS360(M1612,$A$2)&lt;0,0,IF(AND(MONTH(M1612)=MONTH($A$2),YEAR(M1612)&lt;YEAR($A$2)),(DAYS360(M1612,$A$2)/30)-1,DAYS360(M1612,$A$2)/30)),0)</f>
        <v>7.7</v>
      </c>
      <c r="V1612" s="63">
        <f>S1612/((C1612+Q1612)/2)</f>
        <v>0</v>
      </c>
      <c r="W1612" s="64">
        <f>+IF(V1612&gt;0,1/V1612,999)</f>
        <v>999</v>
      </c>
      <c r="X1612" s="65" t="str">
        <f>+IF(N1612&lt;&gt;"",IF(INT(N1612)&lt;&gt;INT(K1612),"OUI",""),"")</f>
        <v/>
      </c>
      <c r="Y1612" s="66">
        <f>+IF(F1612="OUI",0,C1612*K1612)</f>
        <v>30.684900000000003</v>
      </c>
      <c r="Z1612" s="67" t="str">
        <f>+IF(R1612="-",IF(OR(F1612="OUI",AND(G1612="OUI",T1612&lt;=$V$1),H1612="OUI",I1612="OUI",J1612="OUI",T1612&lt;=$V$1),"OUI",""),"")</f>
        <v/>
      </c>
      <c r="AA1612" s="68" t="str">
        <f>+IF(OR(Z1612&lt;&gt;"OUI",X1612="OUI",R1612&lt;&gt;"-"),"OUI","")</f>
        <v>OUI</v>
      </c>
      <c r="AB1612" s="69">
        <f>+IF(AA1612&lt;&gt;"OUI","-",IF(R1612="-",IF(W1612&lt;=3,"-",MAX(N1612,K1612*(1-$T$1))),IF(W1612&lt;=3,R1612,IF(T1612&gt;$V$6,MAX(N1612,K1612*$T$6),IF(T1612&gt;$V$5,MAX(R1612,N1612,K1612*(1-$T$2),K1612*(1-$T$5)),IF(T1612&gt;$V$4,MAX(R1612,N1612,K1612*(1-$T$2),K1612*(1-$T$4)),IF(T1612&gt;$V$3,MAX(R1612,N1612,K1612*(1-$T$2),K1612*(1-$T$3)),IF(T1612&gt;$V$1,MAX(N1612,K1612*(1-$T$2)),MAX(N1612,R1612)))))))))</f>
        <v>0.97433375000000011</v>
      </c>
      <c r="AC1612" s="70">
        <f>+IF(AB1612="-","-",IF(ABS(K1612-AB1612)&lt;0.1,1,-1*(AB1612-K1612)/K1612))</f>
        <v>1</v>
      </c>
      <c r="AD1612" s="66">
        <f>+IF(AB1612&lt;&gt;"-",IF(AB1612&lt;K1612,(K1612-AB1612)*C1612,AB1612*C1612),"")</f>
        <v>2.4292212499999981</v>
      </c>
      <c r="AE1612" s="68" t="str">
        <f>+IF(AB1612&lt;&gt;"-",IF(R1612&lt;&gt;"-",IF(Z1612&lt;&gt;"OUI","OLD","FAUX"),IF(Z1612&lt;&gt;"OUI","NEW","FAUX")),"")</f>
        <v>OLD</v>
      </c>
      <c r="AF1612" s="68"/>
      <c r="AG1612" s="68"/>
      <c r="AH1612" s="53" t="str">
        <f t="shared" si="24"/>
        <v/>
      </c>
    </row>
    <row r="1613" spans="1:34" ht="17">
      <c r="A1613" s="53" t="s">
        <v>604</v>
      </c>
      <c r="B1613" s="53" t="s">
        <v>605</v>
      </c>
      <c r="C1613" s="54">
        <v>28</v>
      </c>
      <c r="D1613" s="55" t="s">
        <v>47</v>
      </c>
      <c r="E1613" s="55"/>
      <c r="F1613" s="56" t="s">
        <v>49</v>
      </c>
      <c r="G1613" s="56" t="s">
        <v>49</v>
      </c>
      <c r="H1613" s="56"/>
      <c r="I1613" s="56"/>
      <c r="J1613" s="56"/>
      <c r="K1613" s="57">
        <v>1.0581</v>
      </c>
      <c r="L1613" s="58">
        <v>44473</v>
      </c>
      <c r="M1613" s="58">
        <v>45554</v>
      </c>
      <c r="N1613" s="59"/>
      <c r="O1613" s="56"/>
      <c r="P1613" s="56"/>
      <c r="Q1613" s="56">
        <v>28</v>
      </c>
      <c r="R1613" s="60">
        <v>0.97433375000000011</v>
      </c>
      <c r="S1613" s="61">
        <f>O1613+P1613</f>
        <v>0</v>
      </c>
      <c r="T1613" s="62">
        <f>+IF(L1613&lt;&gt;"",IF(DAYS360(L1613,$A$2)&lt;0,0,IF(AND(MONTH(L1613)=MONTH($A$2),YEAR(L1613)&lt;YEAR($A$2)),(DAYS360(L1613,$A$2)/30)-1,DAYS360(L1613,$A$2)/30)),0)</f>
        <v>41.733333333333334</v>
      </c>
      <c r="U1613" s="62">
        <f>+IF(M1613&lt;&gt;"",IF(DAYS360(M1613,$A$2)&lt;0,0,IF(AND(MONTH(M1613)=MONTH($A$2),YEAR(M1613)&lt;YEAR($A$2)),(DAYS360(M1613,$A$2)/30)-1,DAYS360(M1613,$A$2)/30)),0)</f>
        <v>6.2333333333333334</v>
      </c>
      <c r="V1613" s="63">
        <f>S1613/((C1613+Q1613)/2)</f>
        <v>0</v>
      </c>
      <c r="W1613" s="64">
        <f>+IF(V1613&gt;0,1/V1613,999)</f>
        <v>999</v>
      </c>
      <c r="X1613" s="65" t="str">
        <f>+IF(N1613&lt;&gt;"",IF(INT(N1613)&lt;&gt;INT(K1613),"OUI",""),"")</f>
        <v/>
      </c>
      <c r="Y1613" s="66">
        <f>+IF(F1613="OUI",0,C1613*K1613)</f>
        <v>29.626800000000003</v>
      </c>
      <c r="Z1613" s="67" t="str">
        <f>+IF(R1613="-",IF(OR(F1613="OUI",AND(G1613="OUI",T1613&lt;=$V$1),H1613="OUI",I1613="OUI",J1613="OUI",T1613&lt;=$V$1),"OUI",""),"")</f>
        <v/>
      </c>
      <c r="AA1613" s="68" t="str">
        <f>+IF(OR(Z1613&lt;&gt;"OUI",X1613="OUI",R1613&lt;&gt;"-"),"OUI","")</f>
        <v>OUI</v>
      </c>
      <c r="AB1613" s="69">
        <f>+IF(AA1613&lt;&gt;"OUI","-",IF(R1613="-",IF(W1613&lt;=3,"-",MAX(N1613,K1613*(1-$T$1))),IF(W1613&lt;=3,R1613,IF(T1613&gt;$V$6,MAX(N1613,K1613*$T$6),IF(T1613&gt;$V$5,MAX(R1613,N1613,K1613*(1-$T$2),K1613*(1-$T$5)),IF(T1613&gt;$V$4,MAX(R1613,N1613,K1613*(1-$T$2),K1613*(1-$T$4)),IF(T1613&gt;$V$3,MAX(R1613,N1613,K1613*(1-$T$2),K1613*(1-$T$3)),IF(T1613&gt;$V$1,MAX(N1613,K1613*(1-$T$2)),MAX(N1613,R1613)))))))))</f>
        <v>0.97433375000000011</v>
      </c>
      <c r="AC1613" s="70">
        <f>+IF(AB1613="-","-",IF(ABS(K1613-AB1613)&lt;0.1,1,-1*(AB1613-K1613)/K1613))</f>
        <v>1</v>
      </c>
      <c r="AD1613" s="66">
        <f>+IF(AB1613&lt;&gt;"-",IF(AB1613&lt;K1613,(K1613-AB1613)*C1613,AB1613*C1613),"")</f>
        <v>2.3454549999999981</v>
      </c>
      <c r="AE1613" s="68" t="str">
        <f>+IF(AB1613&lt;&gt;"-",IF(R1613&lt;&gt;"-",IF(Z1613&lt;&gt;"OUI","OLD","FAUX"),IF(Z1613&lt;&gt;"OUI","NEW","FAUX")),"")</f>
        <v>OLD</v>
      </c>
      <c r="AF1613" s="68"/>
      <c r="AG1613" s="68"/>
      <c r="AH1613" s="53" t="str">
        <f t="shared" si="24"/>
        <v/>
      </c>
    </row>
    <row r="1614" spans="1:34" ht="17">
      <c r="A1614" s="53" t="s">
        <v>606</v>
      </c>
      <c r="B1614" s="53" t="s">
        <v>607</v>
      </c>
      <c r="C1614" s="54">
        <v>26</v>
      </c>
      <c r="D1614" s="55" t="s">
        <v>47</v>
      </c>
      <c r="E1614" s="55"/>
      <c r="F1614" s="56" t="s">
        <v>49</v>
      </c>
      <c r="G1614" s="56" t="s">
        <v>49</v>
      </c>
      <c r="H1614" s="56"/>
      <c r="I1614" s="56"/>
      <c r="J1614" s="56"/>
      <c r="K1614" s="57">
        <v>1.0581</v>
      </c>
      <c r="L1614" s="58">
        <v>44473</v>
      </c>
      <c r="M1614" s="58">
        <v>45602</v>
      </c>
      <c r="N1614" s="59"/>
      <c r="O1614" s="56"/>
      <c r="P1614" s="56"/>
      <c r="Q1614" s="56">
        <v>26</v>
      </c>
      <c r="R1614" s="60">
        <v>0.97433375000000011</v>
      </c>
      <c r="S1614" s="61">
        <f>O1614+P1614</f>
        <v>0</v>
      </c>
      <c r="T1614" s="62">
        <f>+IF(L1614&lt;&gt;"",IF(DAYS360(L1614,$A$2)&lt;0,0,IF(AND(MONTH(L1614)=MONTH($A$2),YEAR(L1614)&lt;YEAR($A$2)),(DAYS360(L1614,$A$2)/30)-1,DAYS360(L1614,$A$2)/30)),0)</f>
        <v>41.733333333333334</v>
      </c>
      <c r="U1614" s="62">
        <f>+IF(M1614&lt;&gt;"",IF(DAYS360(M1614,$A$2)&lt;0,0,IF(AND(MONTH(M1614)=MONTH($A$2),YEAR(M1614)&lt;YEAR($A$2)),(DAYS360(M1614,$A$2)/30)-1,DAYS360(M1614,$A$2)/30)),0)</f>
        <v>4.666666666666667</v>
      </c>
      <c r="V1614" s="63">
        <f>S1614/((C1614+Q1614)/2)</f>
        <v>0</v>
      </c>
      <c r="W1614" s="64">
        <f>+IF(V1614&gt;0,1/V1614,999)</f>
        <v>999</v>
      </c>
      <c r="X1614" s="65" t="str">
        <f>+IF(N1614&lt;&gt;"",IF(INT(N1614)&lt;&gt;INT(K1614),"OUI",""),"")</f>
        <v/>
      </c>
      <c r="Y1614" s="66">
        <f>+IF(F1614="OUI",0,C1614*K1614)</f>
        <v>27.5106</v>
      </c>
      <c r="Z1614" s="67" t="str">
        <f>+IF(R1614="-",IF(OR(F1614="OUI",AND(G1614="OUI",T1614&lt;=$V$1),H1614="OUI",I1614="OUI",J1614="OUI",T1614&lt;=$V$1),"OUI",""),"")</f>
        <v/>
      </c>
      <c r="AA1614" s="68" t="str">
        <f>+IF(OR(Z1614&lt;&gt;"OUI",X1614="OUI",R1614&lt;&gt;"-"),"OUI","")</f>
        <v>OUI</v>
      </c>
      <c r="AB1614" s="69">
        <f>+IF(AA1614&lt;&gt;"OUI","-",IF(R1614="-",IF(W1614&lt;=3,"-",MAX(N1614,K1614*(1-$T$1))),IF(W1614&lt;=3,R1614,IF(T1614&gt;$V$6,MAX(N1614,K1614*$T$6),IF(T1614&gt;$V$5,MAX(R1614,N1614,K1614*(1-$T$2),K1614*(1-$T$5)),IF(T1614&gt;$V$4,MAX(R1614,N1614,K1614*(1-$T$2),K1614*(1-$T$4)),IF(T1614&gt;$V$3,MAX(R1614,N1614,K1614*(1-$T$2),K1614*(1-$T$3)),IF(T1614&gt;$V$1,MAX(N1614,K1614*(1-$T$2)),MAX(N1614,R1614)))))))))</f>
        <v>0.97433375000000011</v>
      </c>
      <c r="AC1614" s="70">
        <f>+IF(AB1614="-","-",IF(ABS(K1614-AB1614)&lt;0.1,1,-1*(AB1614-K1614)/K1614))</f>
        <v>1</v>
      </c>
      <c r="AD1614" s="66">
        <f>+IF(AB1614&lt;&gt;"-",IF(AB1614&lt;K1614,(K1614-AB1614)*C1614,AB1614*C1614),"")</f>
        <v>2.1779224999999984</v>
      </c>
      <c r="AE1614" s="68" t="str">
        <f>+IF(AB1614&lt;&gt;"-",IF(R1614&lt;&gt;"-",IF(Z1614&lt;&gt;"OUI","OLD","FAUX"),IF(Z1614&lt;&gt;"OUI","NEW","FAUX")),"")</f>
        <v>OLD</v>
      </c>
      <c r="AF1614" s="68"/>
      <c r="AG1614" s="68"/>
      <c r="AH1614" s="53" t="str">
        <f t="shared" si="24"/>
        <v/>
      </c>
    </row>
    <row r="1615" spans="1:34" ht="17">
      <c r="A1615" s="53" t="s">
        <v>608</v>
      </c>
      <c r="B1615" s="53" t="s">
        <v>609</v>
      </c>
      <c r="C1615" s="54">
        <v>8</v>
      </c>
      <c r="D1615" s="55" t="s">
        <v>47</v>
      </c>
      <c r="E1615" s="55"/>
      <c r="F1615" s="56" t="s">
        <v>49</v>
      </c>
      <c r="G1615" s="56" t="s">
        <v>49</v>
      </c>
      <c r="H1615" s="56"/>
      <c r="I1615" s="56"/>
      <c r="J1615" s="56"/>
      <c r="K1615" s="57">
        <v>1.0581</v>
      </c>
      <c r="L1615" s="58">
        <v>44473</v>
      </c>
      <c r="M1615" s="58">
        <v>45194</v>
      </c>
      <c r="N1615" s="59"/>
      <c r="O1615" s="56"/>
      <c r="P1615" s="56"/>
      <c r="Q1615" s="56">
        <v>8</v>
      </c>
      <c r="R1615" s="60">
        <v>0.97433375000000011</v>
      </c>
      <c r="S1615" s="61">
        <f>O1615+P1615</f>
        <v>0</v>
      </c>
      <c r="T1615" s="62">
        <f>+IF(L1615&lt;&gt;"",IF(DAYS360(L1615,$A$2)&lt;0,0,IF(AND(MONTH(L1615)=MONTH($A$2),YEAR(L1615)&lt;YEAR($A$2)),(DAYS360(L1615,$A$2)/30)-1,DAYS360(L1615,$A$2)/30)),0)</f>
        <v>41.733333333333334</v>
      </c>
      <c r="U1615" s="62">
        <f>+IF(M1615&lt;&gt;"",IF(DAYS360(M1615,$A$2)&lt;0,0,IF(AND(MONTH(M1615)=MONTH($A$2),YEAR(M1615)&lt;YEAR($A$2)),(DAYS360(M1615,$A$2)/30)-1,DAYS360(M1615,$A$2)/30)),0)</f>
        <v>18.033333333333335</v>
      </c>
      <c r="V1615" s="63">
        <f>S1615/((C1615+Q1615)/2)</f>
        <v>0</v>
      </c>
      <c r="W1615" s="64">
        <f>+IF(V1615&gt;0,1/V1615,999)</f>
        <v>999</v>
      </c>
      <c r="X1615" s="65" t="str">
        <f>+IF(N1615&lt;&gt;"",IF(INT(N1615)&lt;&gt;INT(K1615),"OUI",""),"")</f>
        <v/>
      </c>
      <c r="Y1615" s="66">
        <f>+IF(F1615="OUI",0,C1615*K1615)</f>
        <v>8.4648000000000003</v>
      </c>
      <c r="Z1615" s="67" t="str">
        <f>+IF(R1615="-",IF(OR(F1615="OUI",AND(G1615="OUI",T1615&lt;=$V$1),H1615="OUI",I1615="OUI",J1615="OUI",T1615&lt;=$V$1),"OUI",""),"")</f>
        <v/>
      </c>
      <c r="AA1615" s="68" t="str">
        <f>+IF(OR(Z1615&lt;&gt;"OUI",X1615="OUI",R1615&lt;&gt;"-"),"OUI","")</f>
        <v>OUI</v>
      </c>
      <c r="AB1615" s="69">
        <f>+IF(AA1615&lt;&gt;"OUI","-",IF(R1615="-",IF(W1615&lt;=3,"-",MAX(N1615,K1615*(1-$T$1))),IF(W1615&lt;=3,R1615,IF(T1615&gt;$V$6,MAX(N1615,K1615*$T$6),IF(T1615&gt;$V$5,MAX(R1615,N1615,K1615*(1-$T$2),K1615*(1-$T$5)),IF(T1615&gt;$V$4,MAX(R1615,N1615,K1615*(1-$T$2),K1615*(1-$T$4)),IF(T1615&gt;$V$3,MAX(R1615,N1615,K1615*(1-$T$2),K1615*(1-$T$3)),IF(T1615&gt;$V$1,MAX(N1615,K1615*(1-$T$2)),MAX(N1615,R1615)))))))))</f>
        <v>0.97433375000000011</v>
      </c>
      <c r="AC1615" s="70">
        <f>+IF(AB1615="-","-",IF(ABS(K1615-AB1615)&lt;0.1,1,-1*(AB1615-K1615)/K1615))</f>
        <v>1</v>
      </c>
      <c r="AD1615" s="66">
        <f>+IF(AB1615&lt;&gt;"-",IF(AB1615&lt;K1615,(K1615-AB1615)*C1615,AB1615*C1615),"")</f>
        <v>0.67012999999999945</v>
      </c>
      <c r="AE1615" s="68" t="str">
        <f>+IF(AB1615&lt;&gt;"-",IF(R1615&lt;&gt;"-",IF(Z1615&lt;&gt;"OUI","OLD","FAUX"),IF(Z1615&lt;&gt;"OUI","NEW","FAUX")),"")</f>
        <v>OLD</v>
      </c>
      <c r="AF1615" s="68"/>
      <c r="AG1615" s="68"/>
      <c r="AH1615" s="53" t="str">
        <f t="shared" ref="AH1615:AH1678" si="25">+IF(AND(OR(R1615&lt;&gt;"-",AB1615&lt;&gt;"-"),T1615&lt;=1),"Ne pas déprécier","")</f>
        <v/>
      </c>
    </row>
    <row r="1616" spans="1:34" ht="17">
      <c r="A1616" s="53" t="s">
        <v>2782</v>
      </c>
      <c r="B1616" s="53" t="s">
        <v>2783</v>
      </c>
      <c r="C1616" s="54">
        <v>11</v>
      </c>
      <c r="D1616" s="55" t="s">
        <v>133</v>
      </c>
      <c r="E1616" s="55" t="s">
        <v>976</v>
      </c>
      <c r="F1616" s="56" t="s">
        <v>49</v>
      </c>
      <c r="G1616" s="56" t="s">
        <v>49</v>
      </c>
      <c r="H1616" s="56"/>
      <c r="I1616" s="56"/>
      <c r="J1616" s="56" t="s">
        <v>49</v>
      </c>
      <c r="K1616" s="57">
        <v>1.05</v>
      </c>
      <c r="L1616" s="58">
        <v>45427</v>
      </c>
      <c r="M1616" s="58">
        <v>45540</v>
      </c>
      <c r="N1616" s="59"/>
      <c r="O1616" s="56"/>
      <c r="P1616" s="56"/>
      <c r="Q1616" s="56">
        <v>11</v>
      </c>
      <c r="R1616" s="60" t="s">
        <v>1139</v>
      </c>
      <c r="S1616" s="61">
        <f>O1616+P1616</f>
        <v>0</v>
      </c>
      <c r="T1616" s="62">
        <f>+IF(L1616&lt;&gt;"",IF(DAYS360(L1616,$A$2)&lt;0,0,IF(AND(MONTH(L1616)=MONTH($A$2),YEAR(L1616)&lt;YEAR($A$2)),(DAYS360(L1616,$A$2)/30)-1,DAYS360(L1616,$A$2)/30)),0)</f>
        <v>10.366666666666667</v>
      </c>
      <c r="U1616" s="62">
        <f>+IF(M1616&lt;&gt;"",IF(DAYS360(M1616,$A$2)&lt;0,0,IF(AND(MONTH(M1616)=MONTH($A$2),YEAR(M1616)&lt;YEAR($A$2)),(DAYS360(M1616,$A$2)/30)-1,DAYS360(M1616,$A$2)/30)),0)</f>
        <v>6.7</v>
      </c>
      <c r="V1616" s="63">
        <f>S1616/((C1616+Q1616)/2)</f>
        <v>0</v>
      </c>
      <c r="W1616" s="64">
        <f>+IF(V1616&gt;0,1/V1616,999)</f>
        <v>999</v>
      </c>
      <c r="X1616" s="65" t="str">
        <f>+IF(N1616&lt;&gt;"",IF(INT(N1616)&lt;&gt;INT(K1616),"OUI",""),"")</f>
        <v/>
      </c>
      <c r="Y1616" s="66">
        <f>+IF(F1616="OUI",0,C1616*K1616)</f>
        <v>11.55</v>
      </c>
      <c r="Z1616" s="67" t="str">
        <f>+IF(R1616="-",IF(OR(F1616="OUI",AND(G1616="OUI",T1616&lt;=$V$1),H1616="OUI",I1616="OUI",J1616="OUI",T1616&lt;=$V$1),"OUI",""),"")</f>
        <v>OUI</v>
      </c>
      <c r="AA1616" s="68" t="str">
        <f>+IF(OR(Z1616&lt;&gt;"OUI",X1616="OUI",R1616&lt;&gt;"-"),"OUI","")</f>
        <v/>
      </c>
      <c r="AB1616" s="69" t="str">
        <f>+IF(AA1616&lt;&gt;"OUI","-",IF(R1616="-",IF(W1616&lt;=3,"-",MAX(N1616,K1616*(1-$T$1))),IF(W1616&lt;=3,R1616,IF(T1616&gt;$V$6,MAX(N1616,K1616*$T$6),IF(T1616&gt;$V$5,MAX(R1616,N1616,K1616*(1-$T$2),K1616*(1-$T$5)),IF(T1616&gt;$V$4,MAX(R1616,N1616,K1616*(1-$T$2),K1616*(1-$T$4)),IF(T1616&gt;$V$3,MAX(R1616,N1616,K1616*(1-$T$2),K1616*(1-$T$3)),IF(T1616&gt;$V$1,MAX(N1616,K1616*(1-$T$2)),MAX(N1616,R1616)))))))))</f>
        <v>-</v>
      </c>
      <c r="AC1616" s="70" t="str">
        <f>+IF(AB1616="-","-",IF(ABS(K1616-AB1616)&lt;0.1,1,-1*(AB1616-K1616)/K1616))</f>
        <v>-</v>
      </c>
      <c r="AD1616" s="66" t="str">
        <f>+IF(AB1616&lt;&gt;"-",IF(AB1616&lt;K1616,(K1616-AB1616)*C1616,AB1616*C1616),"")</f>
        <v/>
      </c>
      <c r="AE1616" s="68" t="str">
        <f>+IF(AB1616&lt;&gt;"-",IF(R1616&lt;&gt;"-",IF(Z1616&lt;&gt;"OUI","OLD","FAUX"),IF(Z1616&lt;&gt;"OUI","NEW","FAUX")),"")</f>
        <v/>
      </c>
      <c r="AF1616" s="68"/>
      <c r="AG1616" s="68"/>
      <c r="AH1616" s="53" t="str">
        <f t="shared" si="25"/>
        <v/>
      </c>
    </row>
    <row r="1617" spans="1:34" ht="17">
      <c r="A1617" s="53" t="s">
        <v>469</v>
      </c>
      <c r="B1617" s="53" t="s">
        <v>470</v>
      </c>
      <c r="C1617" s="54">
        <v>7</v>
      </c>
      <c r="D1617" s="55" t="s">
        <v>80</v>
      </c>
      <c r="E1617" s="55" t="s">
        <v>97</v>
      </c>
      <c r="F1617" s="56" t="s">
        <v>49</v>
      </c>
      <c r="G1617" s="56" t="s">
        <v>49</v>
      </c>
      <c r="H1617" s="56"/>
      <c r="I1617" s="56"/>
      <c r="J1617" s="56" t="s">
        <v>98</v>
      </c>
      <c r="K1617" s="57">
        <v>1.0483</v>
      </c>
      <c r="L1617" s="58">
        <v>45328</v>
      </c>
      <c r="M1617" s="58">
        <v>45733</v>
      </c>
      <c r="N1617" s="59"/>
      <c r="O1617" s="56">
        <v>3</v>
      </c>
      <c r="P1617" s="56"/>
      <c r="Q1617" s="56">
        <v>10</v>
      </c>
      <c r="R1617" s="60">
        <v>1.0144884722222223</v>
      </c>
      <c r="S1617" s="61">
        <f>O1617+P1617</f>
        <v>3</v>
      </c>
      <c r="T1617" s="62">
        <f>+IF(L1617&lt;&gt;"",IF(DAYS360(L1617,$A$2)&lt;0,0,IF(AND(MONTH(L1617)=MONTH($A$2),YEAR(L1617)&lt;YEAR($A$2)),(DAYS360(L1617,$A$2)/30)-1,DAYS360(L1617,$A$2)/30)),0)</f>
        <v>13.666666666666666</v>
      </c>
      <c r="U1617" s="62">
        <f>+IF(M1617&lt;&gt;"",IF(DAYS360(M1617,$A$2)&lt;0,0,IF(AND(MONTH(M1617)=MONTH($A$2),YEAR(M1617)&lt;YEAR($A$2)),(DAYS360(M1617,$A$2)/30)-1,DAYS360(M1617,$A$2)/30)),0)</f>
        <v>0.3</v>
      </c>
      <c r="V1617" s="63">
        <f>S1617/((C1617+Q1617)/2)</f>
        <v>0.35294117647058826</v>
      </c>
      <c r="W1617" s="64">
        <f>+IF(V1617&gt;0,1/V1617,999)</f>
        <v>2.833333333333333</v>
      </c>
      <c r="X1617" s="65" t="str">
        <f>+IF(N1617&lt;&gt;"",IF(INT(N1617)&lt;&gt;INT(K1617),"OUI",""),"")</f>
        <v/>
      </c>
      <c r="Y1617" s="66">
        <f>+IF(F1617="OUI",0,C1617*K1617)</f>
        <v>7.3380999999999998</v>
      </c>
      <c r="Z1617" s="67" t="str">
        <f>+IF(R1617="-",IF(OR(F1617="OUI",AND(G1617="OUI",T1617&lt;=$V$1),H1617="OUI",I1617="OUI",J1617="OUI",T1617&lt;=$V$1),"OUI",""),"")</f>
        <v/>
      </c>
      <c r="AA1617" s="68" t="str">
        <f>+IF(OR(Z1617&lt;&gt;"OUI",X1617="OUI",R1617&lt;&gt;"-"),"OUI","")</f>
        <v>OUI</v>
      </c>
      <c r="AB1617" s="69">
        <f>+IF(AA1617&lt;&gt;"OUI","-",IF(R1617="-",IF(W1617&lt;=3,"-",MAX(N1617,K1617*(1-$T$1))),IF(W1617&lt;=3,R1617,IF(T1617&gt;$V$6,MAX(N1617,K1617*$T$6),IF(T1617&gt;$V$5,MAX(R1617,N1617,K1617*(1-$T$2),K1617*(1-$T$5)),IF(T1617&gt;$V$4,MAX(R1617,N1617,K1617*(1-$T$2),K1617*(1-$T$4)),IF(T1617&gt;$V$3,MAX(R1617,N1617,K1617*(1-$T$2),K1617*(1-$T$3)),IF(T1617&gt;$V$1,MAX(N1617,K1617*(1-$T$2)),MAX(N1617,R1617)))))))))</f>
        <v>1.0144884722222223</v>
      </c>
      <c r="AC1617" s="70">
        <f>+IF(AB1617="-","-",IF(ABS(K1617-AB1617)&lt;0.1,1,-1*(AB1617-K1617)/K1617))</f>
        <v>1</v>
      </c>
      <c r="AD1617" s="66">
        <f>+IF(AB1617&lt;&gt;"-",IF(AB1617&lt;K1617,(K1617-AB1617)*C1617,AB1617*C1617),"")</f>
        <v>0.23668069444444417</v>
      </c>
      <c r="AE1617" s="68" t="str">
        <f>+IF(AB1617&lt;&gt;"-",IF(R1617&lt;&gt;"-",IF(Z1617&lt;&gt;"OUI","OLD","FAUX"),IF(Z1617&lt;&gt;"OUI","NEW","FAUX")),"")</f>
        <v>OLD</v>
      </c>
      <c r="AF1617" s="68"/>
      <c r="AG1617" s="68"/>
      <c r="AH1617" s="53" t="str">
        <f t="shared" si="25"/>
        <v/>
      </c>
    </row>
    <row r="1618" spans="1:34" ht="17">
      <c r="A1618" s="53" t="s">
        <v>367</v>
      </c>
      <c r="B1618" s="53" t="s">
        <v>368</v>
      </c>
      <c r="C1618" s="54">
        <v>4</v>
      </c>
      <c r="D1618" s="55" t="s">
        <v>80</v>
      </c>
      <c r="E1618" s="55" t="s">
        <v>97</v>
      </c>
      <c r="F1618" s="56" t="s">
        <v>49</v>
      </c>
      <c r="G1618" s="56" t="s">
        <v>49</v>
      </c>
      <c r="H1618" s="56"/>
      <c r="I1618" s="56"/>
      <c r="J1618" s="56" t="s">
        <v>98</v>
      </c>
      <c r="K1618" s="57">
        <v>1.0291999999999999</v>
      </c>
      <c r="L1618" s="58">
        <v>43356</v>
      </c>
      <c r="M1618" s="58">
        <v>43854</v>
      </c>
      <c r="N1618" s="59"/>
      <c r="O1618" s="56"/>
      <c r="P1618" s="56"/>
      <c r="Q1618" s="56">
        <v>4</v>
      </c>
      <c r="R1618" s="60">
        <v>1.0291999999999999</v>
      </c>
      <c r="S1618" s="61">
        <f>O1618+P1618</f>
        <v>0</v>
      </c>
      <c r="T1618" s="62">
        <f>+IF(L1618&lt;&gt;"",IF(DAYS360(L1618,$A$2)&lt;0,0,IF(AND(MONTH(L1618)=MONTH($A$2),YEAR(L1618)&lt;YEAR($A$2)),(DAYS360(L1618,$A$2)/30)-1,DAYS360(L1618,$A$2)/30)),0)</f>
        <v>78.433333333333337</v>
      </c>
      <c r="U1618" s="62">
        <f>+IF(M1618&lt;&gt;"",IF(DAYS360(M1618,$A$2)&lt;0,0,IF(AND(MONTH(M1618)=MONTH($A$2),YEAR(M1618)&lt;YEAR($A$2)),(DAYS360(M1618,$A$2)/30)-1,DAYS360(M1618,$A$2)/30)),0)</f>
        <v>62.06666666666667</v>
      </c>
      <c r="V1618" s="63">
        <f>S1618/((C1618+Q1618)/2)</f>
        <v>0</v>
      </c>
      <c r="W1618" s="64">
        <f>+IF(V1618&gt;0,1/V1618,999)</f>
        <v>999</v>
      </c>
      <c r="X1618" s="65" t="str">
        <f>+IF(N1618&lt;&gt;"",IF(INT(N1618)&lt;&gt;INT(K1618),"OUI",""),"")</f>
        <v/>
      </c>
      <c r="Y1618" s="66">
        <f>+IF(F1618="OUI",0,C1618*K1618)</f>
        <v>4.1167999999999996</v>
      </c>
      <c r="Z1618" s="67" t="str">
        <f>+IF(R1618="-",IF(OR(F1618="OUI",AND(G1618="OUI",T1618&lt;=$V$1),H1618="OUI",I1618="OUI",J1618="OUI",T1618&lt;=$V$1),"OUI",""),"")</f>
        <v/>
      </c>
      <c r="AA1618" s="68" t="str">
        <f>+IF(OR(Z1618&lt;&gt;"OUI",X1618="OUI",R1618&lt;&gt;"-"),"OUI","")</f>
        <v>OUI</v>
      </c>
      <c r="AB1618" s="69">
        <f>+IF(AA1618&lt;&gt;"OUI","-",IF(R1618="-",IF(W1618&lt;=3,"-",MAX(N1618,K1618*(1-$T$1))),IF(W1618&lt;=3,R1618,IF(T1618&gt;$V$6,MAX(N1618,K1618*$T$6),IF(T1618&gt;$V$5,MAX(R1618,N1618,K1618*(1-$T$2),K1618*(1-$T$5)),IF(T1618&gt;$V$4,MAX(R1618,N1618,K1618*(1-$T$2),K1618*(1-$T$4)),IF(T1618&gt;$V$3,MAX(R1618,N1618,K1618*(1-$T$2),K1618*(1-$T$3)),IF(T1618&gt;$V$1,MAX(N1618,K1618*(1-$T$2)),MAX(N1618,R1618)))))))))</f>
        <v>1.0291999999999999</v>
      </c>
      <c r="AC1618" s="70">
        <f>+IF(AB1618="-","-",IF(ABS(K1618-AB1618)&lt;0.1,1,-1*(AB1618-K1618)/K1618))</f>
        <v>1</v>
      </c>
      <c r="AD1618" s="66">
        <f>+IF(AB1618&lt;&gt;"-",IF(AB1618&lt;K1618,(K1618-AB1618)*C1618,AB1618*C1618),"")</f>
        <v>4.1167999999999996</v>
      </c>
      <c r="AE1618" s="68" t="str">
        <f>+IF(AB1618&lt;&gt;"-",IF(R1618&lt;&gt;"-",IF(Z1618&lt;&gt;"OUI","OLD","FAUX"),IF(Z1618&lt;&gt;"OUI","NEW","FAUX")),"")</f>
        <v>OLD</v>
      </c>
      <c r="AF1618" s="68"/>
      <c r="AG1618" s="68"/>
      <c r="AH1618" s="53" t="str">
        <f t="shared" si="25"/>
        <v/>
      </c>
    </row>
    <row r="1619" spans="1:34" ht="17">
      <c r="A1619" s="53" t="s">
        <v>385</v>
      </c>
      <c r="B1619" s="53" t="s">
        <v>386</v>
      </c>
      <c r="C1619" s="54">
        <v>3</v>
      </c>
      <c r="D1619" s="55" t="s">
        <v>80</v>
      </c>
      <c r="E1619" s="55" t="s">
        <v>97</v>
      </c>
      <c r="F1619" s="56" t="s">
        <v>49</v>
      </c>
      <c r="G1619" s="56" t="s">
        <v>49</v>
      </c>
      <c r="H1619" s="56"/>
      <c r="I1619" s="56"/>
      <c r="J1619" s="56" t="s">
        <v>98</v>
      </c>
      <c r="K1619" s="57">
        <v>1.0291999999999999</v>
      </c>
      <c r="L1619" s="58">
        <v>43356</v>
      </c>
      <c r="M1619" s="58">
        <v>44144</v>
      </c>
      <c r="N1619" s="59"/>
      <c r="O1619" s="56"/>
      <c r="P1619" s="56"/>
      <c r="Q1619" s="56">
        <v>3</v>
      </c>
      <c r="R1619" s="60">
        <v>1.0291999999999999</v>
      </c>
      <c r="S1619" s="61">
        <f>O1619+P1619</f>
        <v>0</v>
      </c>
      <c r="T1619" s="62">
        <f>+IF(L1619&lt;&gt;"",IF(DAYS360(L1619,$A$2)&lt;0,0,IF(AND(MONTH(L1619)=MONTH($A$2),YEAR(L1619)&lt;YEAR($A$2)),(DAYS360(L1619,$A$2)/30)-1,DAYS360(L1619,$A$2)/30)),0)</f>
        <v>78.433333333333337</v>
      </c>
      <c r="U1619" s="62">
        <f>+IF(M1619&lt;&gt;"",IF(DAYS360(M1619,$A$2)&lt;0,0,IF(AND(MONTH(M1619)=MONTH($A$2),YEAR(M1619)&lt;YEAR($A$2)),(DAYS360(M1619,$A$2)/30)-1,DAYS360(M1619,$A$2)/30)),0)</f>
        <v>52.56666666666667</v>
      </c>
      <c r="V1619" s="63">
        <f>S1619/((C1619+Q1619)/2)</f>
        <v>0</v>
      </c>
      <c r="W1619" s="64">
        <f>+IF(V1619&gt;0,1/V1619,999)</f>
        <v>999</v>
      </c>
      <c r="X1619" s="65" t="str">
        <f>+IF(N1619&lt;&gt;"",IF(INT(N1619)&lt;&gt;INT(K1619),"OUI",""),"")</f>
        <v/>
      </c>
      <c r="Y1619" s="66">
        <f>+IF(F1619="OUI",0,C1619*K1619)</f>
        <v>3.0875999999999997</v>
      </c>
      <c r="Z1619" s="67" t="str">
        <f>+IF(R1619="-",IF(OR(F1619="OUI",AND(G1619="OUI",T1619&lt;=$V$1),H1619="OUI",I1619="OUI",J1619="OUI",T1619&lt;=$V$1),"OUI",""),"")</f>
        <v/>
      </c>
      <c r="AA1619" s="68" t="str">
        <f>+IF(OR(Z1619&lt;&gt;"OUI",X1619="OUI",R1619&lt;&gt;"-"),"OUI","")</f>
        <v>OUI</v>
      </c>
      <c r="AB1619" s="69">
        <f>+IF(AA1619&lt;&gt;"OUI","-",IF(R1619="-",IF(W1619&lt;=3,"-",MAX(N1619,K1619*(1-$T$1))),IF(W1619&lt;=3,R1619,IF(T1619&gt;$V$6,MAX(N1619,K1619*$T$6),IF(T1619&gt;$V$5,MAX(R1619,N1619,K1619*(1-$T$2),K1619*(1-$T$5)),IF(T1619&gt;$V$4,MAX(R1619,N1619,K1619*(1-$T$2),K1619*(1-$T$4)),IF(T1619&gt;$V$3,MAX(R1619,N1619,K1619*(1-$T$2),K1619*(1-$T$3)),IF(T1619&gt;$V$1,MAX(N1619,K1619*(1-$T$2)),MAX(N1619,R1619)))))))))</f>
        <v>1.0291999999999999</v>
      </c>
      <c r="AC1619" s="70">
        <f>+IF(AB1619="-","-",IF(ABS(K1619-AB1619)&lt;0.1,1,-1*(AB1619-K1619)/K1619))</f>
        <v>1</v>
      </c>
      <c r="AD1619" s="66">
        <f>+IF(AB1619&lt;&gt;"-",IF(AB1619&lt;K1619,(K1619-AB1619)*C1619,AB1619*C1619),"")</f>
        <v>3.0875999999999997</v>
      </c>
      <c r="AE1619" s="68" t="str">
        <f>+IF(AB1619&lt;&gt;"-",IF(R1619&lt;&gt;"-",IF(Z1619&lt;&gt;"OUI","OLD","FAUX"),IF(Z1619&lt;&gt;"OUI","NEW","FAUX")),"")</f>
        <v>OLD</v>
      </c>
      <c r="AF1619" s="68"/>
      <c r="AG1619" s="68"/>
      <c r="AH1619" s="53" t="str">
        <f t="shared" si="25"/>
        <v/>
      </c>
    </row>
    <row r="1620" spans="1:34" ht="17">
      <c r="A1620" s="53" t="s">
        <v>421</v>
      </c>
      <c r="B1620" s="53" t="s">
        <v>422</v>
      </c>
      <c r="C1620" s="54">
        <v>1</v>
      </c>
      <c r="D1620" s="55" t="s">
        <v>80</v>
      </c>
      <c r="E1620" s="55" t="s">
        <v>97</v>
      </c>
      <c r="F1620" s="56" t="s">
        <v>49</v>
      </c>
      <c r="G1620" s="56" t="s">
        <v>49</v>
      </c>
      <c r="H1620" s="56"/>
      <c r="I1620" s="56"/>
      <c r="J1620" s="56" t="s">
        <v>98</v>
      </c>
      <c r="K1620" s="57">
        <v>1.0291999999999999</v>
      </c>
      <c r="L1620" s="58">
        <v>43356</v>
      </c>
      <c r="M1620" s="58">
        <v>44271</v>
      </c>
      <c r="N1620" s="59"/>
      <c r="O1620" s="56"/>
      <c r="P1620" s="56"/>
      <c r="Q1620" s="56">
        <v>1</v>
      </c>
      <c r="R1620" s="60">
        <v>1.0291999999999999</v>
      </c>
      <c r="S1620" s="61">
        <f>O1620+P1620</f>
        <v>0</v>
      </c>
      <c r="T1620" s="62">
        <f>+IF(L1620&lt;&gt;"",IF(DAYS360(L1620,$A$2)&lt;0,0,IF(AND(MONTH(L1620)=MONTH($A$2),YEAR(L1620)&lt;YEAR($A$2)),(DAYS360(L1620,$A$2)/30)-1,DAYS360(L1620,$A$2)/30)),0)</f>
        <v>78.433333333333337</v>
      </c>
      <c r="U1620" s="62">
        <f>+IF(M1620&lt;&gt;"",IF(DAYS360(M1620,$A$2)&lt;0,0,IF(AND(MONTH(M1620)=MONTH($A$2),YEAR(M1620)&lt;YEAR($A$2)),(DAYS360(M1620,$A$2)/30)-1,DAYS360(M1620,$A$2)/30)),0)</f>
        <v>47.333333333333336</v>
      </c>
      <c r="V1620" s="63">
        <f>S1620/((C1620+Q1620)/2)</f>
        <v>0</v>
      </c>
      <c r="W1620" s="64">
        <f>+IF(V1620&gt;0,1/V1620,999)</f>
        <v>999</v>
      </c>
      <c r="X1620" s="65" t="str">
        <f>+IF(N1620&lt;&gt;"",IF(INT(N1620)&lt;&gt;INT(K1620),"OUI",""),"")</f>
        <v/>
      </c>
      <c r="Y1620" s="66">
        <f>+IF(F1620="OUI",0,C1620*K1620)</f>
        <v>1.0291999999999999</v>
      </c>
      <c r="Z1620" s="67" t="str">
        <f>+IF(R1620="-",IF(OR(F1620="OUI",AND(G1620="OUI",T1620&lt;=$V$1),H1620="OUI",I1620="OUI",J1620="OUI",T1620&lt;=$V$1),"OUI",""),"")</f>
        <v/>
      </c>
      <c r="AA1620" s="68" t="str">
        <f>+IF(OR(Z1620&lt;&gt;"OUI",X1620="OUI",R1620&lt;&gt;"-"),"OUI","")</f>
        <v>OUI</v>
      </c>
      <c r="AB1620" s="69">
        <f>+IF(AA1620&lt;&gt;"OUI","-",IF(R1620="-",IF(W1620&lt;=3,"-",MAX(N1620,K1620*(1-$T$1))),IF(W1620&lt;=3,R1620,IF(T1620&gt;$V$6,MAX(N1620,K1620*$T$6),IF(T1620&gt;$V$5,MAX(R1620,N1620,K1620*(1-$T$2),K1620*(1-$T$5)),IF(T1620&gt;$V$4,MAX(R1620,N1620,K1620*(1-$T$2),K1620*(1-$T$4)),IF(T1620&gt;$V$3,MAX(R1620,N1620,K1620*(1-$T$2),K1620*(1-$T$3)),IF(T1620&gt;$V$1,MAX(N1620,K1620*(1-$T$2)),MAX(N1620,R1620)))))))))</f>
        <v>1.0291999999999999</v>
      </c>
      <c r="AC1620" s="70">
        <f>+IF(AB1620="-","-",IF(ABS(K1620-AB1620)&lt;0.1,1,-1*(AB1620-K1620)/K1620))</f>
        <v>1</v>
      </c>
      <c r="AD1620" s="66">
        <f>+IF(AB1620&lt;&gt;"-",IF(AB1620&lt;K1620,(K1620-AB1620)*C1620,AB1620*C1620),"")</f>
        <v>1.0291999999999999</v>
      </c>
      <c r="AE1620" s="68" t="str">
        <f>+IF(AB1620&lt;&gt;"-",IF(R1620&lt;&gt;"-",IF(Z1620&lt;&gt;"OUI","OLD","FAUX"),IF(Z1620&lt;&gt;"OUI","NEW","FAUX")),"")</f>
        <v>OLD</v>
      </c>
      <c r="AF1620" s="68"/>
      <c r="AG1620" s="68"/>
      <c r="AH1620" s="53" t="str">
        <f t="shared" si="25"/>
        <v/>
      </c>
    </row>
    <row r="1621" spans="1:34" ht="17">
      <c r="A1621" s="53" t="s">
        <v>1957</v>
      </c>
      <c r="B1621" s="53" t="s">
        <v>1958</v>
      </c>
      <c r="C1621" s="54">
        <v>15</v>
      </c>
      <c r="D1621" s="55" t="s">
        <v>47</v>
      </c>
      <c r="E1621" s="55" t="s">
        <v>137</v>
      </c>
      <c r="F1621" s="56" t="s">
        <v>49</v>
      </c>
      <c r="G1621" s="56" t="s">
        <v>49</v>
      </c>
      <c r="H1621" s="56"/>
      <c r="I1621" s="56"/>
      <c r="J1621" s="56" t="s">
        <v>49</v>
      </c>
      <c r="K1621" s="57">
        <v>1.0283</v>
      </c>
      <c r="L1621" s="58">
        <v>44120</v>
      </c>
      <c r="M1621" s="58">
        <v>45484</v>
      </c>
      <c r="N1621" s="59"/>
      <c r="O1621" s="56"/>
      <c r="P1621" s="56"/>
      <c r="Q1621" s="56">
        <v>15</v>
      </c>
      <c r="R1621" s="60">
        <v>0.92547000000000001</v>
      </c>
      <c r="S1621" s="61">
        <f>O1621+P1621</f>
        <v>0</v>
      </c>
      <c r="T1621" s="62">
        <f>+IF(L1621&lt;&gt;"",IF(DAYS360(L1621,$A$2)&lt;0,0,IF(AND(MONTH(L1621)=MONTH($A$2),YEAR(L1621)&lt;YEAR($A$2)),(DAYS360(L1621,$A$2)/30)-1,DAYS360(L1621,$A$2)/30)),0)</f>
        <v>53.333333333333336</v>
      </c>
      <c r="U1621" s="62">
        <f>+IF(M1621&lt;&gt;"",IF(DAYS360(M1621,$A$2)&lt;0,0,IF(AND(MONTH(M1621)=MONTH($A$2),YEAR(M1621)&lt;YEAR($A$2)),(DAYS360(M1621,$A$2)/30)-1,DAYS360(M1621,$A$2)/30)),0)</f>
        <v>8.5</v>
      </c>
      <c r="V1621" s="63">
        <f>S1621/((C1621+Q1621)/2)</f>
        <v>0</v>
      </c>
      <c r="W1621" s="64">
        <f>+IF(V1621&gt;0,1/V1621,999)</f>
        <v>999</v>
      </c>
      <c r="X1621" s="65" t="str">
        <f>+IF(N1621&lt;&gt;"",IF(INT(N1621)&lt;&gt;INT(K1621),"OUI",""),"")</f>
        <v/>
      </c>
      <c r="Y1621" s="66">
        <f>+IF(F1621="OUI",0,C1621*K1621)</f>
        <v>15.4245</v>
      </c>
      <c r="Z1621" s="67" t="str">
        <f>+IF(R1621="-",IF(OR(F1621="OUI",AND(G1621="OUI",T1621&lt;=$V$1),H1621="OUI",I1621="OUI",J1621="OUI",T1621&lt;=$V$1),"OUI",""),"")</f>
        <v/>
      </c>
      <c r="AA1621" s="68" t="str">
        <f>+IF(OR(Z1621&lt;&gt;"OUI",X1621="OUI",R1621&lt;&gt;"-"),"OUI","")</f>
        <v>OUI</v>
      </c>
      <c r="AB1621" s="69">
        <f>+IF(AA1621&lt;&gt;"OUI","-",IF(R1621="-",IF(W1621&lt;=3,"-",MAX(N1621,K1621*(1-$T$1))),IF(W1621&lt;=3,R1621,IF(T1621&gt;$V$6,MAX(N1621,K1621*$T$6),IF(T1621&gt;$V$5,MAX(R1621,N1621,K1621*(1-$T$2),K1621*(1-$T$5)),IF(T1621&gt;$V$4,MAX(R1621,N1621,K1621*(1-$T$2),K1621*(1-$T$4)),IF(T1621&gt;$V$3,MAX(R1621,N1621,K1621*(1-$T$2),K1621*(1-$T$3)),IF(T1621&gt;$V$1,MAX(N1621,K1621*(1-$T$2)),MAX(N1621,R1621)))))))))</f>
        <v>0.92547000000000001</v>
      </c>
      <c r="AC1621" s="70">
        <f>+IF(AB1621="-","-",IF(ABS(K1621-AB1621)&lt;0.1,1,-1*(AB1621-K1621)/K1621))</f>
        <v>9.9999999999999978E-2</v>
      </c>
      <c r="AD1621" s="66">
        <f>+IF(AB1621&lt;&gt;"-",IF(AB1621&lt;K1621,(K1621-AB1621)*C1621,AB1621*C1621),"")</f>
        <v>1.5424499999999997</v>
      </c>
      <c r="AE1621" s="68" t="str">
        <f>+IF(AB1621&lt;&gt;"-",IF(R1621&lt;&gt;"-",IF(Z1621&lt;&gt;"OUI","OLD","FAUX"),IF(Z1621&lt;&gt;"OUI","NEW","FAUX")),"")</f>
        <v>OLD</v>
      </c>
      <c r="AF1621" s="68"/>
      <c r="AG1621" s="68"/>
      <c r="AH1621" s="53" t="str">
        <f t="shared" si="25"/>
        <v/>
      </c>
    </row>
    <row r="1622" spans="1:34" ht="17">
      <c r="A1622" s="53" t="s">
        <v>1988</v>
      </c>
      <c r="B1622" s="53" t="s">
        <v>1989</v>
      </c>
      <c r="C1622" s="54">
        <v>11</v>
      </c>
      <c r="D1622" s="55" t="s">
        <v>47</v>
      </c>
      <c r="E1622" s="55" t="s">
        <v>137</v>
      </c>
      <c r="F1622" s="56" t="s">
        <v>49</v>
      </c>
      <c r="G1622" s="56" t="s">
        <v>49</v>
      </c>
      <c r="H1622" s="56"/>
      <c r="I1622" s="56"/>
      <c r="J1622" s="56" t="s">
        <v>49</v>
      </c>
      <c r="K1622" s="57">
        <v>1.0283</v>
      </c>
      <c r="L1622" s="58">
        <v>44120</v>
      </c>
      <c r="M1622" s="58">
        <v>45484</v>
      </c>
      <c r="N1622" s="59"/>
      <c r="O1622" s="56"/>
      <c r="P1622" s="56"/>
      <c r="Q1622" s="56">
        <v>11</v>
      </c>
      <c r="R1622" s="60">
        <v>0.92547000000000001</v>
      </c>
      <c r="S1622" s="61">
        <f>O1622+P1622</f>
        <v>0</v>
      </c>
      <c r="T1622" s="62">
        <f>+IF(L1622&lt;&gt;"",IF(DAYS360(L1622,$A$2)&lt;0,0,IF(AND(MONTH(L1622)=MONTH($A$2),YEAR(L1622)&lt;YEAR($A$2)),(DAYS360(L1622,$A$2)/30)-1,DAYS360(L1622,$A$2)/30)),0)</f>
        <v>53.333333333333336</v>
      </c>
      <c r="U1622" s="62">
        <f>+IF(M1622&lt;&gt;"",IF(DAYS360(M1622,$A$2)&lt;0,0,IF(AND(MONTH(M1622)=MONTH($A$2),YEAR(M1622)&lt;YEAR($A$2)),(DAYS360(M1622,$A$2)/30)-1,DAYS360(M1622,$A$2)/30)),0)</f>
        <v>8.5</v>
      </c>
      <c r="V1622" s="63">
        <f>S1622/((C1622+Q1622)/2)</f>
        <v>0</v>
      </c>
      <c r="W1622" s="64">
        <f>+IF(V1622&gt;0,1/V1622,999)</f>
        <v>999</v>
      </c>
      <c r="X1622" s="65" t="str">
        <f>+IF(N1622&lt;&gt;"",IF(INT(N1622)&lt;&gt;INT(K1622),"OUI",""),"")</f>
        <v/>
      </c>
      <c r="Y1622" s="66">
        <f>+IF(F1622="OUI",0,C1622*K1622)</f>
        <v>11.311299999999999</v>
      </c>
      <c r="Z1622" s="67" t="str">
        <f>+IF(R1622="-",IF(OR(F1622="OUI",AND(G1622="OUI",T1622&lt;=$V$1),H1622="OUI",I1622="OUI",J1622="OUI",T1622&lt;=$V$1),"OUI",""),"")</f>
        <v/>
      </c>
      <c r="AA1622" s="68" t="str">
        <f>+IF(OR(Z1622&lt;&gt;"OUI",X1622="OUI",R1622&lt;&gt;"-"),"OUI","")</f>
        <v>OUI</v>
      </c>
      <c r="AB1622" s="69">
        <f>+IF(AA1622&lt;&gt;"OUI","-",IF(R1622="-",IF(W1622&lt;=3,"-",MAX(N1622,K1622*(1-$T$1))),IF(W1622&lt;=3,R1622,IF(T1622&gt;$V$6,MAX(N1622,K1622*$T$6),IF(T1622&gt;$V$5,MAX(R1622,N1622,K1622*(1-$T$2),K1622*(1-$T$5)),IF(T1622&gt;$V$4,MAX(R1622,N1622,K1622*(1-$T$2),K1622*(1-$T$4)),IF(T1622&gt;$V$3,MAX(R1622,N1622,K1622*(1-$T$2),K1622*(1-$T$3)),IF(T1622&gt;$V$1,MAX(N1622,K1622*(1-$T$2)),MAX(N1622,R1622)))))))))</f>
        <v>0.92547000000000001</v>
      </c>
      <c r="AC1622" s="70">
        <f>+IF(AB1622="-","-",IF(ABS(K1622-AB1622)&lt;0.1,1,-1*(AB1622-K1622)/K1622))</f>
        <v>9.9999999999999978E-2</v>
      </c>
      <c r="AD1622" s="66">
        <f>+IF(AB1622&lt;&gt;"-",IF(AB1622&lt;K1622,(K1622-AB1622)*C1622,AB1622*C1622),"")</f>
        <v>1.1311299999999997</v>
      </c>
      <c r="AE1622" s="68" t="str">
        <f>+IF(AB1622&lt;&gt;"-",IF(R1622&lt;&gt;"-",IF(Z1622&lt;&gt;"OUI","OLD","FAUX"),IF(Z1622&lt;&gt;"OUI","NEW","FAUX")),"")</f>
        <v>OLD</v>
      </c>
      <c r="AF1622" s="68"/>
      <c r="AG1622" s="68"/>
      <c r="AH1622" s="53" t="str">
        <f t="shared" si="25"/>
        <v/>
      </c>
    </row>
    <row r="1623" spans="1:34" ht="17">
      <c r="A1623" s="53" t="s">
        <v>1996</v>
      </c>
      <c r="B1623" s="53" t="s">
        <v>1997</v>
      </c>
      <c r="C1623" s="54">
        <v>9</v>
      </c>
      <c r="D1623" s="55" t="s">
        <v>47</v>
      </c>
      <c r="E1623" s="55" t="s">
        <v>137</v>
      </c>
      <c r="F1623" s="56" t="s">
        <v>49</v>
      </c>
      <c r="G1623" s="56" t="s">
        <v>49</v>
      </c>
      <c r="H1623" s="56"/>
      <c r="I1623" s="56"/>
      <c r="J1623" s="56" t="s">
        <v>49</v>
      </c>
      <c r="K1623" s="57">
        <v>1.0283</v>
      </c>
      <c r="L1623" s="58">
        <v>44120</v>
      </c>
      <c r="M1623" s="58">
        <v>45497</v>
      </c>
      <c r="N1623" s="59"/>
      <c r="O1623" s="56"/>
      <c r="P1623" s="56"/>
      <c r="Q1623" s="56">
        <v>9</v>
      </c>
      <c r="R1623" s="60">
        <v>0.92547000000000001</v>
      </c>
      <c r="S1623" s="61">
        <f>O1623+P1623</f>
        <v>0</v>
      </c>
      <c r="T1623" s="62">
        <f>+IF(L1623&lt;&gt;"",IF(DAYS360(L1623,$A$2)&lt;0,0,IF(AND(MONTH(L1623)=MONTH($A$2),YEAR(L1623)&lt;YEAR($A$2)),(DAYS360(L1623,$A$2)/30)-1,DAYS360(L1623,$A$2)/30)),0)</f>
        <v>53.333333333333336</v>
      </c>
      <c r="U1623" s="62">
        <f>+IF(M1623&lt;&gt;"",IF(DAYS360(M1623,$A$2)&lt;0,0,IF(AND(MONTH(M1623)=MONTH($A$2),YEAR(M1623)&lt;YEAR($A$2)),(DAYS360(M1623,$A$2)/30)-1,DAYS360(M1623,$A$2)/30)),0)</f>
        <v>8.0666666666666664</v>
      </c>
      <c r="V1623" s="63">
        <f>S1623/((C1623+Q1623)/2)</f>
        <v>0</v>
      </c>
      <c r="W1623" s="64">
        <f>+IF(V1623&gt;0,1/V1623,999)</f>
        <v>999</v>
      </c>
      <c r="X1623" s="65" t="str">
        <f>+IF(N1623&lt;&gt;"",IF(INT(N1623)&lt;&gt;INT(K1623),"OUI",""),"")</f>
        <v/>
      </c>
      <c r="Y1623" s="66">
        <f>+IF(F1623="OUI",0,C1623*K1623)</f>
        <v>9.2546999999999997</v>
      </c>
      <c r="Z1623" s="67" t="str">
        <f>+IF(R1623="-",IF(OR(F1623="OUI",AND(G1623="OUI",T1623&lt;=$V$1),H1623="OUI",I1623="OUI",J1623="OUI",T1623&lt;=$V$1),"OUI",""),"")</f>
        <v/>
      </c>
      <c r="AA1623" s="68" t="str">
        <f>+IF(OR(Z1623&lt;&gt;"OUI",X1623="OUI",R1623&lt;&gt;"-"),"OUI","")</f>
        <v>OUI</v>
      </c>
      <c r="AB1623" s="69">
        <f>+IF(AA1623&lt;&gt;"OUI","-",IF(R1623="-",IF(W1623&lt;=3,"-",MAX(N1623,K1623*(1-$T$1))),IF(W1623&lt;=3,R1623,IF(T1623&gt;$V$6,MAX(N1623,K1623*$T$6),IF(T1623&gt;$V$5,MAX(R1623,N1623,K1623*(1-$T$2),K1623*(1-$T$5)),IF(T1623&gt;$V$4,MAX(R1623,N1623,K1623*(1-$T$2),K1623*(1-$T$4)),IF(T1623&gt;$V$3,MAX(R1623,N1623,K1623*(1-$T$2),K1623*(1-$T$3)),IF(T1623&gt;$V$1,MAX(N1623,K1623*(1-$T$2)),MAX(N1623,R1623)))))))))</f>
        <v>0.92547000000000001</v>
      </c>
      <c r="AC1623" s="70">
        <f>+IF(AB1623="-","-",IF(ABS(K1623-AB1623)&lt;0.1,1,-1*(AB1623-K1623)/K1623))</f>
        <v>9.9999999999999978E-2</v>
      </c>
      <c r="AD1623" s="66">
        <f>+IF(AB1623&lt;&gt;"-",IF(AB1623&lt;K1623,(K1623-AB1623)*C1623,AB1623*C1623),"")</f>
        <v>0.92546999999999979</v>
      </c>
      <c r="AE1623" s="68" t="str">
        <f>+IF(AB1623&lt;&gt;"-",IF(R1623&lt;&gt;"-",IF(Z1623&lt;&gt;"OUI","OLD","FAUX"),IF(Z1623&lt;&gt;"OUI","NEW","FAUX")),"")</f>
        <v>OLD</v>
      </c>
      <c r="AF1623" s="68"/>
      <c r="AG1623" s="68"/>
      <c r="AH1623" s="53" t="str">
        <f t="shared" si="25"/>
        <v/>
      </c>
    </row>
    <row r="1624" spans="1:34" ht="17">
      <c r="A1624" s="53" t="s">
        <v>2026</v>
      </c>
      <c r="B1624" s="53" t="s">
        <v>2027</v>
      </c>
      <c r="C1624" s="54">
        <v>5</v>
      </c>
      <c r="D1624" s="55" t="s">
        <v>47</v>
      </c>
      <c r="E1624" s="55" t="s">
        <v>137</v>
      </c>
      <c r="F1624" s="56" t="s">
        <v>49</v>
      </c>
      <c r="G1624" s="56" t="s">
        <v>49</v>
      </c>
      <c r="H1624" s="56"/>
      <c r="I1624" s="56"/>
      <c r="J1624" s="56" t="s">
        <v>49</v>
      </c>
      <c r="K1624" s="57">
        <v>1.0283</v>
      </c>
      <c r="L1624" s="58">
        <v>44120</v>
      </c>
      <c r="M1624" s="58">
        <v>45540</v>
      </c>
      <c r="N1624" s="59"/>
      <c r="O1624" s="56"/>
      <c r="P1624" s="56"/>
      <c r="Q1624" s="56">
        <v>5</v>
      </c>
      <c r="R1624" s="60">
        <v>0.92547000000000001</v>
      </c>
      <c r="S1624" s="61">
        <f>O1624+P1624</f>
        <v>0</v>
      </c>
      <c r="T1624" s="62">
        <f>+IF(L1624&lt;&gt;"",IF(DAYS360(L1624,$A$2)&lt;0,0,IF(AND(MONTH(L1624)=MONTH($A$2),YEAR(L1624)&lt;YEAR($A$2)),(DAYS360(L1624,$A$2)/30)-1,DAYS360(L1624,$A$2)/30)),0)</f>
        <v>53.333333333333336</v>
      </c>
      <c r="U1624" s="62">
        <f>+IF(M1624&lt;&gt;"",IF(DAYS360(M1624,$A$2)&lt;0,0,IF(AND(MONTH(M1624)=MONTH($A$2),YEAR(M1624)&lt;YEAR($A$2)),(DAYS360(M1624,$A$2)/30)-1,DAYS360(M1624,$A$2)/30)),0)</f>
        <v>6.7</v>
      </c>
      <c r="V1624" s="63">
        <f>S1624/((C1624+Q1624)/2)</f>
        <v>0</v>
      </c>
      <c r="W1624" s="64">
        <f>+IF(V1624&gt;0,1/V1624,999)</f>
        <v>999</v>
      </c>
      <c r="X1624" s="65" t="str">
        <f>+IF(N1624&lt;&gt;"",IF(INT(N1624)&lt;&gt;INT(K1624),"OUI",""),"")</f>
        <v/>
      </c>
      <c r="Y1624" s="66">
        <f>+IF(F1624="OUI",0,C1624*K1624)</f>
        <v>5.1414999999999997</v>
      </c>
      <c r="Z1624" s="67" t="str">
        <f>+IF(R1624="-",IF(OR(F1624="OUI",AND(G1624="OUI",T1624&lt;=$V$1),H1624="OUI",I1624="OUI",J1624="OUI",T1624&lt;=$V$1),"OUI",""),"")</f>
        <v/>
      </c>
      <c r="AA1624" s="68" t="str">
        <f>+IF(OR(Z1624&lt;&gt;"OUI",X1624="OUI",R1624&lt;&gt;"-"),"OUI","")</f>
        <v>OUI</v>
      </c>
      <c r="AB1624" s="69">
        <f>+IF(AA1624&lt;&gt;"OUI","-",IF(R1624="-",IF(W1624&lt;=3,"-",MAX(N1624,K1624*(1-$T$1))),IF(W1624&lt;=3,R1624,IF(T1624&gt;$V$6,MAX(N1624,K1624*$T$6),IF(T1624&gt;$V$5,MAX(R1624,N1624,K1624*(1-$T$2),K1624*(1-$T$5)),IF(T1624&gt;$V$4,MAX(R1624,N1624,K1624*(1-$T$2),K1624*(1-$T$4)),IF(T1624&gt;$V$3,MAX(R1624,N1624,K1624*(1-$T$2),K1624*(1-$T$3)),IF(T1624&gt;$V$1,MAX(N1624,K1624*(1-$T$2)),MAX(N1624,R1624)))))))))</f>
        <v>0.92547000000000001</v>
      </c>
      <c r="AC1624" s="70">
        <f>+IF(AB1624="-","-",IF(ABS(K1624-AB1624)&lt;0.1,1,-1*(AB1624-K1624)/K1624))</f>
        <v>9.9999999999999978E-2</v>
      </c>
      <c r="AD1624" s="66">
        <f>+IF(AB1624&lt;&gt;"-",IF(AB1624&lt;K1624,(K1624-AB1624)*C1624,AB1624*C1624),"")</f>
        <v>0.51414999999999988</v>
      </c>
      <c r="AE1624" s="68" t="str">
        <f>+IF(AB1624&lt;&gt;"-",IF(R1624&lt;&gt;"-",IF(Z1624&lt;&gt;"OUI","OLD","FAUX"),IF(Z1624&lt;&gt;"OUI","NEW","FAUX")),"")</f>
        <v>OLD</v>
      </c>
      <c r="AF1624" s="68"/>
      <c r="AG1624" s="68"/>
      <c r="AH1624" s="53" t="str">
        <f t="shared" si="25"/>
        <v/>
      </c>
    </row>
    <row r="1625" spans="1:34" ht="17">
      <c r="A1625" s="53" t="s">
        <v>2032</v>
      </c>
      <c r="B1625" s="53" t="s">
        <v>2033</v>
      </c>
      <c r="C1625" s="54">
        <v>4</v>
      </c>
      <c r="D1625" s="55" t="s">
        <v>47</v>
      </c>
      <c r="E1625" s="55" t="s">
        <v>137</v>
      </c>
      <c r="F1625" s="56" t="s">
        <v>49</v>
      </c>
      <c r="G1625" s="56" t="s">
        <v>49</v>
      </c>
      <c r="H1625" s="56"/>
      <c r="I1625" s="56"/>
      <c r="J1625" s="56" t="s">
        <v>49</v>
      </c>
      <c r="K1625" s="57">
        <v>1.0283</v>
      </c>
      <c r="L1625" s="58">
        <v>44120</v>
      </c>
      <c r="M1625" s="58">
        <v>45565</v>
      </c>
      <c r="N1625" s="59"/>
      <c r="O1625" s="56"/>
      <c r="P1625" s="56"/>
      <c r="Q1625" s="56">
        <v>4</v>
      </c>
      <c r="R1625" s="60">
        <v>0.51415</v>
      </c>
      <c r="S1625" s="61">
        <f>O1625+P1625</f>
        <v>0</v>
      </c>
      <c r="T1625" s="62">
        <f>+IF(L1625&lt;&gt;"",IF(DAYS360(L1625,$A$2)&lt;0,0,IF(AND(MONTH(L1625)=MONTH($A$2),YEAR(L1625)&lt;YEAR($A$2)),(DAYS360(L1625,$A$2)/30)-1,DAYS360(L1625,$A$2)/30)),0)</f>
        <v>53.333333333333336</v>
      </c>
      <c r="U1625" s="62">
        <f>+IF(M1625&lt;&gt;"",IF(DAYS360(M1625,$A$2)&lt;0,0,IF(AND(MONTH(M1625)=MONTH($A$2),YEAR(M1625)&lt;YEAR($A$2)),(DAYS360(M1625,$A$2)/30)-1,DAYS360(M1625,$A$2)/30)),0)</f>
        <v>5.8666666666666663</v>
      </c>
      <c r="V1625" s="63">
        <f>S1625/((C1625+Q1625)/2)</f>
        <v>0</v>
      </c>
      <c r="W1625" s="64">
        <f>+IF(V1625&gt;0,1/V1625,999)</f>
        <v>999</v>
      </c>
      <c r="X1625" s="65" t="str">
        <f>+IF(N1625&lt;&gt;"",IF(INT(N1625)&lt;&gt;INT(K1625),"OUI",""),"")</f>
        <v/>
      </c>
      <c r="Y1625" s="66">
        <f>+IF(F1625="OUI",0,C1625*K1625)</f>
        <v>4.1132</v>
      </c>
      <c r="Z1625" s="67" t="str">
        <f>+IF(R1625="-",IF(OR(F1625="OUI",AND(G1625="OUI",T1625&lt;=$V$1),H1625="OUI",I1625="OUI",J1625="OUI",T1625&lt;=$V$1),"OUI",""),"")</f>
        <v/>
      </c>
      <c r="AA1625" s="68" t="str">
        <f>+IF(OR(Z1625&lt;&gt;"OUI",X1625="OUI",R1625&lt;&gt;"-"),"OUI","")</f>
        <v>OUI</v>
      </c>
      <c r="AB1625" s="69">
        <f>+IF(AA1625&lt;&gt;"OUI","-",IF(R1625="-",IF(W1625&lt;=3,"-",MAX(N1625,K1625*(1-$T$1))),IF(W1625&lt;=3,R1625,IF(T1625&gt;$V$6,MAX(N1625,K1625*$T$6),IF(T1625&gt;$V$5,MAX(R1625,N1625,K1625*(1-$T$2),K1625*(1-$T$5)),IF(T1625&gt;$V$4,MAX(R1625,N1625,K1625*(1-$T$2),K1625*(1-$T$4)),IF(T1625&gt;$V$3,MAX(R1625,N1625,K1625*(1-$T$2),K1625*(1-$T$3)),IF(T1625&gt;$V$1,MAX(N1625,K1625*(1-$T$2)),MAX(N1625,R1625)))))))))</f>
        <v>0.92547000000000001</v>
      </c>
      <c r="AC1625" s="70">
        <f>+IF(AB1625="-","-",IF(ABS(K1625-AB1625)&lt;0.1,1,-1*(AB1625-K1625)/K1625))</f>
        <v>9.9999999999999978E-2</v>
      </c>
      <c r="AD1625" s="66">
        <f>+IF(AB1625&lt;&gt;"-",IF(AB1625&lt;K1625,(K1625-AB1625)*C1625,AB1625*C1625),"")</f>
        <v>0.41131999999999991</v>
      </c>
      <c r="AE1625" s="68" t="str">
        <f>+IF(AB1625&lt;&gt;"-",IF(R1625&lt;&gt;"-",IF(Z1625&lt;&gt;"OUI","OLD","FAUX"),IF(Z1625&lt;&gt;"OUI","NEW","FAUX")),"")</f>
        <v>OLD</v>
      </c>
      <c r="AF1625" s="68"/>
      <c r="AG1625" s="68"/>
      <c r="AH1625" s="53" t="str">
        <f t="shared" si="25"/>
        <v/>
      </c>
    </row>
    <row r="1626" spans="1:34" ht="17">
      <c r="A1626" s="53" t="s">
        <v>2036</v>
      </c>
      <c r="B1626" s="53" t="s">
        <v>2037</v>
      </c>
      <c r="C1626" s="54">
        <v>3</v>
      </c>
      <c r="D1626" s="55" t="s">
        <v>47</v>
      </c>
      <c r="E1626" s="55" t="s">
        <v>137</v>
      </c>
      <c r="F1626" s="56" t="s">
        <v>49</v>
      </c>
      <c r="G1626" s="56" t="s">
        <v>49</v>
      </c>
      <c r="H1626" s="56"/>
      <c r="I1626" s="56"/>
      <c r="J1626" s="56" t="s">
        <v>49</v>
      </c>
      <c r="K1626" s="57">
        <v>1.0258</v>
      </c>
      <c r="L1626" s="58">
        <v>44160</v>
      </c>
      <c r="M1626" s="58">
        <v>45616</v>
      </c>
      <c r="N1626" s="59"/>
      <c r="O1626" s="56"/>
      <c r="P1626" s="56"/>
      <c r="Q1626" s="56">
        <v>3</v>
      </c>
      <c r="R1626" s="60">
        <v>0.51290000000000002</v>
      </c>
      <c r="S1626" s="61">
        <f>O1626+P1626</f>
        <v>0</v>
      </c>
      <c r="T1626" s="62">
        <f>+IF(L1626&lt;&gt;"",IF(DAYS360(L1626,$A$2)&lt;0,0,IF(AND(MONTH(L1626)=MONTH($A$2),YEAR(L1626)&lt;YEAR($A$2)),(DAYS360(L1626,$A$2)/30)-1,DAYS360(L1626,$A$2)/30)),0)</f>
        <v>52.033333333333331</v>
      </c>
      <c r="U1626" s="62">
        <f>+IF(M1626&lt;&gt;"",IF(DAYS360(M1626,$A$2)&lt;0,0,IF(AND(MONTH(M1626)=MONTH($A$2),YEAR(M1626)&lt;YEAR($A$2)),(DAYS360(M1626,$A$2)/30)-1,DAYS360(M1626,$A$2)/30)),0)</f>
        <v>4.2</v>
      </c>
      <c r="V1626" s="63">
        <f>S1626/((C1626+Q1626)/2)</f>
        <v>0</v>
      </c>
      <c r="W1626" s="64">
        <f>+IF(V1626&gt;0,1/V1626,999)</f>
        <v>999</v>
      </c>
      <c r="X1626" s="65" t="str">
        <f>+IF(N1626&lt;&gt;"",IF(INT(N1626)&lt;&gt;INT(K1626),"OUI",""),"")</f>
        <v/>
      </c>
      <c r="Y1626" s="66">
        <f>+IF(F1626="OUI",0,C1626*K1626)</f>
        <v>3.0773999999999999</v>
      </c>
      <c r="Z1626" s="67" t="str">
        <f>+IF(R1626="-",IF(OR(F1626="OUI",AND(G1626="OUI",T1626&lt;=$V$1),H1626="OUI",I1626="OUI",J1626="OUI",T1626&lt;=$V$1),"OUI",""),"")</f>
        <v/>
      </c>
      <c r="AA1626" s="68" t="str">
        <f>+IF(OR(Z1626&lt;&gt;"OUI",X1626="OUI",R1626&lt;&gt;"-"),"OUI","")</f>
        <v>OUI</v>
      </c>
      <c r="AB1626" s="69">
        <f>+IF(AA1626&lt;&gt;"OUI","-",IF(R1626="-",IF(W1626&lt;=3,"-",MAX(N1626,K1626*(1-$T$1))),IF(W1626&lt;=3,R1626,IF(T1626&gt;$V$6,MAX(N1626,K1626*$T$6),IF(T1626&gt;$V$5,MAX(R1626,N1626,K1626*(1-$T$2),K1626*(1-$T$5)),IF(T1626&gt;$V$4,MAX(R1626,N1626,K1626*(1-$T$2),K1626*(1-$T$4)),IF(T1626&gt;$V$3,MAX(R1626,N1626,K1626*(1-$T$2),K1626*(1-$T$3)),IF(T1626&gt;$V$1,MAX(N1626,K1626*(1-$T$2)),MAX(N1626,R1626)))))))))</f>
        <v>0.92322000000000004</v>
      </c>
      <c r="AC1626" s="70">
        <f>+IF(AB1626="-","-",IF(ABS(K1626-AB1626)&lt;0.1,1,-1*(AB1626-K1626)/K1626))</f>
        <v>0.1</v>
      </c>
      <c r="AD1626" s="66">
        <f>+IF(AB1626&lt;&gt;"-",IF(AB1626&lt;K1626,(K1626-AB1626)*C1626,AB1626*C1626),"")</f>
        <v>0.30774000000000001</v>
      </c>
      <c r="AE1626" s="68" t="str">
        <f>+IF(AB1626&lt;&gt;"-",IF(R1626&lt;&gt;"-",IF(Z1626&lt;&gt;"OUI","OLD","FAUX"),IF(Z1626&lt;&gt;"OUI","NEW","FAUX")),"")</f>
        <v>OLD</v>
      </c>
      <c r="AF1626" s="68"/>
      <c r="AG1626" s="68"/>
      <c r="AH1626" s="53" t="str">
        <f t="shared" si="25"/>
        <v/>
      </c>
    </row>
    <row r="1627" spans="1:34" ht="17">
      <c r="A1627" s="53" t="s">
        <v>2788</v>
      </c>
      <c r="B1627" s="53" t="s">
        <v>2789</v>
      </c>
      <c r="C1627" s="54">
        <v>443</v>
      </c>
      <c r="D1627" s="55" t="s">
        <v>133</v>
      </c>
      <c r="E1627" s="55"/>
      <c r="F1627" s="56" t="s">
        <v>49</v>
      </c>
      <c r="G1627" s="56" t="s">
        <v>49</v>
      </c>
      <c r="H1627" s="56" t="s">
        <v>98</v>
      </c>
      <c r="I1627" s="56"/>
      <c r="J1627" s="56"/>
      <c r="K1627" s="57">
        <v>1.0245</v>
      </c>
      <c r="L1627" s="58">
        <v>45085</v>
      </c>
      <c r="M1627" s="58">
        <v>45679</v>
      </c>
      <c r="N1627" s="59"/>
      <c r="O1627" s="56">
        <v>3</v>
      </c>
      <c r="P1627" s="56">
        <v>47</v>
      </c>
      <c r="Q1627" s="56">
        <v>496</v>
      </c>
      <c r="R1627" s="60" t="s">
        <v>1139</v>
      </c>
      <c r="S1627" s="61">
        <f>O1627+P1627</f>
        <v>50</v>
      </c>
      <c r="T1627" s="62">
        <f>+IF(L1627&lt;&gt;"",IF(DAYS360(L1627,$A$2)&lt;0,0,IF(AND(MONTH(L1627)=MONTH($A$2),YEAR(L1627)&lt;YEAR($A$2)),(DAYS360(L1627,$A$2)/30)-1,DAYS360(L1627,$A$2)/30)),0)</f>
        <v>21.6</v>
      </c>
      <c r="U1627" s="62">
        <f>+IF(M1627&lt;&gt;"",IF(DAYS360(M1627,$A$2)&lt;0,0,IF(AND(MONTH(M1627)=MONTH($A$2),YEAR(M1627)&lt;YEAR($A$2)),(DAYS360(M1627,$A$2)/30)-1,DAYS360(M1627,$A$2)/30)),0)</f>
        <v>2.1333333333333333</v>
      </c>
      <c r="V1627" s="63">
        <f>S1627/((C1627+Q1627)/2)</f>
        <v>0.10649627263045794</v>
      </c>
      <c r="W1627" s="64">
        <f>+IF(V1627&gt;0,1/V1627,999)</f>
        <v>9.3899999999999988</v>
      </c>
      <c r="X1627" s="65" t="str">
        <f>+IF(N1627&lt;&gt;"",IF(INT(N1627)&lt;&gt;INT(K1627),"OUI",""),"")</f>
        <v/>
      </c>
      <c r="Y1627" s="66">
        <f>+IF(F1627="OUI",0,C1627*K1627)</f>
        <v>453.8535</v>
      </c>
      <c r="Z1627" s="67" t="str">
        <f>+IF(R1627="-",IF(OR(F1627="OUI",AND(G1627="OUI",T1627&lt;=$V$1),H1627="OUI",I1627="OUI",J1627="OUI",T1627&lt;=$V$1),"OUI",""),"")</f>
        <v>OUI</v>
      </c>
      <c r="AA1627" s="68" t="str">
        <f>+IF(OR(Z1627&lt;&gt;"OUI",X1627="OUI",R1627&lt;&gt;"-"),"OUI","")</f>
        <v/>
      </c>
      <c r="AB1627" s="69" t="str">
        <f>+IF(AA1627&lt;&gt;"OUI","-",IF(R1627="-",IF(W1627&lt;=3,"-",MAX(N1627,K1627*(1-$T$1))),IF(W1627&lt;=3,R1627,IF(T1627&gt;$V$6,MAX(N1627,K1627*$T$6),IF(T1627&gt;$V$5,MAX(R1627,N1627,K1627*(1-$T$2),K1627*(1-$T$5)),IF(T1627&gt;$V$4,MAX(R1627,N1627,K1627*(1-$T$2),K1627*(1-$T$4)),IF(T1627&gt;$V$3,MAX(R1627,N1627,K1627*(1-$T$2),K1627*(1-$T$3)),IF(T1627&gt;$V$1,MAX(N1627,K1627*(1-$T$2)),MAX(N1627,R1627)))))))))</f>
        <v>-</v>
      </c>
      <c r="AC1627" s="70" t="str">
        <f>+IF(AB1627="-","-",IF(ABS(K1627-AB1627)&lt;0.1,1,-1*(AB1627-K1627)/K1627))</f>
        <v>-</v>
      </c>
      <c r="AD1627" s="66" t="str">
        <f>+IF(AB1627&lt;&gt;"-",IF(AB1627&lt;K1627,(K1627-AB1627)*C1627,AB1627*C1627),"")</f>
        <v/>
      </c>
      <c r="AE1627" s="68" t="str">
        <f>+IF(AB1627&lt;&gt;"-",IF(R1627&lt;&gt;"-",IF(Z1627&lt;&gt;"OUI","OLD","FAUX"),IF(Z1627&lt;&gt;"OUI","NEW","FAUX")),"")</f>
        <v/>
      </c>
      <c r="AF1627" s="68"/>
      <c r="AG1627" s="68"/>
      <c r="AH1627" s="53" t="str">
        <f t="shared" si="25"/>
        <v/>
      </c>
    </row>
    <row r="1628" spans="1:34" ht="17">
      <c r="A1628" s="53" t="s">
        <v>3495</v>
      </c>
      <c r="B1628" s="53" t="s">
        <v>3496</v>
      </c>
      <c r="C1628" s="54">
        <v>34</v>
      </c>
      <c r="D1628" s="55" t="s">
        <v>80</v>
      </c>
      <c r="E1628" s="55"/>
      <c r="F1628" s="56" t="s">
        <v>49</v>
      </c>
      <c r="G1628" s="56" t="s">
        <v>49</v>
      </c>
      <c r="H1628" s="56"/>
      <c r="I1628" s="56"/>
      <c r="J1628" s="56"/>
      <c r="K1628" s="57">
        <v>1.0205</v>
      </c>
      <c r="L1628" s="58">
        <v>45463</v>
      </c>
      <c r="M1628" s="58">
        <v>45719</v>
      </c>
      <c r="N1628" s="59"/>
      <c r="O1628" s="56">
        <v>4</v>
      </c>
      <c r="P1628" s="56"/>
      <c r="Q1628" s="56">
        <v>38</v>
      </c>
      <c r="R1628" s="60" t="s">
        <v>1139</v>
      </c>
      <c r="S1628" s="61">
        <f>O1628+P1628</f>
        <v>4</v>
      </c>
      <c r="T1628" s="62">
        <f>+IF(L1628&lt;&gt;"",IF(DAYS360(L1628,$A$2)&lt;0,0,IF(AND(MONTH(L1628)=MONTH($A$2),YEAR(L1628)&lt;YEAR($A$2)),(DAYS360(L1628,$A$2)/30)-1,DAYS360(L1628,$A$2)/30)),0)</f>
        <v>9.1999999999999993</v>
      </c>
      <c r="U1628" s="62">
        <f>+IF(M1628&lt;&gt;"",IF(DAYS360(M1628,$A$2)&lt;0,0,IF(AND(MONTH(M1628)=MONTH($A$2),YEAR(M1628)&lt;YEAR($A$2)),(DAYS360(M1628,$A$2)/30)-1,DAYS360(M1628,$A$2)/30)),0)</f>
        <v>0.76666666666666672</v>
      </c>
      <c r="V1628" s="63">
        <f>S1628/((C1628+Q1628)/2)</f>
        <v>0.1111111111111111</v>
      </c>
      <c r="W1628" s="64">
        <f>+IF(V1628&gt;0,1/V1628,999)</f>
        <v>9</v>
      </c>
      <c r="X1628" s="65" t="str">
        <f>+IF(N1628&lt;&gt;"",IF(INT(N1628)&lt;&gt;INT(K1628),"OUI",""),"")</f>
        <v/>
      </c>
      <c r="Y1628" s="66">
        <f>+IF(F1628="OUI",0,C1628*K1628)</f>
        <v>34.696999999999996</v>
      </c>
      <c r="Z1628" s="67" t="str">
        <f>+IF(R1628="-",IF(OR(F1628="OUI",AND(G1628="OUI",T1628&lt;=$V$1),H1628="OUI",I1628="OUI",J1628="OUI",T1628&lt;=$V$1),"OUI",""),"")</f>
        <v>OUI</v>
      </c>
      <c r="AA1628" s="68" t="str">
        <f>+IF(OR(Z1628&lt;&gt;"OUI",X1628="OUI",R1628&lt;&gt;"-"),"OUI","")</f>
        <v/>
      </c>
      <c r="AB1628" s="69" t="str">
        <f>+IF(AA1628&lt;&gt;"OUI","-",IF(R1628="-",IF(W1628&lt;=3,"-",MAX(N1628,K1628*(1-$T$1))),IF(W1628&lt;=3,R1628,IF(T1628&gt;$V$6,MAX(N1628,K1628*$T$6),IF(T1628&gt;$V$5,MAX(R1628,N1628,K1628*(1-$T$2),K1628*(1-$T$5)),IF(T1628&gt;$V$4,MAX(R1628,N1628,K1628*(1-$T$2),K1628*(1-$T$4)),IF(T1628&gt;$V$3,MAX(R1628,N1628,K1628*(1-$T$2),K1628*(1-$T$3)),IF(T1628&gt;$V$1,MAX(N1628,K1628*(1-$T$2)),MAX(N1628,R1628)))))))))</f>
        <v>-</v>
      </c>
      <c r="AC1628" s="70" t="str">
        <f>+IF(AB1628="-","-",IF(ABS(K1628-AB1628)&lt;0.1,1,-1*(AB1628-K1628)/K1628))</f>
        <v>-</v>
      </c>
      <c r="AD1628" s="66" t="str">
        <f>+IF(AB1628&lt;&gt;"-",IF(AB1628&lt;K1628,(K1628-AB1628)*C1628,AB1628*C1628),"")</f>
        <v/>
      </c>
      <c r="AE1628" s="68" t="str">
        <f>+IF(AB1628&lt;&gt;"-",IF(R1628&lt;&gt;"-",IF(Z1628&lt;&gt;"OUI","OLD","FAUX"),IF(Z1628&lt;&gt;"OUI","NEW","FAUX")),"")</f>
        <v/>
      </c>
      <c r="AF1628" s="68"/>
      <c r="AG1628" s="68"/>
      <c r="AH1628" s="53" t="str">
        <f t="shared" si="25"/>
        <v/>
      </c>
    </row>
    <row r="1629" spans="1:34" ht="17">
      <c r="A1629" s="53" t="s">
        <v>387</v>
      </c>
      <c r="B1629" s="53" t="s">
        <v>388</v>
      </c>
      <c r="C1629" s="54">
        <v>3</v>
      </c>
      <c r="D1629" s="55" t="s">
        <v>80</v>
      </c>
      <c r="E1629" s="55" t="s">
        <v>97</v>
      </c>
      <c r="F1629" s="56" t="s">
        <v>49</v>
      </c>
      <c r="G1629" s="56" t="s">
        <v>49</v>
      </c>
      <c r="H1629" s="56"/>
      <c r="I1629" s="56"/>
      <c r="J1629" s="56" t="s">
        <v>98</v>
      </c>
      <c r="K1629" s="57">
        <v>0.99470000000000003</v>
      </c>
      <c r="L1629" s="58">
        <v>43654</v>
      </c>
      <c r="M1629" s="58">
        <v>45565</v>
      </c>
      <c r="N1629" s="59"/>
      <c r="O1629" s="56"/>
      <c r="P1629" s="56"/>
      <c r="Q1629" s="56">
        <v>3</v>
      </c>
      <c r="R1629" s="60">
        <v>0.69628999999999996</v>
      </c>
      <c r="S1629" s="61">
        <f>O1629+P1629</f>
        <v>0</v>
      </c>
      <c r="T1629" s="62">
        <f>+IF(L1629&lt;&gt;"",IF(DAYS360(L1629,$A$2)&lt;0,0,IF(AND(MONTH(L1629)=MONTH($A$2),YEAR(L1629)&lt;YEAR($A$2)),(DAYS360(L1629,$A$2)/30)-1,DAYS360(L1629,$A$2)/30)),0)</f>
        <v>68.599999999999994</v>
      </c>
      <c r="U1629" s="62">
        <f>+IF(M1629&lt;&gt;"",IF(DAYS360(M1629,$A$2)&lt;0,0,IF(AND(MONTH(M1629)=MONTH($A$2),YEAR(M1629)&lt;YEAR($A$2)),(DAYS360(M1629,$A$2)/30)-1,DAYS360(M1629,$A$2)/30)),0)</f>
        <v>5.8666666666666663</v>
      </c>
      <c r="V1629" s="63">
        <f>S1629/((C1629+Q1629)/2)</f>
        <v>0</v>
      </c>
      <c r="W1629" s="64">
        <f>+IF(V1629&gt;0,1/V1629,999)</f>
        <v>999</v>
      </c>
      <c r="X1629" s="65" t="str">
        <f>+IF(N1629&lt;&gt;"",IF(INT(N1629)&lt;&gt;INT(K1629),"OUI",""),"")</f>
        <v/>
      </c>
      <c r="Y1629" s="66">
        <f>+IF(F1629="OUI",0,C1629*K1629)</f>
        <v>2.9841000000000002</v>
      </c>
      <c r="Z1629" s="67" t="str">
        <f>+IF(R1629="-",IF(OR(F1629="OUI",AND(G1629="OUI",T1629&lt;=$V$1),H1629="OUI",I1629="OUI",J1629="OUI",T1629&lt;=$V$1),"OUI",""),"")</f>
        <v/>
      </c>
      <c r="AA1629" s="68" t="str">
        <f>+IF(OR(Z1629&lt;&gt;"OUI",X1629="OUI",R1629&lt;&gt;"-"),"OUI","")</f>
        <v>OUI</v>
      </c>
      <c r="AB1629" s="69">
        <f>+IF(AA1629&lt;&gt;"OUI","-",IF(R1629="-",IF(W1629&lt;=3,"-",MAX(N1629,K1629*(1-$T$1))),IF(W1629&lt;=3,R1629,IF(T1629&gt;$V$6,MAX(N1629,K1629*$T$6),IF(T1629&gt;$V$5,MAX(R1629,N1629,K1629*(1-$T$2),K1629*(1-$T$5)),IF(T1629&gt;$V$4,MAX(R1629,N1629,K1629*(1-$T$2),K1629*(1-$T$4)),IF(T1629&gt;$V$3,MAX(R1629,N1629,K1629*(1-$T$2),K1629*(1-$T$3)),IF(T1629&gt;$V$1,MAX(N1629,K1629*(1-$T$2)),MAX(N1629,R1629)))))))))</f>
        <v>0.99470000000000003</v>
      </c>
      <c r="AC1629" s="70">
        <f>+IF(AB1629="-","-",IF(ABS(K1629-AB1629)&lt;0.1,1,-1*(AB1629-K1629)/K1629))</f>
        <v>1</v>
      </c>
      <c r="AD1629" s="66">
        <f>+IF(AB1629&lt;&gt;"-",IF(AB1629&lt;K1629,(K1629-AB1629)*C1629,AB1629*C1629),"")</f>
        <v>2.9841000000000002</v>
      </c>
      <c r="AE1629" s="68" t="str">
        <f>+IF(AB1629&lt;&gt;"-",IF(R1629&lt;&gt;"-",IF(Z1629&lt;&gt;"OUI","OLD","FAUX"),IF(Z1629&lt;&gt;"OUI","NEW","FAUX")),"")</f>
        <v>OLD</v>
      </c>
      <c r="AF1629" s="68"/>
      <c r="AG1629" s="68"/>
      <c r="AH1629" s="53" t="str">
        <f t="shared" si="25"/>
        <v/>
      </c>
    </row>
    <row r="1630" spans="1:34" ht="17">
      <c r="A1630" s="53" t="s">
        <v>373</v>
      </c>
      <c r="B1630" s="53" t="s">
        <v>374</v>
      </c>
      <c r="C1630" s="54">
        <v>4</v>
      </c>
      <c r="D1630" s="55" t="s">
        <v>80</v>
      </c>
      <c r="E1630" s="55" t="s">
        <v>97</v>
      </c>
      <c r="F1630" s="56" t="s">
        <v>49</v>
      </c>
      <c r="G1630" s="56" t="s">
        <v>49</v>
      </c>
      <c r="H1630" s="56"/>
      <c r="I1630" s="56"/>
      <c r="J1630" s="56" t="s">
        <v>98</v>
      </c>
      <c r="K1630" s="57">
        <v>0.98580000000000001</v>
      </c>
      <c r="L1630" s="58">
        <v>43654</v>
      </c>
      <c r="M1630" s="58">
        <v>44991</v>
      </c>
      <c r="N1630" s="59"/>
      <c r="O1630" s="56"/>
      <c r="P1630" s="56"/>
      <c r="Q1630" s="56">
        <v>4</v>
      </c>
      <c r="R1630" s="60">
        <v>0.98580000000000001</v>
      </c>
      <c r="S1630" s="61">
        <f>O1630+P1630</f>
        <v>0</v>
      </c>
      <c r="T1630" s="62">
        <f>+IF(L1630&lt;&gt;"",IF(DAYS360(L1630,$A$2)&lt;0,0,IF(AND(MONTH(L1630)=MONTH($A$2),YEAR(L1630)&lt;YEAR($A$2)),(DAYS360(L1630,$A$2)/30)-1,DAYS360(L1630,$A$2)/30)),0)</f>
        <v>68.599999999999994</v>
      </c>
      <c r="U1630" s="62">
        <f>+IF(M1630&lt;&gt;"",IF(DAYS360(M1630,$A$2)&lt;0,0,IF(AND(MONTH(M1630)=MONTH($A$2),YEAR(M1630)&lt;YEAR($A$2)),(DAYS360(M1630,$A$2)/30)-1,DAYS360(M1630,$A$2)/30)),0)</f>
        <v>23.666666666666668</v>
      </c>
      <c r="V1630" s="63">
        <f>S1630/((C1630+Q1630)/2)</f>
        <v>0</v>
      </c>
      <c r="W1630" s="64">
        <f>+IF(V1630&gt;0,1/V1630,999)</f>
        <v>999</v>
      </c>
      <c r="X1630" s="65" t="str">
        <f>+IF(N1630&lt;&gt;"",IF(INT(N1630)&lt;&gt;INT(K1630),"OUI",""),"")</f>
        <v/>
      </c>
      <c r="Y1630" s="66">
        <f>+IF(F1630="OUI",0,C1630*K1630)</f>
        <v>3.9432</v>
      </c>
      <c r="Z1630" s="67" t="str">
        <f>+IF(R1630="-",IF(OR(F1630="OUI",AND(G1630="OUI",T1630&lt;=$V$1),H1630="OUI",I1630="OUI",J1630="OUI",T1630&lt;=$V$1),"OUI",""),"")</f>
        <v/>
      </c>
      <c r="AA1630" s="68" t="str">
        <f>+IF(OR(Z1630&lt;&gt;"OUI",X1630="OUI",R1630&lt;&gt;"-"),"OUI","")</f>
        <v>OUI</v>
      </c>
      <c r="AB1630" s="69">
        <f>+IF(AA1630&lt;&gt;"OUI","-",IF(R1630="-",IF(W1630&lt;=3,"-",MAX(N1630,K1630*(1-$T$1))),IF(W1630&lt;=3,R1630,IF(T1630&gt;$V$6,MAX(N1630,K1630*$T$6),IF(T1630&gt;$V$5,MAX(R1630,N1630,K1630*(1-$T$2),K1630*(1-$T$5)),IF(T1630&gt;$V$4,MAX(R1630,N1630,K1630*(1-$T$2),K1630*(1-$T$4)),IF(T1630&gt;$V$3,MAX(R1630,N1630,K1630*(1-$T$2),K1630*(1-$T$3)),IF(T1630&gt;$V$1,MAX(N1630,K1630*(1-$T$2)),MAX(N1630,R1630)))))))))</f>
        <v>0.98580000000000001</v>
      </c>
      <c r="AC1630" s="70">
        <f>+IF(AB1630="-","-",IF(ABS(K1630-AB1630)&lt;0.1,1,-1*(AB1630-K1630)/K1630))</f>
        <v>1</v>
      </c>
      <c r="AD1630" s="66">
        <f>+IF(AB1630&lt;&gt;"-",IF(AB1630&lt;K1630,(K1630-AB1630)*C1630,AB1630*C1630),"")</f>
        <v>3.9432</v>
      </c>
      <c r="AE1630" s="68" t="str">
        <f>+IF(AB1630&lt;&gt;"-",IF(R1630&lt;&gt;"-",IF(Z1630&lt;&gt;"OUI","OLD","FAUX"),IF(Z1630&lt;&gt;"OUI","NEW","FAUX")),"")</f>
        <v>OLD</v>
      </c>
      <c r="AF1630" s="68"/>
      <c r="AG1630" s="68"/>
      <c r="AH1630" s="53" t="str">
        <f t="shared" si="25"/>
        <v/>
      </c>
    </row>
    <row r="1631" spans="1:34" ht="17">
      <c r="A1631" s="53" t="s">
        <v>2327</v>
      </c>
      <c r="B1631" s="53" t="s">
        <v>2328</v>
      </c>
      <c r="C1631" s="54">
        <v>9</v>
      </c>
      <c r="D1631" s="55" t="s">
        <v>133</v>
      </c>
      <c r="E1631" s="55" t="s">
        <v>437</v>
      </c>
      <c r="F1631" s="56" t="s">
        <v>49</v>
      </c>
      <c r="G1631" s="56" t="s">
        <v>49</v>
      </c>
      <c r="H1631" s="56"/>
      <c r="I1631" s="56"/>
      <c r="J1631" s="56" t="s">
        <v>49</v>
      </c>
      <c r="K1631" s="57">
        <v>0.95</v>
      </c>
      <c r="L1631" s="58">
        <v>45427</v>
      </c>
      <c r="M1631" s="58">
        <v>45567</v>
      </c>
      <c r="N1631" s="59"/>
      <c r="O1631" s="56"/>
      <c r="P1631" s="56"/>
      <c r="Q1631" s="56">
        <v>9</v>
      </c>
      <c r="R1631" s="60">
        <v>0.41999999999999993</v>
      </c>
      <c r="S1631" s="61">
        <f>O1631+P1631</f>
        <v>0</v>
      </c>
      <c r="T1631" s="62">
        <f>+IF(L1631&lt;&gt;"",IF(DAYS360(L1631,$A$2)&lt;0,0,IF(AND(MONTH(L1631)=MONTH($A$2),YEAR(L1631)&lt;YEAR($A$2)),(DAYS360(L1631,$A$2)/30)-1,DAYS360(L1631,$A$2)/30)),0)</f>
        <v>10.366666666666667</v>
      </c>
      <c r="U1631" s="62">
        <f>+IF(M1631&lt;&gt;"",IF(DAYS360(M1631,$A$2)&lt;0,0,IF(AND(MONTH(M1631)=MONTH($A$2),YEAR(M1631)&lt;YEAR($A$2)),(DAYS360(M1631,$A$2)/30)-1,DAYS360(M1631,$A$2)/30)),0)</f>
        <v>5.8</v>
      </c>
      <c r="V1631" s="63">
        <f>S1631/((C1631+Q1631)/2)</f>
        <v>0</v>
      </c>
      <c r="W1631" s="64">
        <f>+IF(V1631&gt;0,1/V1631,999)</f>
        <v>999</v>
      </c>
      <c r="X1631" s="65" t="str">
        <f>+IF(N1631&lt;&gt;"",IF(INT(N1631)&lt;&gt;INT(K1631),"OUI",""),"")</f>
        <v/>
      </c>
      <c r="Y1631" s="66">
        <f>+IF(F1631="OUI",0,C1631*K1631)</f>
        <v>8.5499999999999989</v>
      </c>
      <c r="Z1631" s="67" t="str">
        <f>+IF(R1631="-",IF(OR(F1631="OUI",AND(G1631="OUI",T1631&lt;=$V$1),H1631="OUI",I1631="OUI",J1631="OUI",T1631&lt;=$V$1),"OUI",""),"")</f>
        <v/>
      </c>
      <c r="AA1631" s="68" t="str">
        <f>+IF(OR(Z1631&lt;&gt;"OUI",X1631="OUI",R1631&lt;&gt;"-"),"OUI","")</f>
        <v>OUI</v>
      </c>
      <c r="AB1631" s="69">
        <f>+IF(AA1631&lt;&gt;"OUI","-",IF(R1631="-",IF(W1631&lt;=3,"-",MAX(N1631,K1631*(1-$T$1))),IF(W1631&lt;=3,R1631,IF(T1631&gt;$V$6,MAX(N1631,K1631*$T$6),IF(T1631&gt;$V$5,MAX(R1631,N1631,K1631*(1-$T$2),K1631*(1-$T$5)),IF(T1631&gt;$V$4,MAX(R1631,N1631,K1631*(1-$T$2),K1631*(1-$T$4)),IF(T1631&gt;$V$3,MAX(R1631,N1631,K1631*(1-$T$2),K1631*(1-$T$3)),IF(T1631&gt;$V$1,MAX(N1631,K1631*(1-$T$2)),MAX(N1631,R1631)))))))))</f>
        <v>0.41999999999999993</v>
      </c>
      <c r="AC1631" s="70">
        <f>+IF(AB1631="-","-",IF(ABS(K1631-AB1631)&lt;0.1,1,-1*(AB1631-K1631)/K1631))</f>
        <v>0.55789473684210533</v>
      </c>
      <c r="AD1631" s="66">
        <f>+IF(AB1631&lt;&gt;"-",IF(AB1631&lt;K1631,(K1631-AB1631)*C1631,AB1631*C1631),"")</f>
        <v>4.7700000000000005</v>
      </c>
      <c r="AE1631" s="68" t="str">
        <f>+IF(AB1631&lt;&gt;"-",IF(R1631&lt;&gt;"-",IF(Z1631&lt;&gt;"OUI","OLD","FAUX"),IF(Z1631&lt;&gt;"OUI","NEW","FAUX")),"")</f>
        <v>OLD</v>
      </c>
      <c r="AF1631" s="68"/>
      <c r="AG1631" s="68"/>
      <c r="AH1631" s="53" t="str">
        <f t="shared" si="25"/>
        <v/>
      </c>
    </row>
    <row r="1632" spans="1:34" ht="17">
      <c r="A1632" s="53" t="s">
        <v>1070</v>
      </c>
      <c r="B1632" s="53" t="s">
        <v>1071</v>
      </c>
      <c r="C1632" s="54">
        <v>25</v>
      </c>
      <c r="D1632" s="55" t="s">
        <v>133</v>
      </c>
      <c r="E1632" s="55" t="s">
        <v>137</v>
      </c>
      <c r="F1632" s="56" t="s">
        <v>49</v>
      </c>
      <c r="G1632" s="56" t="s">
        <v>49</v>
      </c>
      <c r="H1632" s="56"/>
      <c r="I1632" s="56"/>
      <c r="J1632" s="56" t="s">
        <v>49</v>
      </c>
      <c r="K1632" s="57">
        <v>0.94540000000000002</v>
      </c>
      <c r="L1632" s="58">
        <v>44005</v>
      </c>
      <c r="M1632" s="58">
        <v>45524</v>
      </c>
      <c r="N1632" s="59"/>
      <c r="O1632" s="56"/>
      <c r="P1632" s="56"/>
      <c r="Q1632" s="56">
        <v>25</v>
      </c>
      <c r="R1632" s="60">
        <v>0.85086000000000006</v>
      </c>
      <c r="S1632" s="61">
        <f>O1632+P1632</f>
        <v>0</v>
      </c>
      <c r="T1632" s="62">
        <f>+IF(L1632&lt;&gt;"",IF(DAYS360(L1632,$A$2)&lt;0,0,IF(AND(MONTH(L1632)=MONTH($A$2),YEAR(L1632)&lt;YEAR($A$2)),(DAYS360(L1632,$A$2)/30)-1,DAYS360(L1632,$A$2)/30)),0)</f>
        <v>57.1</v>
      </c>
      <c r="U1632" s="62">
        <f>+IF(M1632&lt;&gt;"",IF(DAYS360(M1632,$A$2)&lt;0,0,IF(AND(MONTH(M1632)=MONTH($A$2),YEAR(M1632)&lt;YEAR($A$2)),(DAYS360(M1632,$A$2)/30)-1,DAYS360(M1632,$A$2)/30)),0)</f>
        <v>7.2</v>
      </c>
      <c r="V1632" s="63">
        <f>S1632/((C1632+Q1632)/2)</f>
        <v>0</v>
      </c>
      <c r="W1632" s="64">
        <f>+IF(V1632&gt;0,1/V1632,999)</f>
        <v>999</v>
      </c>
      <c r="X1632" s="65" t="str">
        <f>+IF(N1632&lt;&gt;"",IF(INT(N1632)&lt;&gt;INT(K1632),"OUI",""),"")</f>
        <v/>
      </c>
      <c r="Y1632" s="66">
        <f>+IF(F1632="OUI",0,C1632*K1632)</f>
        <v>23.635000000000002</v>
      </c>
      <c r="Z1632" s="67" t="str">
        <f>+IF(R1632="-",IF(OR(F1632="OUI",AND(G1632="OUI",T1632&lt;=$V$1),H1632="OUI",I1632="OUI",J1632="OUI",T1632&lt;=$V$1),"OUI",""),"")</f>
        <v/>
      </c>
      <c r="AA1632" s="68" t="str">
        <f>+IF(OR(Z1632&lt;&gt;"OUI",X1632="OUI",R1632&lt;&gt;"-"),"OUI","")</f>
        <v>OUI</v>
      </c>
      <c r="AB1632" s="69">
        <f>+IF(AA1632&lt;&gt;"OUI","-",IF(R1632="-",IF(W1632&lt;=3,"-",MAX(N1632,K1632*(1-$T$1))),IF(W1632&lt;=3,R1632,IF(T1632&gt;$V$6,MAX(N1632,K1632*$T$6),IF(T1632&gt;$V$5,MAX(R1632,N1632,K1632*(1-$T$2),K1632*(1-$T$5)),IF(T1632&gt;$V$4,MAX(R1632,N1632,K1632*(1-$T$2),K1632*(1-$T$4)),IF(T1632&gt;$V$3,MAX(R1632,N1632,K1632*(1-$T$2),K1632*(1-$T$3)),IF(T1632&gt;$V$1,MAX(N1632,K1632*(1-$T$2)),MAX(N1632,R1632)))))))))</f>
        <v>0.85086000000000006</v>
      </c>
      <c r="AC1632" s="70">
        <f>+IF(AB1632="-","-",IF(ABS(K1632-AB1632)&lt;0.1,1,-1*(AB1632-K1632)/K1632))</f>
        <v>1</v>
      </c>
      <c r="AD1632" s="66">
        <f>+IF(AB1632&lt;&gt;"-",IF(AB1632&lt;K1632,(K1632-AB1632)*C1632,AB1632*C1632),"")</f>
        <v>2.3634999999999988</v>
      </c>
      <c r="AE1632" s="68" t="str">
        <f>+IF(AB1632&lt;&gt;"-",IF(R1632&lt;&gt;"-",IF(Z1632&lt;&gt;"OUI","OLD","FAUX"),IF(Z1632&lt;&gt;"OUI","NEW","FAUX")),"")</f>
        <v>OLD</v>
      </c>
      <c r="AF1632" s="68"/>
      <c r="AG1632" s="68"/>
      <c r="AH1632" s="53" t="str">
        <f t="shared" si="25"/>
        <v/>
      </c>
    </row>
    <row r="1633" spans="1:34" ht="17">
      <c r="A1633" s="53" t="s">
        <v>2030</v>
      </c>
      <c r="B1633" s="53" t="s">
        <v>2031</v>
      </c>
      <c r="C1633" s="54">
        <v>5</v>
      </c>
      <c r="D1633" s="55" t="s">
        <v>80</v>
      </c>
      <c r="E1633" s="55" t="s">
        <v>97</v>
      </c>
      <c r="F1633" s="56" t="s">
        <v>49</v>
      </c>
      <c r="G1633" s="56" t="s">
        <v>49</v>
      </c>
      <c r="H1633" s="56"/>
      <c r="I1633" s="56"/>
      <c r="J1633" s="56" t="s">
        <v>98</v>
      </c>
      <c r="K1633" s="57">
        <v>0.94010000000000005</v>
      </c>
      <c r="L1633" s="58">
        <v>44420</v>
      </c>
      <c r="M1633" s="58">
        <v>44971</v>
      </c>
      <c r="N1633" s="59"/>
      <c r="O1633" s="56"/>
      <c r="P1633" s="56"/>
      <c r="Q1633" s="56">
        <v>5</v>
      </c>
      <c r="R1633" s="60">
        <v>0.84609000000000001</v>
      </c>
      <c r="S1633" s="61">
        <f>O1633+P1633</f>
        <v>0</v>
      </c>
      <c r="T1633" s="62">
        <f>+IF(L1633&lt;&gt;"",IF(DAYS360(L1633,$A$2)&lt;0,0,IF(AND(MONTH(L1633)=MONTH($A$2),YEAR(L1633)&lt;YEAR($A$2)),(DAYS360(L1633,$A$2)/30)-1,DAYS360(L1633,$A$2)/30)),0)</f>
        <v>43.466666666666669</v>
      </c>
      <c r="U1633" s="62">
        <f>+IF(M1633&lt;&gt;"",IF(DAYS360(M1633,$A$2)&lt;0,0,IF(AND(MONTH(M1633)=MONTH($A$2),YEAR(M1633)&lt;YEAR($A$2)),(DAYS360(M1633,$A$2)/30)-1,DAYS360(M1633,$A$2)/30)),0)</f>
        <v>25.4</v>
      </c>
      <c r="V1633" s="63">
        <f>S1633/((C1633+Q1633)/2)</f>
        <v>0</v>
      </c>
      <c r="W1633" s="64">
        <f>+IF(V1633&gt;0,1/V1633,999)</f>
        <v>999</v>
      </c>
      <c r="X1633" s="65" t="str">
        <f>+IF(N1633&lt;&gt;"",IF(INT(N1633)&lt;&gt;INT(K1633),"OUI",""),"")</f>
        <v/>
      </c>
      <c r="Y1633" s="66">
        <f>+IF(F1633="OUI",0,C1633*K1633)</f>
        <v>4.7004999999999999</v>
      </c>
      <c r="Z1633" s="67" t="str">
        <f>+IF(R1633="-",IF(OR(F1633="OUI",AND(G1633="OUI",T1633&lt;=$V$1),H1633="OUI",I1633="OUI",J1633="OUI",T1633&lt;=$V$1),"OUI",""),"")</f>
        <v/>
      </c>
      <c r="AA1633" s="68" t="str">
        <f>+IF(OR(Z1633&lt;&gt;"OUI",X1633="OUI",R1633&lt;&gt;"-"),"OUI","")</f>
        <v>OUI</v>
      </c>
      <c r="AB1633" s="69">
        <f>+IF(AA1633&lt;&gt;"OUI","-",IF(R1633="-",IF(W1633&lt;=3,"-",MAX(N1633,K1633*(1-$T$1))),IF(W1633&lt;=3,R1633,IF(T1633&gt;$V$6,MAX(N1633,K1633*$T$6),IF(T1633&gt;$V$5,MAX(R1633,N1633,K1633*(1-$T$2),K1633*(1-$T$5)),IF(T1633&gt;$V$4,MAX(R1633,N1633,K1633*(1-$T$2),K1633*(1-$T$4)),IF(T1633&gt;$V$3,MAX(R1633,N1633,K1633*(1-$T$2),K1633*(1-$T$3)),IF(T1633&gt;$V$1,MAX(N1633,K1633*(1-$T$2)),MAX(N1633,R1633)))))))))</f>
        <v>0.84609000000000001</v>
      </c>
      <c r="AC1633" s="70">
        <f>+IF(AB1633="-","-",IF(ABS(K1633-AB1633)&lt;0.1,1,-1*(AB1633-K1633)/K1633))</f>
        <v>1</v>
      </c>
      <c r="AD1633" s="66">
        <f>+IF(AB1633&lt;&gt;"-",IF(AB1633&lt;K1633,(K1633-AB1633)*C1633,AB1633*C1633),"")</f>
        <v>0.47005000000000019</v>
      </c>
      <c r="AE1633" s="68" t="str">
        <f>+IF(AB1633&lt;&gt;"-",IF(R1633&lt;&gt;"-",IF(Z1633&lt;&gt;"OUI","OLD","FAUX"),IF(Z1633&lt;&gt;"OUI","NEW","FAUX")),"")</f>
        <v>OLD</v>
      </c>
      <c r="AF1633" s="68"/>
      <c r="AG1633" s="68"/>
      <c r="AH1633" s="53" t="str">
        <f t="shared" si="25"/>
        <v/>
      </c>
    </row>
    <row r="1634" spans="1:34" ht="17">
      <c r="A1634" s="53" t="s">
        <v>1870</v>
      </c>
      <c r="B1634" s="53" t="s">
        <v>1871</v>
      </c>
      <c r="C1634" s="54">
        <v>33</v>
      </c>
      <c r="D1634" s="55" t="s">
        <v>80</v>
      </c>
      <c r="E1634" s="55" t="s">
        <v>437</v>
      </c>
      <c r="F1634" s="56" t="s">
        <v>49</v>
      </c>
      <c r="G1634" s="56" t="s">
        <v>49</v>
      </c>
      <c r="H1634" s="56"/>
      <c r="I1634" s="56"/>
      <c r="J1634" s="56" t="s">
        <v>49</v>
      </c>
      <c r="K1634" s="57">
        <v>0.93110000000000004</v>
      </c>
      <c r="L1634" s="58">
        <v>44305</v>
      </c>
      <c r="M1634" s="58">
        <v>45722</v>
      </c>
      <c r="N1634" s="59"/>
      <c r="O1634" s="56">
        <v>3</v>
      </c>
      <c r="P1634" s="56"/>
      <c r="Q1634" s="56">
        <v>36</v>
      </c>
      <c r="R1634" s="60">
        <v>0.64401083333333342</v>
      </c>
      <c r="S1634" s="61">
        <f>O1634+P1634</f>
        <v>3</v>
      </c>
      <c r="T1634" s="62">
        <f>+IF(L1634&lt;&gt;"",IF(DAYS360(L1634,$A$2)&lt;0,0,IF(AND(MONTH(L1634)=MONTH($A$2),YEAR(L1634)&lt;YEAR($A$2)),(DAYS360(L1634,$A$2)/30)-1,DAYS360(L1634,$A$2)/30)),0)</f>
        <v>47.233333333333334</v>
      </c>
      <c r="U1634" s="62">
        <f>+IF(M1634&lt;&gt;"",IF(DAYS360(M1634,$A$2)&lt;0,0,IF(AND(MONTH(M1634)=MONTH($A$2),YEAR(M1634)&lt;YEAR($A$2)),(DAYS360(M1634,$A$2)/30)-1,DAYS360(M1634,$A$2)/30)),0)</f>
        <v>0.66666666666666663</v>
      </c>
      <c r="V1634" s="63">
        <f>S1634/((C1634+Q1634)/2)</f>
        <v>8.6956521739130432E-2</v>
      </c>
      <c r="W1634" s="64">
        <f>+IF(V1634&gt;0,1/V1634,999)</f>
        <v>11.5</v>
      </c>
      <c r="X1634" s="65" t="str">
        <f>+IF(N1634&lt;&gt;"",IF(INT(N1634)&lt;&gt;INT(K1634),"OUI",""),"")</f>
        <v/>
      </c>
      <c r="Y1634" s="66">
        <f>+IF(F1634="OUI",0,C1634*K1634)</f>
        <v>30.726300000000002</v>
      </c>
      <c r="Z1634" s="67" t="str">
        <f>+IF(R1634="-",IF(OR(F1634="OUI",AND(G1634="OUI",T1634&lt;=$V$1),H1634="OUI",I1634="OUI",J1634="OUI",T1634&lt;=$V$1),"OUI",""),"")</f>
        <v/>
      </c>
      <c r="AA1634" s="68" t="str">
        <f>+IF(OR(Z1634&lt;&gt;"OUI",X1634="OUI",R1634&lt;&gt;"-"),"OUI","")</f>
        <v>OUI</v>
      </c>
      <c r="AB1634" s="69">
        <f>+IF(AA1634&lt;&gt;"OUI","-",IF(R1634="-",IF(W1634&lt;=3,"-",MAX(N1634,K1634*(1-$T$1))),IF(W1634&lt;=3,R1634,IF(T1634&gt;$V$6,MAX(N1634,K1634*$T$6),IF(T1634&gt;$V$5,MAX(R1634,N1634,K1634*(1-$T$2),K1634*(1-$T$5)),IF(T1634&gt;$V$4,MAX(R1634,N1634,K1634*(1-$T$2),K1634*(1-$T$4)),IF(T1634&gt;$V$3,MAX(R1634,N1634,K1634*(1-$T$2),K1634*(1-$T$3)),IF(T1634&gt;$V$1,MAX(N1634,K1634*(1-$T$2)),MAX(N1634,R1634)))))))))</f>
        <v>0.83799000000000001</v>
      </c>
      <c r="AC1634" s="70">
        <f>+IF(AB1634="-","-",IF(ABS(K1634-AB1634)&lt;0.1,1,-1*(AB1634-K1634)/K1634))</f>
        <v>1</v>
      </c>
      <c r="AD1634" s="66">
        <f>+IF(AB1634&lt;&gt;"-",IF(AB1634&lt;K1634,(K1634-AB1634)*C1634,AB1634*C1634),"")</f>
        <v>3.0726300000000011</v>
      </c>
      <c r="AE1634" s="68" t="str">
        <f>+IF(AB1634&lt;&gt;"-",IF(R1634&lt;&gt;"-",IF(Z1634&lt;&gt;"OUI","OLD","FAUX"),IF(Z1634&lt;&gt;"OUI","NEW","FAUX")),"")</f>
        <v>OLD</v>
      </c>
      <c r="AF1634" s="68"/>
      <c r="AG1634" s="68"/>
      <c r="AH1634" s="53" t="str">
        <f t="shared" si="25"/>
        <v/>
      </c>
    </row>
    <row r="1635" spans="1:34" ht="17">
      <c r="A1635" s="53" t="s">
        <v>517</v>
      </c>
      <c r="B1635" s="53" t="s">
        <v>518</v>
      </c>
      <c r="C1635" s="54">
        <v>19</v>
      </c>
      <c r="D1635" s="55" t="s">
        <v>80</v>
      </c>
      <c r="E1635" s="55"/>
      <c r="F1635" s="56" t="s">
        <v>49</v>
      </c>
      <c r="G1635" s="56" t="s">
        <v>49</v>
      </c>
      <c r="H1635" s="56"/>
      <c r="I1635" s="56"/>
      <c r="J1635" s="56"/>
      <c r="K1635" s="57">
        <v>0.91359999999999997</v>
      </c>
      <c r="L1635" s="58">
        <v>44494</v>
      </c>
      <c r="M1635" s="58">
        <v>45706</v>
      </c>
      <c r="N1635" s="59"/>
      <c r="O1635" s="56">
        <v>3</v>
      </c>
      <c r="P1635" s="56"/>
      <c r="Q1635" s="56">
        <v>23</v>
      </c>
      <c r="R1635" s="60">
        <v>0.86792000000000002</v>
      </c>
      <c r="S1635" s="61">
        <f>O1635+P1635</f>
        <v>3</v>
      </c>
      <c r="T1635" s="62">
        <f>+IF(L1635&lt;&gt;"",IF(DAYS360(L1635,$A$2)&lt;0,0,IF(AND(MONTH(L1635)=MONTH($A$2),YEAR(L1635)&lt;YEAR($A$2)),(DAYS360(L1635,$A$2)/30)-1,DAYS360(L1635,$A$2)/30)),0)</f>
        <v>41.033333333333331</v>
      </c>
      <c r="U1635" s="62">
        <f>+IF(M1635&lt;&gt;"",IF(DAYS360(M1635,$A$2)&lt;0,0,IF(AND(MONTH(M1635)=MONTH($A$2),YEAR(M1635)&lt;YEAR($A$2)),(DAYS360(M1635,$A$2)/30)-1,DAYS360(M1635,$A$2)/30)),0)</f>
        <v>1.2666666666666666</v>
      </c>
      <c r="V1635" s="63">
        <f>S1635/((C1635+Q1635)/2)</f>
        <v>0.14285714285714285</v>
      </c>
      <c r="W1635" s="64">
        <f>+IF(V1635&gt;0,1/V1635,999)</f>
        <v>7</v>
      </c>
      <c r="X1635" s="65" t="str">
        <f>+IF(N1635&lt;&gt;"",IF(INT(N1635)&lt;&gt;INT(K1635),"OUI",""),"")</f>
        <v/>
      </c>
      <c r="Y1635" s="66">
        <f>+IF(F1635="OUI",0,C1635*K1635)</f>
        <v>17.3584</v>
      </c>
      <c r="Z1635" s="67" t="str">
        <f>+IF(R1635="-",IF(OR(F1635="OUI",AND(G1635="OUI",T1635&lt;=$V$1),H1635="OUI",I1635="OUI",J1635="OUI",T1635&lt;=$V$1),"OUI",""),"")</f>
        <v/>
      </c>
      <c r="AA1635" s="68" t="str">
        <f>+IF(OR(Z1635&lt;&gt;"OUI",X1635="OUI",R1635&lt;&gt;"-"),"OUI","")</f>
        <v>OUI</v>
      </c>
      <c r="AB1635" s="69">
        <f>+IF(AA1635&lt;&gt;"OUI","-",IF(R1635="-",IF(W1635&lt;=3,"-",MAX(N1635,K1635*(1-$T$1))),IF(W1635&lt;=3,R1635,IF(T1635&gt;$V$6,MAX(N1635,K1635*$T$6),IF(T1635&gt;$V$5,MAX(R1635,N1635,K1635*(1-$T$2),K1635*(1-$T$5)),IF(T1635&gt;$V$4,MAX(R1635,N1635,K1635*(1-$T$2),K1635*(1-$T$4)),IF(T1635&gt;$V$3,MAX(R1635,N1635,K1635*(1-$T$2),K1635*(1-$T$3)),IF(T1635&gt;$V$1,MAX(N1635,K1635*(1-$T$2)),MAX(N1635,R1635)))))))))</f>
        <v>0.86792000000000002</v>
      </c>
      <c r="AC1635" s="70">
        <f>+IF(AB1635="-","-",IF(ABS(K1635-AB1635)&lt;0.1,1,-1*(AB1635-K1635)/K1635))</f>
        <v>1</v>
      </c>
      <c r="AD1635" s="66">
        <f>+IF(AB1635&lt;&gt;"-",IF(AB1635&lt;K1635,(K1635-AB1635)*C1635,AB1635*C1635),"")</f>
        <v>0.86791999999999891</v>
      </c>
      <c r="AE1635" s="68" t="str">
        <f>+IF(AB1635&lt;&gt;"-",IF(R1635&lt;&gt;"-",IF(Z1635&lt;&gt;"OUI","OLD","FAUX"),IF(Z1635&lt;&gt;"OUI","NEW","FAUX")),"")</f>
        <v>OLD</v>
      </c>
      <c r="AF1635" s="68"/>
      <c r="AG1635" s="68"/>
      <c r="AH1635" s="53" t="str">
        <f t="shared" si="25"/>
        <v/>
      </c>
    </row>
    <row r="1636" spans="1:34" ht="17">
      <c r="A1636" s="53" t="s">
        <v>3327</v>
      </c>
      <c r="B1636" s="53" t="s">
        <v>3328</v>
      </c>
      <c r="C1636" s="54">
        <v>15</v>
      </c>
      <c r="D1636" s="55" t="s">
        <v>80</v>
      </c>
      <c r="E1636" s="55" t="s">
        <v>1084</v>
      </c>
      <c r="F1636" s="56"/>
      <c r="G1636" s="56"/>
      <c r="H1636" s="56"/>
      <c r="I1636" s="56"/>
      <c r="J1636" s="56" t="s">
        <v>49</v>
      </c>
      <c r="K1636" s="57">
        <v>0.90500000000000003</v>
      </c>
      <c r="L1636" s="58">
        <v>45695</v>
      </c>
      <c r="M1636" s="58">
        <v>45726</v>
      </c>
      <c r="N1636" s="59"/>
      <c r="O1636" s="56">
        <v>5</v>
      </c>
      <c r="P1636" s="56"/>
      <c r="Q1636" s="56"/>
      <c r="R1636" s="60" t="s">
        <v>1139</v>
      </c>
      <c r="S1636" s="61">
        <f>O1636+P1636</f>
        <v>5</v>
      </c>
      <c r="T1636" s="62">
        <f>+IF(L1636&lt;&gt;"",IF(DAYS360(L1636,$A$2)&lt;0,0,IF(AND(MONTH(L1636)=MONTH($A$2),YEAR(L1636)&lt;YEAR($A$2)),(DAYS360(L1636,$A$2)/30)-1,DAYS360(L1636,$A$2)/30)),0)</f>
        <v>1.6333333333333333</v>
      </c>
      <c r="U1636" s="62">
        <f>+IF(M1636&lt;&gt;"",IF(DAYS360(M1636,$A$2)&lt;0,0,IF(AND(MONTH(M1636)=MONTH($A$2),YEAR(M1636)&lt;YEAR($A$2)),(DAYS360(M1636,$A$2)/30)-1,DAYS360(M1636,$A$2)/30)),0)</f>
        <v>0.53333333333333333</v>
      </c>
      <c r="V1636" s="63">
        <f>S1636/((C1636+Q1636)/2)</f>
        <v>0.66666666666666663</v>
      </c>
      <c r="W1636" s="64">
        <f>+IF(V1636&gt;0,1/V1636,999)</f>
        <v>1.5</v>
      </c>
      <c r="X1636" s="65" t="str">
        <f>+IF(N1636&lt;&gt;"",IF(INT(N1636)&lt;&gt;INT(K1636),"OUI",""),"")</f>
        <v/>
      </c>
      <c r="Y1636" s="66">
        <f>+IF(F1636="OUI",0,C1636*K1636)</f>
        <v>13.575000000000001</v>
      </c>
      <c r="Z1636" s="67" t="str">
        <f>+IF(R1636="-",IF(OR(F1636="OUI",AND(G1636="OUI",T1636&lt;=$V$1),H1636="OUI",I1636="OUI",J1636="OUI",T1636&lt;=$V$1),"OUI",""),"")</f>
        <v>OUI</v>
      </c>
      <c r="AA1636" s="68" t="str">
        <f>+IF(OR(Z1636&lt;&gt;"OUI",X1636="OUI",R1636&lt;&gt;"-"),"OUI","")</f>
        <v/>
      </c>
      <c r="AB1636" s="69" t="str">
        <f>+IF(AA1636&lt;&gt;"OUI","-",IF(R1636="-",IF(W1636&lt;=3,"-",MAX(N1636,K1636*(1-$T$1))),IF(W1636&lt;=3,R1636,IF(T1636&gt;$V$6,MAX(N1636,K1636*$T$6),IF(T1636&gt;$V$5,MAX(R1636,N1636,K1636*(1-$T$2),K1636*(1-$T$5)),IF(T1636&gt;$V$4,MAX(R1636,N1636,K1636*(1-$T$2),K1636*(1-$T$4)),IF(T1636&gt;$V$3,MAX(R1636,N1636,K1636*(1-$T$2),K1636*(1-$T$3)),IF(T1636&gt;$V$1,MAX(N1636,K1636*(1-$T$2)),MAX(N1636,R1636)))))))))</f>
        <v>-</v>
      </c>
      <c r="AC1636" s="70" t="str">
        <f>+IF(AB1636="-","-",IF(ABS(K1636-AB1636)&lt;0.1,1,-1*(AB1636-K1636)/K1636))</f>
        <v>-</v>
      </c>
      <c r="AD1636" s="66" t="str">
        <f>+IF(AB1636&lt;&gt;"-",IF(AB1636&lt;K1636,(K1636-AB1636)*C1636,AB1636*C1636),"")</f>
        <v/>
      </c>
      <c r="AE1636" s="68" t="str">
        <f>+IF(AB1636&lt;&gt;"-",IF(R1636&lt;&gt;"-",IF(Z1636&lt;&gt;"OUI","OLD","FAUX"),IF(Z1636&lt;&gt;"OUI","NEW","FAUX")),"")</f>
        <v/>
      </c>
      <c r="AF1636" s="68"/>
      <c r="AG1636" s="68"/>
      <c r="AH1636" s="53" t="str">
        <f t="shared" si="25"/>
        <v/>
      </c>
    </row>
    <row r="1637" spans="1:34" ht="17">
      <c r="A1637" s="53" t="s">
        <v>314</v>
      </c>
      <c r="B1637" s="53" t="s">
        <v>315</v>
      </c>
      <c r="C1637" s="54">
        <v>14</v>
      </c>
      <c r="D1637" s="55" t="s">
        <v>80</v>
      </c>
      <c r="E1637" s="55" t="s">
        <v>97</v>
      </c>
      <c r="F1637" s="56" t="s">
        <v>49</v>
      </c>
      <c r="G1637" s="56" t="s">
        <v>49</v>
      </c>
      <c r="H1637" s="56"/>
      <c r="I1637" s="56"/>
      <c r="J1637" s="56" t="s">
        <v>98</v>
      </c>
      <c r="K1637" s="57">
        <v>0.89970000000000006</v>
      </c>
      <c r="L1637" s="58">
        <v>43671</v>
      </c>
      <c r="M1637" s="58">
        <v>44186</v>
      </c>
      <c r="N1637" s="59"/>
      <c r="O1637" s="56"/>
      <c r="P1637" s="56"/>
      <c r="Q1637" s="56">
        <v>14</v>
      </c>
      <c r="R1637" s="60">
        <v>0.89970000000000006</v>
      </c>
      <c r="S1637" s="61">
        <f>O1637+P1637</f>
        <v>0</v>
      </c>
      <c r="T1637" s="62">
        <f>+IF(L1637&lt;&gt;"",IF(DAYS360(L1637,$A$2)&lt;0,0,IF(AND(MONTH(L1637)=MONTH($A$2),YEAR(L1637)&lt;YEAR($A$2)),(DAYS360(L1637,$A$2)/30)-1,DAYS360(L1637,$A$2)/30)),0)</f>
        <v>68.033333333333331</v>
      </c>
      <c r="U1637" s="62">
        <f>+IF(M1637&lt;&gt;"",IF(DAYS360(M1637,$A$2)&lt;0,0,IF(AND(MONTH(M1637)=MONTH($A$2),YEAR(M1637)&lt;YEAR($A$2)),(DAYS360(M1637,$A$2)/30)-1,DAYS360(M1637,$A$2)/30)),0)</f>
        <v>51.166666666666664</v>
      </c>
      <c r="V1637" s="63">
        <f>S1637/((C1637+Q1637)/2)</f>
        <v>0</v>
      </c>
      <c r="W1637" s="64">
        <f>+IF(V1637&gt;0,1/V1637,999)</f>
        <v>999</v>
      </c>
      <c r="X1637" s="65" t="str">
        <f>+IF(N1637&lt;&gt;"",IF(INT(N1637)&lt;&gt;INT(K1637),"OUI",""),"")</f>
        <v/>
      </c>
      <c r="Y1637" s="66">
        <f>+IF(F1637="OUI",0,C1637*K1637)</f>
        <v>12.595800000000001</v>
      </c>
      <c r="Z1637" s="67" t="str">
        <f>+IF(R1637="-",IF(OR(F1637="OUI",AND(G1637="OUI",T1637&lt;=$V$1),H1637="OUI",I1637="OUI",J1637="OUI",T1637&lt;=$V$1),"OUI",""),"")</f>
        <v/>
      </c>
      <c r="AA1637" s="68" t="str">
        <f>+IF(OR(Z1637&lt;&gt;"OUI",X1637="OUI",R1637&lt;&gt;"-"),"OUI","")</f>
        <v>OUI</v>
      </c>
      <c r="AB1637" s="69">
        <f>+IF(AA1637&lt;&gt;"OUI","-",IF(R1637="-",IF(W1637&lt;=3,"-",MAX(N1637,K1637*(1-$T$1))),IF(W1637&lt;=3,R1637,IF(T1637&gt;$V$6,MAX(N1637,K1637*$T$6),IF(T1637&gt;$V$5,MAX(R1637,N1637,K1637*(1-$T$2),K1637*(1-$T$5)),IF(T1637&gt;$V$4,MAX(R1637,N1637,K1637*(1-$T$2),K1637*(1-$T$4)),IF(T1637&gt;$V$3,MAX(R1637,N1637,K1637*(1-$T$2),K1637*(1-$T$3)),IF(T1637&gt;$V$1,MAX(N1637,K1637*(1-$T$2)),MAX(N1637,R1637)))))))))</f>
        <v>0.89970000000000006</v>
      </c>
      <c r="AC1637" s="70">
        <f>+IF(AB1637="-","-",IF(ABS(K1637-AB1637)&lt;0.1,1,-1*(AB1637-K1637)/K1637))</f>
        <v>1</v>
      </c>
      <c r="AD1637" s="66">
        <f>+IF(AB1637&lt;&gt;"-",IF(AB1637&lt;K1637,(K1637-AB1637)*C1637,AB1637*C1637),"")</f>
        <v>12.595800000000001</v>
      </c>
      <c r="AE1637" s="68" t="str">
        <f>+IF(AB1637&lt;&gt;"-",IF(R1637&lt;&gt;"-",IF(Z1637&lt;&gt;"OUI","OLD","FAUX"),IF(Z1637&lt;&gt;"OUI","NEW","FAUX")),"")</f>
        <v>OLD</v>
      </c>
      <c r="AF1637" s="68"/>
      <c r="AG1637" s="68"/>
      <c r="AH1637" s="53" t="str">
        <f t="shared" si="25"/>
        <v/>
      </c>
    </row>
    <row r="1638" spans="1:34" ht="17">
      <c r="A1638" s="53" t="s">
        <v>262</v>
      </c>
      <c r="B1638" s="53" t="s">
        <v>263</v>
      </c>
      <c r="C1638" s="54">
        <v>30</v>
      </c>
      <c r="D1638" s="55" t="s">
        <v>80</v>
      </c>
      <c r="E1638" s="55" t="s">
        <v>243</v>
      </c>
      <c r="F1638" s="56" t="s">
        <v>49</v>
      </c>
      <c r="G1638" s="56" t="s">
        <v>49</v>
      </c>
      <c r="H1638" s="56"/>
      <c r="I1638" s="56"/>
      <c r="J1638" s="56" t="s">
        <v>98</v>
      </c>
      <c r="K1638" s="57">
        <v>0.87409999999999999</v>
      </c>
      <c r="L1638" s="58">
        <v>43480</v>
      </c>
      <c r="M1638" s="58">
        <v>45140</v>
      </c>
      <c r="N1638" s="59"/>
      <c r="O1638" s="56"/>
      <c r="P1638" s="56"/>
      <c r="Q1638" s="56">
        <v>30</v>
      </c>
      <c r="R1638" s="60">
        <v>0.87409999999999999</v>
      </c>
      <c r="S1638" s="61">
        <f>O1638+P1638</f>
        <v>0</v>
      </c>
      <c r="T1638" s="62">
        <f>+IF(L1638&lt;&gt;"",IF(DAYS360(L1638,$A$2)&lt;0,0,IF(AND(MONTH(L1638)=MONTH($A$2),YEAR(L1638)&lt;YEAR($A$2)),(DAYS360(L1638,$A$2)/30)-1,DAYS360(L1638,$A$2)/30)),0)</f>
        <v>74.36666666666666</v>
      </c>
      <c r="U1638" s="62">
        <f>+IF(M1638&lt;&gt;"",IF(DAYS360(M1638,$A$2)&lt;0,0,IF(AND(MONTH(M1638)=MONTH($A$2),YEAR(M1638)&lt;YEAR($A$2)),(DAYS360(M1638,$A$2)/30)-1,DAYS360(M1638,$A$2)/30)),0)</f>
        <v>19.8</v>
      </c>
      <c r="V1638" s="63">
        <f>S1638/((C1638+Q1638)/2)</f>
        <v>0</v>
      </c>
      <c r="W1638" s="64">
        <f>+IF(V1638&gt;0,1/V1638,999)</f>
        <v>999</v>
      </c>
      <c r="X1638" s="65" t="str">
        <f>+IF(N1638&lt;&gt;"",IF(INT(N1638)&lt;&gt;INT(K1638),"OUI",""),"")</f>
        <v/>
      </c>
      <c r="Y1638" s="66">
        <f>+IF(F1638="OUI",0,C1638*K1638)</f>
        <v>26.222999999999999</v>
      </c>
      <c r="Z1638" s="67" t="str">
        <f>+IF(R1638="-",IF(OR(F1638="OUI",AND(G1638="OUI",T1638&lt;=$V$1),H1638="OUI",I1638="OUI",J1638="OUI",T1638&lt;=$V$1),"OUI",""),"")</f>
        <v/>
      </c>
      <c r="AA1638" s="68" t="str">
        <f>+IF(OR(Z1638&lt;&gt;"OUI",X1638="OUI",R1638&lt;&gt;"-"),"OUI","")</f>
        <v>OUI</v>
      </c>
      <c r="AB1638" s="69">
        <f>+IF(AA1638&lt;&gt;"OUI","-",IF(R1638="-",IF(W1638&lt;=3,"-",MAX(N1638,K1638*(1-$T$1))),IF(W1638&lt;=3,R1638,IF(T1638&gt;$V$6,MAX(N1638,K1638*$T$6),IF(T1638&gt;$V$5,MAX(R1638,N1638,K1638*(1-$T$2),K1638*(1-$T$5)),IF(T1638&gt;$V$4,MAX(R1638,N1638,K1638*(1-$T$2),K1638*(1-$T$4)),IF(T1638&gt;$V$3,MAX(R1638,N1638,K1638*(1-$T$2),K1638*(1-$T$3)),IF(T1638&gt;$V$1,MAX(N1638,K1638*(1-$T$2)),MAX(N1638,R1638)))))))))</f>
        <v>0.87409999999999999</v>
      </c>
      <c r="AC1638" s="70">
        <f>+IF(AB1638="-","-",IF(ABS(K1638-AB1638)&lt;0.1,1,-1*(AB1638-K1638)/K1638))</f>
        <v>1</v>
      </c>
      <c r="AD1638" s="66">
        <f>+IF(AB1638&lt;&gt;"-",IF(AB1638&lt;K1638,(K1638-AB1638)*C1638,AB1638*C1638),"")</f>
        <v>26.222999999999999</v>
      </c>
      <c r="AE1638" s="68" t="str">
        <f>+IF(AB1638&lt;&gt;"-",IF(R1638&lt;&gt;"-",IF(Z1638&lt;&gt;"OUI","OLD","FAUX"),IF(Z1638&lt;&gt;"OUI","NEW","FAUX")),"")</f>
        <v>OLD</v>
      </c>
      <c r="AF1638" s="68"/>
      <c r="AG1638" s="68"/>
      <c r="AH1638" s="53" t="str">
        <f t="shared" si="25"/>
        <v/>
      </c>
    </row>
    <row r="1639" spans="1:34" ht="17">
      <c r="A1639" s="53" t="s">
        <v>1127</v>
      </c>
      <c r="B1639" s="53" t="s">
        <v>1128</v>
      </c>
      <c r="C1639" s="54">
        <v>6</v>
      </c>
      <c r="D1639" s="55" t="s">
        <v>80</v>
      </c>
      <c r="E1639" s="55" t="s">
        <v>97</v>
      </c>
      <c r="F1639" s="56" t="s">
        <v>49</v>
      </c>
      <c r="G1639" s="56" t="s">
        <v>49</v>
      </c>
      <c r="H1639" s="56"/>
      <c r="I1639" s="56"/>
      <c r="J1639" s="56" t="s">
        <v>98</v>
      </c>
      <c r="K1639" s="57">
        <v>0.86609999999999998</v>
      </c>
      <c r="L1639" s="58">
        <v>44279</v>
      </c>
      <c r="M1639" s="58">
        <v>45111</v>
      </c>
      <c r="N1639" s="59"/>
      <c r="O1639" s="56"/>
      <c r="P1639" s="56"/>
      <c r="Q1639" s="56">
        <v>6</v>
      </c>
      <c r="R1639" s="60">
        <v>0.77949000000000002</v>
      </c>
      <c r="S1639" s="61">
        <f>O1639+P1639</f>
        <v>0</v>
      </c>
      <c r="T1639" s="62">
        <f>+IF(L1639&lt;&gt;"",IF(DAYS360(L1639,$A$2)&lt;0,0,IF(AND(MONTH(L1639)=MONTH($A$2),YEAR(L1639)&lt;YEAR($A$2)),(DAYS360(L1639,$A$2)/30)-1,DAYS360(L1639,$A$2)/30)),0)</f>
        <v>47.06666666666667</v>
      </c>
      <c r="U1639" s="62">
        <f>+IF(M1639&lt;&gt;"",IF(DAYS360(M1639,$A$2)&lt;0,0,IF(AND(MONTH(M1639)=MONTH($A$2),YEAR(M1639)&lt;YEAR($A$2)),(DAYS360(M1639,$A$2)/30)-1,DAYS360(M1639,$A$2)/30)),0)</f>
        <v>20.733333333333334</v>
      </c>
      <c r="V1639" s="63">
        <f>S1639/((C1639+Q1639)/2)</f>
        <v>0</v>
      </c>
      <c r="W1639" s="64">
        <f>+IF(V1639&gt;0,1/V1639,999)</f>
        <v>999</v>
      </c>
      <c r="X1639" s="65" t="str">
        <f>+IF(N1639&lt;&gt;"",IF(INT(N1639)&lt;&gt;INT(K1639),"OUI",""),"")</f>
        <v/>
      </c>
      <c r="Y1639" s="66">
        <f>+IF(F1639="OUI",0,C1639*K1639)</f>
        <v>5.1966000000000001</v>
      </c>
      <c r="Z1639" s="67" t="str">
        <f>+IF(R1639="-",IF(OR(F1639="OUI",AND(G1639="OUI",T1639&lt;=$V$1),H1639="OUI",I1639="OUI",J1639="OUI",T1639&lt;=$V$1),"OUI",""),"")</f>
        <v/>
      </c>
      <c r="AA1639" s="68" t="str">
        <f>+IF(OR(Z1639&lt;&gt;"OUI",X1639="OUI",R1639&lt;&gt;"-"),"OUI","")</f>
        <v>OUI</v>
      </c>
      <c r="AB1639" s="69">
        <f>+IF(AA1639&lt;&gt;"OUI","-",IF(R1639="-",IF(W1639&lt;=3,"-",MAX(N1639,K1639*(1-$T$1))),IF(W1639&lt;=3,R1639,IF(T1639&gt;$V$6,MAX(N1639,K1639*$T$6),IF(T1639&gt;$V$5,MAX(R1639,N1639,K1639*(1-$T$2),K1639*(1-$T$5)),IF(T1639&gt;$V$4,MAX(R1639,N1639,K1639*(1-$T$2),K1639*(1-$T$4)),IF(T1639&gt;$V$3,MAX(R1639,N1639,K1639*(1-$T$2),K1639*(1-$T$3)),IF(T1639&gt;$V$1,MAX(N1639,K1639*(1-$T$2)),MAX(N1639,R1639)))))))))</f>
        <v>0.77949000000000002</v>
      </c>
      <c r="AC1639" s="70">
        <f>+IF(AB1639="-","-",IF(ABS(K1639-AB1639)&lt;0.1,1,-1*(AB1639-K1639)/K1639))</f>
        <v>1</v>
      </c>
      <c r="AD1639" s="66">
        <f>+IF(AB1639&lt;&gt;"-",IF(AB1639&lt;K1639,(K1639-AB1639)*C1639,AB1639*C1639),"")</f>
        <v>0.51965999999999979</v>
      </c>
      <c r="AE1639" s="68" t="str">
        <f>+IF(AB1639&lt;&gt;"-",IF(R1639&lt;&gt;"-",IF(Z1639&lt;&gt;"OUI","OLD","FAUX"),IF(Z1639&lt;&gt;"OUI","NEW","FAUX")),"")</f>
        <v>OLD</v>
      </c>
      <c r="AF1639" s="68"/>
      <c r="AG1639" s="68"/>
      <c r="AH1639" s="53" t="str">
        <f t="shared" si="25"/>
        <v/>
      </c>
    </row>
    <row r="1640" spans="1:34" ht="17">
      <c r="A1640" s="53" t="s">
        <v>365</v>
      </c>
      <c r="B1640" s="53" t="s">
        <v>366</v>
      </c>
      <c r="C1640" s="54">
        <v>5</v>
      </c>
      <c r="D1640" s="55" t="s">
        <v>80</v>
      </c>
      <c r="E1640" s="55" t="s">
        <v>243</v>
      </c>
      <c r="F1640" s="56" t="s">
        <v>49</v>
      </c>
      <c r="G1640" s="56" t="s">
        <v>49</v>
      </c>
      <c r="H1640" s="56"/>
      <c r="I1640" s="56"/>
      <c r="J1640" s="56" t="s">
        <v>98</v>
      </c>
      <c r="K1640" s="57">
        <v>0.8589</v>
      </c>
      <c r="L1640" s="58">
        <v>43315</v>
      </c>
      <c r="M1640" s="58">
        <v>45650</v>
      </c>
      <c r="N1640" s="59"/>
      <c r="O1640" s="56"/>
      <c r="P1640" s="56"/>
      <c r="Q1640" s="56">
        <v>5</v>
      </c>
      <c r="R1640" s="60">
        <v>0.77300999999999997</v>
      </c>
      <c r="S1640" s="61">
        <f>O1640+P1640</f>
        <v>0</v>
      </c>
      <c r="T1640" s="62">
        <f>+IF(L1640&lt;&gt;"",IF(DAYS360(L1640,$A$2)&lt;0,0,IF(AND(MONTH(L1640)=MONTH($A$2),YEAR(L1640)&lt;YEAR($A$2)),(DAYS360(L1640,$A$2)/30)-1,DAYS360(L1640,$A$2)/30)),0)</f>
        <v>79.766666666666666</v>
      </c>
      <c r="U1640" s="62">
        <f>+IF(M1640&lt;&gt;"",IF(DAYS360(M1640,$A$2)&lt;0,0,IF(AND(MONTH(M1640)=MONTH($A$2),YEAR(M1640)&lt;YEAR($A$2)),(DAYS360(M1640,$A$2)/30)-1,DAYS360(M1640,$A$2)/30)),0)</f>
        <v>3.0666666666666669</v>
      </c>
      <c r="V1640" s="63">
        <f>S1640/((C1640+Q1640)/2)</f>
        <v>0</v>
      </c>
      <c r="W1640" s="64">
        <f>+IF(V1640&gt;0,1/V1640,999)</f>
        <v>999</v>
      </c>
      <c r="X1640" s="65" t="str">
        <f>+IF(N1640&lt;&gt;"",IF(INT(N1640)&lt;&gt;INT(K1640),"OUI",""),"")</f>
        <v/>
      </c>
      <c r="Y1640" s="66">
        <f>+IF(F1640="OUI",0,C1640*K1640)</f>
        <v>4.2945000000000002</v>
      </c>
      <c r="Z1640" s="67" t="str">
        <f>+IF(R1640="-",IF(OR(F1640="OUI",AND(G1640="OUI",T1640&lt;=$V$1),H1640="OUI",I1640="OUI",J1640="OUI",T1640&lt;=$V$1),"OUI",""),"")</f>
        <v/>
      </c>
      <c r="AA1640" s="68" t="str">
        <f>+IF(OR(Z1640&lt;&gt;"OUI",X1640="OUI",R1640&lt;&gt;"-"),"OUI","")</f>
        <v>OUI</v>
      </c>
      <c r="AB1640" s="69">
        <f>+IF(AA1640&lt;&gt;"OUI","-",IF(R1640="-",IF(W1640&lt;=3,"-",MAX(N1640,K1640*(1-$T$1))),IF(W1640&lt;=3,R1640,IF(T1640&gt;$V$6,MAX(N1640,K1640*$T$6),IF(T1640&gt;$V$5,MAX(R1640,N1640,K1640*(1-$T$2),K1640*(1-$T$5)),IF(T1640&gt;$V$4,MAX(R1640,N1640,K1640*(1-$T$2),K1640*(1-$T$4)),IF(T1640&gt;$V$3,MAX(R1640,N1640,K1640*(1-$T$2),K1640*(1-$T$3)),IF(T1640&gt;$V$1,MAX(N1640,K1640*(1-$T$2)),MAX(N1640,R1640)))))))))</f>
        <v>0.8589</v>
      </c>
      <c r="AC1640" s="70">
        <f>+IF(AB1640="-","-",IF(ABS(K1640-AB1640)&lt;0.1,1,-1*(AB1640-K1640)/K1640))</f>
        <v>1</v>
      </c>
      <c r="AD1640" s="66">
        <f>+IF(AB1640&lt;&gt;"-",IF(AB1640&lt;K1640,(K1640-AB1640)*C1640,AB1640*C1640),"")</f>
        <v>4.2945000000000002</v>
      </c>
      <c r="AE1640" s="68" t="str">
        <f>+IF(AB1640&lt;&gt;"-",IF(R1640&lt;&gt;"-",IF(Z1640&lt;&gt;"OUI","OLD","FAUX"),IF(Z1640&lt;&gt;"OUI","NEW","FAUX")),"")</f>
        <v>OLD</v>
      </c>
      <c r="AF1640" s="68"/>
      <c r="AG1640" s="68"/>
      <c r="AH1640" s="53" t="str">
        <f t="shared" si="25"/>
        <v/>
      </c>
    </row>
    <row r="1641" spans="1:34" ht="17">
      <c r="A1641" s="53" t="s">
        <v>403</v>
      </c>
      <c r="B1641" s="53" t="s">
        <v>404</v>
      </c>
      <c r="C1641" s="54">
        <v>2</v>
      </c>
      <c r="D1641" s="55" t="s">
        <v>80</v>
      </c>
      <c r="E1641" s="55" t="s">
        <v>97</v>
      </c>
      <c r="F1641" s="56" t="s">
        <v>49</v>
      </c>
      <c r="G1641" s="56" t="s">
        <v>49</v>
      </c>
      <c r="H1641" s="56"/>
      <c r="I1641" s="56"/>
      <c r="J1641" s="56" t="s">
        <v>98</v>
      </c>
      <c r="K1641" s="57">
        <v>0.85760000000000003</v>
      </c>
      <c r="L1641" s="58">
        <v>43356</v>
      </c>
      <c r="M1641" s="58">
        <v>43963</v>
      </c>
      <c r="N1641" s="59"/>
      <c r="O1641" s="56"/>
      <c r="P1641" s="56"/>
      <c r="Q1641" s="56">
        <v>2</v>
      </c>
      <c r="R1641" s="60">
        <v>0.85760000000000003</v>
      </c>
      <c r="S1641" s="61">
        <f>O1641+P1641</f>
        <v>0</v>
      </c>
      <c r="T1641" s="62">
        <f>+IF(L1641&lt;&gt;"",IF(DAYS360(L1641,$A$2)&lt;0,0,IF(AND(MONTH(L1641)=MONTH($A$2),YEAR(L1641)&lt;YEAR($A$2)),(DAYS360(L1641,$A$2)/30)-1,DAYS360(L1641,$A$2)/30)),0)</f>
        <v>78.433333333333337</v>
      </c>
      <c r="U1641" s="62">
        <f>+IF(M1641&lt;&gt;"",IF(DAYS360(M1641,$A$2)&lt;0,0,IF(AND(MONTH(M1641)=MONTH($A$2),YEAR(M1641)&lt;YEAR($A$2)),(DAYS360(M1641,$A$2)/30)-1,DAYS360(M1641,$A$2)/30)),0)</f>
        <v>58.466666666666669</v>
      </c>
      <c r="V1641" s="63">
        <f>S1641/((C1641+Q1641)/2)</f>
        <v>0</v>
      </c>
      <c r="W1641" s="64">
        <f>+IF(V1641&gt;0,1/V1641,999)</f>
        <v>999</v>
      </c>
      <c r="X1641" s="65" t="str">
        <f>+IF(N1641&lt;&gt;"",IF(INT(N1641)&lt;&gt;INT(K1641),"OUI",""),"")</f>
        <v/>
      </c>
      <c r="Y1641" s="66">
        <f>+IF(F1641="OUI",0,C1641*K1641)</f>
        <v>1.7152000000000001</v>
      </c>
      <c r="Z1641" s="67" t="str">
        <f>+IF(R1641="-",IF(OR(F1641="OUI",AND(G1641="OUI",T1641&lt;=$V$1),H1641="OUI",I1641="OUI",J1641="OUI",T1641&lt;=$V$1),"OUI",""),"")</f>
        <v/>
      </c>
      <c r="AA1641" s="68" t="str">
        <f>+IF(OR(Z1641&lt;&gt;"OUI",X1641="OUI",R1641&lt;&gt;"-"),"OUI","")</f>
        <v>OUI</v>
      </c>
      <c r="AB1641" s="69">
        <f>+IF(AA1641&lt;&gt;"OUI","-",IF(R1641="-",IF(W1641&lt;=3,"-",MAX(N1641,K1641*(1-$T$1))),IF(W1641&lt;=3,R1641,IF(T1641&gt;$V$6,MAX(N1641,K1641*$T$6),IF(T1641&gt;$V$5,MAX(R1641,N1641,K1641*(1-$T$2),K1641*(1-$T$5)),IF(T1641&gt;$V$4,MAX(R1641,N1641,K1641*(1-$T$2),K1641*(1-$T$4)),IF(T1641&gt;$V$3,MAX(R1641,N1641,K1641*(1-$T$2),K1641*(1-$T$3)),IF(T1641&gt;$V$1,MAX(N1641,K1641*(1-$T$2)),MAX(N1641,R1641)))))))))</f>
        <v>0.85760000000000003</v>
      </c>
      <c r="AC1641" s="70">
        <f>+IF(AB1641="-","-",IF(ABS(K1641-AB1641)&lt;0.1,1,-1*(AB1641-K1641)/K1641))</f>
        <v>1</v>
      </c>
      <c r="AD1641" s="66">
        <f>+IF(AB1641&lt;&gt;"-",IF(AB1641&lt;K1641,(K1641-AB1641)*C1641,AB1641*C1641),"")</f>
        <v>1.7152000000000001</v>
      </c>
      <c r="AE1641" s="68" t="str">
        <f>+IF(AB1641&lt;&gt;"-",IF(R1641&lt;&gt;"-",IF(Z1641&lt;&gt;"OUI","OLD","FAUX"),IF(Z1641&lt;&gt;"OUI","NEW","FAUX")),"")</f>
        <v>OLD</v>
      </c>
      <c r="AF1641" s="68"/>
      <c r="AG1641" s="68"/>
      <c r="AH1641" s="53" t="str">
        <f t="shared" si="25"/>
        <v/>
      </c>
    </row>
    <row r="1642" spans="1:34" ht="17">
      <c r="A1642" s="53" t="s">
        <v>488</v>
      </c>
      <c r="B1642" s="53" t="s">
        <v>489</v>
      </c>
      <c r="C1642" s="54">
        <v>21</v>
      </c>
      <c r="D1642" s="55" t="s">
        <v>47</v>
      </c>
      <c r="E1642" s="55"/>
      <c r="F1642" s="56" t="s">
        <v>49</v>
      </c>
      <c r="G1642" s="56" t="s">
        <v>49</v>
      </c>
      <c r="H1642" s="56"/>
      <c r="I1642" s="56"/>
      <c r="J1642" s="56"/>
      <c r="K1642" s="57">
        <v>0.84650000000000003</v>
      </c>
      <c r="L1642" s="58">
        <v>44495</v>
      </c>
      <c r="M1642" s="58">
        <v>45010</v>
      </c>
      <c r="N1642" s="59"/>
      <c r="O1642" s="56"/>
      <c r="P1642" s="56"/>
      <c r="Q1642" s="56">
        <v>21</v>
      </c>
      <c r="R1642" s="60">
        <v>0.8053506944444444</v>
      </c>
      <c r="S1642" s="61">
        <f>O1642+P1642</f>
        <v>0</v>
      </c>
      <c r="T1642" s="62">
        <f>+IF(L1642&lt;&gt;"",IF(DAYS360(L1642,$A$2)&lt;0,0,IF(AND(MONTH(L1642)=MONTH($A$2),YEAR(L1642)&lt;YEAR($A$2)),(DAYS360(L1642,$A$2)/30)-1,DAYS360(L1642,$A$2)/30)),0)</f>
        <v>41</v>
      </c>
      <c r="U1642" s="62">
        <f>+IF(M1642&lt;&gt;"",IF(DAYS360(M1642,$A$2)&lt;0,0,IF(AND(MONTH(M1642)=MONTH($A$2),YEAR(M1642)&lt;YEAR($A$2)),(DAYS360(M1642,$A$2)/30)-1,DAYS360(M1642,$A$2)/30)),0)</f>
        <v>23.033333333333335</v>
      </c>
      <c r="V1642" s="63">
        <f>S1642/((C1642+Q1642)/2)</f>
        <v>0</v>
      </c>
      <c r="W1642" s="64">
        <f>+IF(V1642&gt;0,1/V1642,999)</f>
        <v>999</v>
      </c>
      <c r="X1642" s="65" t="str">
        <f>+IF(N1642&lt;&gt;"",IF(INT(N1642)&lt;&gt;INT(K1642),"OUI",""),"")</f>
        <v/>
      </c>
      <c r="Y1642" s="66">
        <f>+IF(F1642="OUI",0,C1642*K1642)</f>
        <v>17.776500000000002</v>
      </c>
      <c r="Z1642" s="67" t="str">
        <f>+IF(R1642="-",IF(OR(F1642="OUI",AND(G1642="OUI",T1642&lt;=$V$1),H1642="OUI",I1642="OUI",J1642="OUI",T1642&lt;=$V$1),"OUI",""),"")</f>
        <v/>
      </c>
      <c r="AA1642" s="68" t="str">
        <f>+IF(OR(Z1642&lt;&gt;"OUI",X1642="OUI",R1642&lt;&gt;"-"),"OUI","")</f>
        <v>OUI</v>
      </c>
      <c r="AB1642" s="69">
        <f>+IF(AA1642&lt;&gt;"OUI","-",IF(R1642="-",IF(W1642&lt;=3,"-",MAX(N1642,K1642*(1-$T$1))),IF(W1642&lt;=3,R1642,IF(T1642&gt;$V$6,MAX(N1642,K1642*$T$6),IF(T1642&gt;$V$5,MAX(R1642,N1642,K1642*(1-$T$2),K1642*(1-$T$5)),IF(T1642&gt;$V$4,MAX(R1642,N1642,K1642*(1-$T$2),K1642*(1-$T$4)),IF(T1642&gt;$V$3,MAX(R1642,N1642,K1642*(1-$T$2),K1642*(1-$T$3)),IF(T1642&gt;$V$1,MAX(N1642,K1642*(1-$T$2)),MAX(N1642,R1642)))))))))</f>
        <v>0.8053506944444444</v>
      </c>
      <c r="AC1642" s="70">
        <f>+IF(AB1642="-","-",IF(ABS(K1642-AB1642)&lt;0.1,1,-1*(AB1642-K1642)/K1642))</f>
        <v>1</v>
      </c>
      <c r="AD1642" s="66">
        <f>+IF(AB1642&lt;&gt;"-",IF(AB1642&lt;K1642,(K1642-AB1642)*C1642,AB1642*C1642),"")</f>
        <v>0.86413541666666815</v>
      </c>
      <c r="AE1642" s="68" t="str">
        <f>+IF(AB1642&lt;&gt;"-",IF(R1642&lt;&gt;"-",IF(Z1642&lt;&gt;"OUI","OLD","FAUX"),IF(Z1642&lt;&gt;"OUI","NEW","FAUX")),"")</f>
        <v>OLD</v>
      </c>
      <c r="AF1642" s="68"/>
      <c r="AG1642" s="68"/>
      <c r="AH1642" s="53" t="str">
        <f t="shared" si="25"/>
        <v/>
      </c>
    </row>
    <row r="1643" spans="1:34" ht="17">
      <c r="A1643" s="53" t="s">
        <v>490</v>
      </c>
      <c r="B1643" s="53" t="s">
        <v>491</v>
      </c>
      <c r="C1643" s="54">
        <v>20</v>
      </c>
      <c r="D1643" s="55" t="s">
        <v>47</v>
      </c>
      <c r="E1643" s="55"/>
      <c r="F1643" s="56" t="s">
        <v>49</v>
      </c>
      <c r="G1643" s="56" t="s">
        <v>49</v>
      </c>
      <c r="H1643" s="56"/>
      <c r="I1643" s="56"/>
      <c r="J1643" s="56"/>
      <c r="K1643" s="57">
        <v>0.84650000000000003</v>
      </c>
      <c r="L1643" s="58">
        <v>44495</v>
      </c>
      <c r="M1643" s="58">
        <v>45488</v>
      </c>
      <c r="N1643" s="59"/>
      <c r="O1643" s="56"/>
      <c r="P1643" s="56"/>
      <c r="Q1643" s="56">
        <v>21</v>
      </c>
      <c r="R1643" s="60">
        <v>0.8053506944444444</v>
      </c>
      <c r="S1643" s="61">
        <f>O1643+P1643</f>
        <v>0</v>
      </c>
      <c r="T1643" s="62">
        <f>+IF(L1643&lt;&gt;"",IF(DAYS360(L1643,$A$2)&lt;0,0,IF(AND(MONTH(L1643)=MONTH($A$2),YEAR(L1643)&lt;YEAR($A$2)),(DAYS360(L1643,$A$2)/30)-1,DAYS360(L1643,$A$2)/30)),0)</f>
        <v>41</v>
      </c>
      <c r="U1643" s="62">
        <f>+IF(M1643&lt;&gt;"",IF(DAYS360(M1643,$A$2)&lt;0,0,IF(AND(MONTH(M1643)=MONTH($A$2),YEAR(M1643)&lt;YEAR($A$2)),(DAYS360(M1643,$A$2)/30)-1,DAYS360(M1643,$A$2)/30)),0)</f>
        <v>8.3666666666666671</v>
      </c>
      <c r="V1643" s="63">
        <f>S1643/((C1643+Q1643)/2)</f>
        <v>0</v>
      </c>
      <c r="W1643" s="64">
        <f>+IF(V1643&gt;0,1/V1643,999)</f>
        <v>999</v>
      </c>
      <c r="X1643" s="65" t="str">
        <f>+IF(N1643&lt;&gt;"",IF(INT(N1643)&lt;&gt;INT(K1643),"OUI",""),"")</f>
        <v/>
      </c>
      <c r="Y1643" s="66">
        <f>+IF(F1643="OUI",0,C1643*K1643)</f>
        <v>16.93</v>
      </c>
      <c r="Z1643" s="67" t="str">
        <f>+IF(R1643="-",IF(OR(F1643="OUI",AND(G1643="OUI",T1643&lt;=$V$1),H1643="OUI",I1643="OUI",J1643="OUI",T1643&lt;=$V$1),"OUI",""),"")</f>
        <v/>
      </c>
      <c r="AA1643" s="68" t="str">
        <f>+IF(OR(Z1643&lt;&gt;"OUI",X1643="OUI",R1643&lt;&gt;"-"),"OUI","")</f>
        <v>OUI</v>
      </c>
      <c r="AB1643" s="69">
        <f>+IF(AA1643&lt;&gt;"OUI","-",IF(R1643="-",IF(W1643&lt;=3,"-",MAX(N1643,K1643*(1-$T$1))),IF(W1643&lt;=3,R1643,IF(T1643&gt;$V$6,MAX(N1643,K1643*$T$6),IF(T1643&gt;$V$5,MAX(R1643,N1643,K1643*(1-$T$2),K1643*(1-$T$5)),IF(T1643&gt;$V$4,MAX(R1643,N1643,K1643*(1-$T$2),K1643*(1-$T$4)),IF(T1643&gt;$V$3,MAX(R1643,N1643,K1643*(1-$T$2),K1643*(1-$T$3)),IF(T1643&gt;$V$1,MAX(N1643,K1643*(1-$T$2)),MAX(N1643,R1643)))))))))</f>
        <v>0.8053506944444444</v>
      </c>
      <c r="AC1643" s="70">
        <f>+IF(AB1643="-","-",IF(ABS(K1643-AB1643)&lt;0.1,1,-1*(AB1643-K1643)/K1643))</f>
        <v>1</v>
      </c>
      <c r="AD1643" s="66">
        <f>+IF(AB1643&lt;&gt;"-",IF(AB1643&lt;K1643,(K1643-AB1643)*C1643,AB1643*C1643),"")</f>
        <v>0.82298611111111253</v>
      </c>
      <c r="AE1643" s="68" t="str">
        <f>+IF(AB1643&lt;&gt;"-",IF(R1643&lt;&gt;"-",IF(Z1643&lt;&gt;"OUI","OLD","FAUX"),IF(Z1643&lt;&gt;"OUI","NEW","FAUX")),"")</f>
        <v>OLD</v>
      </c>
      <c r="AF1643" s="68"/>
      <c r="AG1643" s="68"/>
      <c r="AH1643" s="53" t="str">
        <f t="shared" si="25"/>
        <v/>
      </c>
    </row>
    <row r="1644" spans="1:34" ht="17">
      <c r="A1644" s="53" t="s">
        <v>1360</v>
      </c>
      <c r="B1644" s="53" t="s">
        <v>1361</v>
      </c>
      <c r="C1644" s="54">
        <v>4</v>
      </c>
      <c r="D1644" s="55" t="s">
        <v>80</v>
      </c>
      <c r="E1644" s="55" t="s">
        <v>81</v>
      </c>
      <c r="F1644" s="56" t="s">
        <v>49</v>
      </c>
      <c r="G1644" s="56" t="s">
        <v>49</v>
      </c>
      <c r="H1644" s="56"/>
      <c r="I1644" s="56"/>
      <c r="J1644" s="56" t="s">
        <v>49</v>
      </c>
      <c r="K1644" s="57">
        <v>0.8347</v>
      </c>
      <c r="L1644" s="58">
        <v>44736</v>
      </c>
      <c r="M1644" s="58">
        <v>45635</v>
      </c>
      <c r="N1644" s="59"/>
      <c r="O1644" s="56"/>
      <c r="P1644" s="56"/>
      <c r="Q1644" s="56">
        <v>4</v>
      </c>
      <c r="R1644" s="60" t="s">
        <v>1139</v>
      </c>
      <c r="S1644" s="61">
        <f>O1644+P1644</f>
        <v>0</v>
      </c>
      <c r="T1644" s="62">
        <f>+IF(L1644&lt;&gt;"",IF(DAYS360(L1644,$A$2)&lt;0,0,IF(AND(MONTH(L1644)=MONTH($A$2),YEAR(L1644)&lt;YEAR($A$2)),(DAYS360(L1644,$A$2)/30)-1,DAYS360(L1644,$A$2)/30)),0)</f>
        <v>33.06666666666667</v>
      </c>
      <c r="U1644" s="62">
        <f>+IF(M1644&lt;&gt;"",IF(DAYS360(M1644,$A$2)&lt;0,0,IF(AND(MONTH(M1644)=MONTH($A$2),YEAR(M1644)&lt;YEAR($A$2)),(DAYS360(M1644,$A$2)/30)-1,DAYS360(M1644,$A$2)/30)),0)</f>
        <v>3.5666666666666669</v>
      </c>
      <c r="V1644" s="63">
        <f>S1644/((C1644+Q1644)/2)</f>
        <v>0</v>
      </c>
      <c r="W1644" s="64">
        <f>+IF(V1644&gt;0,1/V1644,999)</f>
        <v>999</v>
      </c>
      <c r="X1644" s="65" t="str">
        <f>+IF(N1644&lt;&gt;"",IF(INT(N1644)&lt;&gt;INT(K1644),"OUI",""),"")</f>
        <v/>
      </c>
      <c r="Y1644" s="66">
        <f>+IF(F1644="OUI",0,C1644*K1644)</f>
        <v>3.3388</v>
      </c>
      <c r="Z1644" s="67" t="str">
        <f>+IF(R1644="-",IF(OR(F1644="OUI",AND(G1644="OUI",T1644&lt;=$V$1),H1644="OUI",I1644="OUI",J1644="OUI",T1644&lt;=$V$1),"OUI",""),"")</f>
        <v/>
      </c>
      <c r="AA1644" s="68" t="str">
        <f>+IF(OR(Z1644&lt;&gt;"OUI",X1644="OUI",R1644&lt;&gt;"-"),"OUI","")</f>
        <v>OUI</v>
      </c>
      <c r="AB1644" s="69">
        <f>+IF(AA1644&lt;&gt;"OUI","-",IF(R1644="-",IF(W1644&lt;=3,"-",MAX(N1644,K1644*(1-$T$1))),IF(W1644&lt;=3,R1644,IF(T1644&gt;$V$6,MAX(N1644,K1644*$T$6),IF(T1644&gt;$V$5,MAX(R1644,N1644,K1644*(1-$T$2),K1644*(1-$T$5)),IF(T1644&gt;$V$4,MAX(R1644,N1644,K1644*(1-$T$2),K1644*(1-$T$4)),IF(T1644&gt;$V$3,MAX(R1644,N1644,K1644*(1-$T$2),K1644*(1-$T$3)),IF(T1644&gt;$V$1,MAX(N1644,K1644*(1-$T$2)),MAX(N1644,R1644)))))))))</f>
        <v>0.75123000000000006</v>
      </c>
      <c r="AC1644" s="70">
        <f>+IF(AB1644="-","-",IF(ABS(K1644-AB1644)&lt;0.1,1,-1*(AB1644-K1644)/K1644))</f>
        <v>1</v>
      </c>
      <c r="AD1644" s="66">
        <f>+IF(AB1644&lt;&gt;"-",IF(AB1644&lt;K1644,(K1644-AB1644)*C1644,AB1644*C1644),"")</f>
        <v>0.33387999999999973</v>
      </c>
      <c r="AE1644" s="68" t="str">
        <f>+IF(AB1644&lt;&gt;"-",IF(R1644&lt;&gt;"-",IF(Z1644&lt;&gt;"OUI","OLD","FAUX"),IF(Z1644&lt;&gt;"OUI","NEW","FAUX")),"")</f>
        <v>NEW</v>
      </c>
      <c r="AF1644" s="68"/>
      <c r="AG1644" s="68"/>
      <c r="AH1644" s="53" t="str">
        <f t="shared" si="25"/>
        <v/>
      </c>
    </row>
    <row r="1645" spans="1:34" ht="17">
      <c r="A1645" s="53" t="s">
        <v>2002</v>
      </c>
      <c r="B1645" s="53" t="s">
        <v>2003</v>
      </c>
      <c r="C1645" s="54">
        <v>10</v>
      </c>
      <c r="D1645" s="55" t="s">
        <v>80</v>
      </c>
      <c r="E1645" s="55" t="s">
        <v>97</v>
      </c>
      <c r="F1645" s="56" t="s">
        <v>49</v>
      </c>
      <c r="G1645" s="56" t="s">
        <v>49</v>
      </c>
      <c r="H1645" s="56"/>
      <c r="I1645" s="56"/>
      <c r="J1645" s="56" t="s">
        <v>98</v>
      </c>
      <c r="K1645" s="57">
        <v>0.83450000000000002</v>
      </c>
      <c r="L1645" s="58">
        <v>44237</v>
      </c>
      <c r="M1645" s="58">
        <v>44172</v>
      </c>
      <c r="N1645" s="59"/>
      <c r="O1645" s="56"/>
      <c r="P1645" s="56"/>
      <c r="Q1645" s="56">
        <v>10</v>
      </c>
      <c r="R1645" s="60">
        <v>0.75105</v>
      </c>
      <c r="S1645" s="61">
        <f>O1645+P1645</f>
        <v>0</v>
      </c>
      <c r="T1645" s="62">
        <f>+IF(L1645&lt;&gt;"",IF(DAYS360(L1645,$A$2)&lt;0,0,IF(AND(MONTH(L1645)=MONTH($A$2),YEAR(L1645)&lt;YEAR($A$2)),(DAYS360(L1645,$A$2)/30)-1,DAYS360(L1645,$A$2)/30)),0)</f>
        <v>49.533333333333331</v>
      </c>
      <c r="U1645" s="62">
        <f>+IF(M1645&lt;&gt;"",IF(DAYS360(M1645,$A$2)&lt;0,0,IF(AND(MONTH(M1645)=MONTH($A$2),YEAR(M1645)&lt;YEAR($A$2)),(DAYS360(M1645,$A$2)/30)-1,DAYS360(M1645,$A$2)/30)),0)</f>
        <v>51.633333333333333</v>
      </c>
      <c r="V1645" s="63">
        <f>S1645/((C1645+Q1645)/2)</f>
        <v>0</v>
      </c>
      <c r="W1645" s="64">
        <f>+IF(V1645&gt;0,1/V1645,999)</f>
        <v>999</v>
      </c>
      <c r="X1645" s="65" t="str">
        <f>+IF(N1645&lt;&gt;"",IF(INT(N1645)&lt;&gt;INT(K1645),"OUI",""),"")</f>
        <v/>
      </c>
      <c r="Y1645" s="66">
        <f>+IF(F1645="OUI",0,C1645*K1645)</f>
        <v>8.3450000000000006</v>
      </c>
      <c r="Z1645" s="67" t="str">
        <f>+IF(R1645="-",IF(OR(F1645="OUI",AND(G1645="OUI",T1645&lt;=$V$1),H1645="OUI",I1645="OUI",J1645="OUI",T1645&lt;=$V$1),"OUI",""),"")</f>
        <v/>
      </c>
      <c r="AA1645" s="68" t="str">
        <f>+IF(OR(Z1645&lt;&gt;"OUI",X1645="OUI",R1645&lt;&gt;"-"),"OUI","")</f>
        <v>OUI</v>
      </c>
      <c r="AB1645" s="69">
        <f>+IF(AA1645&lt;&gt;"OUI","-",IF(R1645="-",IF(W1645&lt;=3,"-",MAX(N1645,K1645*(1-$T$1))),IF(W1645&lt;=3,R1645,IF(T1645&gt;$V$6,MAX(N1645,K1645*$T$6),IF(T1645&gt;$V$5,MAX(R1645,N1645,K1645*(1-$T$2),K1645*(1-$T$5)),IF(T1645&gt;$V$4,MAX(R1645,N1645,K1645*(1-$T$2),K1645*(1-$T$4)),IF(T1645&gt;$V$3,MAX(R1645,N1645,K1645*(1-$T$2),K1645*(1-$T$3)),IF(T1645&gt;$V$1,MAX(N1645,K1645*(1-$T$2)),MAX(N1645,R1645)))))))))</f>
        <v>0.75105</v>
      </c>
      <c r="AC1645" s="70">
        <f>+IF(AB1645="-","-",IF(ABS(K1645-AB1645)&lt;0.1,1,-1*(AB1645-K1645)/K1645))</f>
        <v>1</v>
      </c>
      <c r="AD1645" s="66">
        <f>+IF(AB1645&lt;&gt;"-",IF(AB1645&lt;K1645,(K1645-AB1645)*C1645,AB1645*C1645),"")</f>
        <v>0.83450000000000024</v>
      </c>
      <c r="AE1645" s="68" t="str">
        <f>+IF(AB1645&lt;&gt;"-",IF(R1645&lt;&gt;"-",IF(Z1645&lt;&gt;"OUI","OLD","FAUX"),IF(Z1645&lt;&gt;"OUI","NEW","FAUX")),"")</f>
        <v>OLD</v>
      </c>
      <c r="AF1645" s="68"/>
      <c r="AG1645" s="68"/>
      <c r="AH1645" s="53" t="str">
        <f t="shared" si="25"/>
        <v/>
      </c>
    </row>
    <row r="1646" spans="1:34" ht="17">
      <c r="A1646" s="53" t="s">
        <v>1352</v>
      </c>
      <c r="B1646" s="53" t="s">
        <v>1353</v>
      </c>
      <c r="C1646" s="54">
        <v>11</v>
      </c>
      <c r="D1646" s="55" t="s">
        <v>80</v>
      </c>
      <c r="E1646" s="55" t="s">
        <v>81</v>
      </c>
      <c r="F1646" s="56" t="s">
        <v>49</v>
      </c>
      <c r="G1646" s="56" t="s">
        <v>49</v>
      </c>
      <c r="H1646" s="56"/>
      <c r="I1646" s="56"/>
      <c r="J1646" s="56" t="s">
        <v>49</v>
      </c>
      <c r="K1646" s="57">
        <v>0.81759999999999999</v>
      </c>
      <c r="L1646" s="58">
        <v>44922</v>
      </c>
      <c r="M1646" s="58">
        <v>45720</v>
      </c>
      <c r="N1646" s="59"/>
      <c r="O1646" s="56">
        <v>2</v>
      </c>
      <c r="P1646" s="56"/>
      <c r="Q1646" s="56">
        <v>13</v>
      </c>
      <c r="R1646" s="60" t="s">
        <v>1139</v>
      </c>
      <c r="S1646" s="61">
        <f>O1646+P1646</f>
        <v>2</v>
      </c>
      <c r="T1646" s="62">
        <f>+IF(L1646&lt;&gt;"",IF(DAYS360(L1646,$A$2)&lt;0,0,IF(AND(MONTH(L1646)=MONTH($A$2),YEAR(L1646)&lt;YEAR($A$2)),(DAYS360(L1646,$A$2)/30)-1,DAYS360(L1646,$A$2)/30)),0)</f>
        <v>26.966666666666665</v>
      </c>
      <c r="U1646" s="62">
        <f>+IF(M1646&lt;&gt;"",IF(DAYS360(M1646,$A$2)&lt;0,0,IF(AND(MONTH(M1646)=MONTH($A$2),YEAR(M1646)&lt;YEAR($A$2)),(DAYS360(M1646,$A$2)/30)-1,DAYS360(M1646,$A$2)/30)),0)</f>
        <v>0.73333333333333328</v>
      </c>
      <c r="V1646" s="63">
        <f>S1646/((C1646+Q1646)/2)</f>
        <v>0.16666666666666666</v>
      </c>
      <c r="W1646" s="64">
        <f>+IF(V1646&gt;0,1/V1646,999)</f>
        <v>6</v>
      </c>
      <c r="X1646" s="65" t="str">
        <f>+IF(N1646&lt;&gt;"",IF(INT(N1646)&lt;&gt;INT(K1646),"OUI",""),"")</f>
        <v/>
      </c>
      <c r="Y1646" s="66">
        <f>+IF(F1646="OUI",0,C1646*K1646)</f>
        <v>8.9936000000000007</v>
      </c>
      <c r="Z1646" s="67" t="str">
        <f>+IF(R1646="-",IF(OR(F1646="OUI",AND(G1646="OUI",T1646&lt;=$V$1),H1646="OUI",I1646="OUI",J1646="OUI",T1646&lt;=$V$1),"OUI",""),"")</f>
        <v/>
      </c>
      <c r="AA1646" s="68" t="str">
        <f>+IF(OR(Z1646&lt;&gt;"OUI",X1646="OUI",R1646&lt;&gt;"-"),"OUI","")</f>
        <v>OUI</v>
      </c>
      <c r="AB1646" s="69">
        <f>+IF(AA1646&lt;&gt;"OUI","-",IF(R1646="-",IF(W1646&lt;=3,"-",MAX(N1646,K1646*(1-$T$1))),IF(W1646&lt;=3,R1646,IF(T1646&gt;$V$6,MAX(N1646,K1646*$T$6),IF(T1646&gt;$V$5,MAX(R1646,N1646,K1646*(1-$T$2),K1646*(1-$T$5)),IF(T1646&gt;$V$4,MAX(R1646,N1646,K1646*(1-$T$2),K1646*(1-$T$4)),IF(T1646&gt;$V$3,MAX(R1646,N1646,K1646*(1-$T$2),K1646*(1-$T$3)),IF(T1646&gt;$V$1,MAX(N1646,K1646*(1-$T$2)),MAX(N1646,R1646)))))))))</f>
        <v>0.73584000000000005</v>
      </c>
      <c r="AC1646" s="70">
        <f>+IF(AB1646="-","-",IF(ABS(K1646-AB1646)&lt;0.1,1,-1*(AB1646-K1646)/K1646))</f>
        <v>1</v>
      </c>
      <c r="AD1646" s="66">
        <f>+IF(AB1646&lt;&gt;"-",IF(AB1646&lt;K1646,(K1646-AB1646)*C1646,AB1646*C1646),"")</f>
        <v>0.89935999999999938</v>
      </c>
      <c r="AE1646" s="68" t="str">
        <f>+IF(AB1646&lt;&gt;"-",IF(R1646&lt;&gt;"-",IF(Z1646&lt;&gt;"OUI","OLD","FAUX"),IF(Z1646&lt;&gt;"OUI","NEW","FAUX")),"")</f>
        <v>NEW</v>
      </c>
      <c r="AF1646" s="68"/>
      <c r="AG1646" s="68"/>
      <c r="AH1646" s="53" t="str">
        <f t="shared" si="25"/>
        <v/>
      </c>
    </row>
    <row r="1647" spans="1:34" ht="17">
      <c r="A1647" s="53" t="s">
        <v>581</v>
      </c>
      <c r="B1647" s="53" t="s">
        <v>582</v>
      </c>
      <c r="C1647" s="54">
        <v>4</v>
      </c>
      <c r="D1647" s="55" t="s">
        <v>80</v>
      </c>
      <c r="E1647" s="55" t="s">
        <v>97</v>
      </c>
      <c r="F1647" s="56" t="s">
        <v>49</v>
      </c>
      <c r="G1647" s="56" t="s">
        <v>49</v>
      </c>
      <c r="H1647" s="56"/>
      <c r="I1647" s="56"/>
      <c r="J1647" s="56" t="s">
        <v>98</v>
      </c>
      <c r="K1647" s="57">
        <v>0.81489999999999996</v>
      </c>
      <c r="L1647" s="58">
        <v>44477</v>
      </c>
      <c r="M1647" s="58">
        <v>45057</v>
      </c>
      <c r="N1647" s="59"/>
      <c r="O1647" s="56"/>
      <c r="P1647" s="56"/>
      <c r="Q1647" s="56">
        <v>4</v>
      </c>
      <c r="R1647" s="60">
        <v>0.7549143055555555</v>
      </c>
      <c r="S1647" s="61">
        <f>O1647+P1647</f>
        <v>0</v>
      </c>
      <c r="T1647" s="62">
        <f>+IF(L1647&lt;&gt;"",IF(DAYS360(L1647,$A$2)&lt;0,0,IF(AND(MONTH(L1647)=MONTH($A$2),YEAR(L1647)&lt;YEAR($A$2)),(DAYS360(L1647,$A$2)/30)-1,DAYS360(L1647,$A$2)/30)),0)</f>
        <v>41.6</v>
      </c>
      <c r="U1647" s="62">
        <f>+IF(M1647&lt;&gt;"",IF(DAYS360(M1647,$A$2)&lt;0,0,IF(AND(MONTH(M1647)=MONTH($A$2),YEAR(M1647)&lt;YEAR($A$2)),(DAYS360(M1647,$A$2)/30)-1,DAYS360(M1647,$A$2)/30)),0)</f>
        <v>22.5</v>
      </c>
      <c r="V1647" s="63">
        <f>S1647/((C1647+Q1647)/2)</f>
        <v>0</v>
      </c>
      <c r="W1647" s="64">
        <f>+IF(V1647&gt;0,1/V1647,999)</f>
        <v>999</v>
      </c>
      <c r="X1647" s="65" t="str">
        <f>+IF(N1647&lt;&gt;"",IF(INT(N1647)&lt;&gt;INT(K1647),"OUI",""),"")</f>
        <v/>
      </c>
      <c r="Y1647" s="66">
        <f>+IF(F1647="OUI",0,C1647*K1647)</f>
        <v>3.2595999999999998</v>
      </c>
      <c r="Z1647" s="67" t="str">
        <f>+IF(R1647="-",IF(OR(F1647="OUI",AND(G1647="OUI",T1647&lt;=$V$1),H1647="OUI",I1647="OUI",J1647="OUI",T1647&lt;=$V$1),"OUI",""),"")</f>
        <v/>
      </c>
      <c r="AA1647" s="68" t="str">
        <f>+IF(OR(Z1647&lt;&gt;"OUI",X1647="OUI",R1647&lt;&gt;"-"),"OUI","")</f>
        <v>OUI</v>
      </c>
      <c r="AB1647" s="69">
        <f>+IF(AA1647&lt;&gt;"OUI","-",IF(R1647="-",IF(W1647&lt;=3,"-",MAX(N1647,K1647*(1-$T$1))),IF(W1647&lt;=3,R1647,IF(T1647&gt;$V$6,MAX(N1647,K1647*$T$6),IF(T1647&gt;$V$5,MAX(R1647,N1647,K1647*(1-$T$2),K1647*(1-$T$5)),IF(T1647&gt;$V$4,MAX(R1647,N1647,K1647*(1-$T$2),K1647*(1-$T$4)),IF(T1647&gt;$V$3,MAX(R1647,N1647,K1647*(1-$T$2),K1647*(1-$T$3)),IF(T1647&gt;$V$1,MAX(N1647,K1647*(1-$T$2)),MAX(N1647,R1647)))))))))</f>
        <v>0.7549143055555555</v>
      </c>
      <c r="AC1647" s="70">
        <f>+IF(AB1647="-","-",IF(ABS(K1647-AB1647)&lt;0.1,1,-1*(AB1647-K1647)/K1647))</f>
        <v>1</v>
      </c>
      <c r="AD1647" s="66">
        <f>+IF(AB1647&lt;&gt;"-",IF(AB1647&lt;K1647,(K1647-AB1647)*C1647,AB1647*C1647),"")</f>
        <v>0.23994277777777784</v>
      </c>
      <c r="AE1647" s="68" t="str">
        <f>+IF(AB1647&lt;&gt;"-",IF(R1647&lt;&gt;"-",IF(Z1647&lt;&gt;"OUI","OLD","FAUX"),IF(Z1647&lt;&gt;"OUI","NEW","FAUX")),"")</f>
        <v>OLD</v>
      </c>
      <c r="AF1647" s="68"/>
      <c r="AG1647" s="68"/>
      <c r="AH1647" s="53" t="str">
        <f t="shared" si="25"/>
        <v/>
      </c>
    </row>
    <row r="1648" spans="1:34" ht="17">
      <c r="A1648" s="53" t="s">
        <v>2776</v>
      </c>
      <c r="B1648" s="53" t="s">
        <v>2777</v>
      </c>
      <c r="C1648" s="54">
        <v>1</v>
      </c>
      <c r="D1648" s="55" t="s">
        <v>133</v>
      </c>
      <c r="E1648" s="55" t="s">
        <v>976</v>
      </c>
      <c r="F1648" s="56" t="s">
        <v>49</v>
      </c>
      <c r="G1648" s="56" t="s">
        <v>49</v>
      </c>
      <c r="H1648" s="56"/>
      <c r="I1648" s="56"/>
      <c r="J1648" s="56" t="s">
        <v>49</v>
      </c>
      <c r="K1648" s="57">
        <v>0.81</v>
      </c>
      <c r="L1648" s="58">
        <v>44977</v>
      </c>
      <c r="M1648" s="58">
        <v>45672</v>
      </c>
      <c r="N1648" s="59"/>
      <c r="O1648" s="56">
        <v>1</v>
      </c>
      <c r="P1648" s="56"/>
      <c r="Q1648" s="56">
        <v>2</v>
      </c>
      <c r="R1648" s="60" t="s">
        <v>1139</v>
      </c>
      <c r="S1648" s="61">
        <f>O1648+P1648</f>
        <v>1</v>
      </c>
      <c r="T1648" s="62">
        <f>+IF(L1648&lt;&gt;"",IF(DAYS360(L1648,$A$2)&lt;0,0,IF(AND(MONTH(L1648)=MONTH($A$2),YEAR(L1648)&lt;YEAR($A$2)),(DAYS360(L1648,$A$2)/30)-1,DAYS360(L1648,$A$2)/30)),0)</f>
        <v>25.2</v>
      </c>
      <c r="U1648" s="62">
        <f>+IF(M1648&lt;&gt;"",IF(DAYS360(M1648,$A$2)&lt;0,0,IF(AND(MONTH(M1648)=MONTH($A$2),YEAR(M1648)&lt;YEAR($A$2)),(DAYS360(M1648,$A$2)/30)-1,DAYS360(M1648,$A$2)/30)),0)</f>
        <v>2.3666666666666667</v>
      </c>
      <c r="V1648" s="63">
        <f>S1648/((C1648+Q1648)/2)</f>
        <v>0.66666666666666663</v>
      </c>
      <c r="W1648" s="64">
        <f>+IF(V1648&gt;0,1/V1648,999)</f>
        <v>1.5</v>
      </c>
      <c r="X1648" s="65" t="str">
        <f>+IF(N1648&lt;&gt;"",IF(INT(N1648)&lt;&gt;INT(K1648),"OUI",""),"")</f>
        <v/>
      </c>
      <c r="Y1648" s="66">
        <f>+IF(F1648="OUI",0,C1648*K1648)</f>
        <v>0.81</v>
      </c>
      <c r="Z1648" s="67" t="str">
        <f>+IF(R1648="-",IF(OR(F1648="OUI",AND(G1648="OUI",T1648&lt;=$V$1),H1648="OUI",I1648="OUI",J1648="OUI",T1648&lt;=$V$1),"OUI",""),"")</f>
        <v/>
      </c>
      <c r="AA1648" s="68" t="str">
        <f>+IF(OR(Z1648&lt;&gt;"OUI",X1648="OUI",R1648&lt;&gt;"-"),"OUI","")</f>
        <v>OUI</v>
      </c>
      <c r="AB1648" s="69" t="str">
        <f>+IF(AA1648&lt;&gt;"OUI","-",IF(R1648="-",IF(W1648&lt;=3,"-",MAX(N1648,K1648*(1-$T$1))),IF(W1648&lt;=3,R1648,IF(T1648&gt;$V$6,MAX(N1648,K1648*$T$6),IF(T1648&gt;$V$5,MAX(R1648,N1648,K1648*(1-$T$2),K1648*(1-$T$5)),IF(T1648&gt;$V$4,MAX(R1648,N1648,K1648*(1-$T$2),K1648*(1-$T$4)),IF(T1648&gt;$V$3,MAX(R1648,N1648,K1648*(1-$T$2),K1648*(1-$T$3)),IF(T1648&gt;$V$1,MAX(N1648,K1648*(1-$T$2)),MAX(N1648,R1648)))))))))</f>
        <v>-</v>
      </c>
      <c r="AC1648" s="70" t="str">
        <f>+IF(AB1648="-","-",IF(ABS(K1648-AB1648)&lt;0.1,1,-1*(AB1648-K1648)/K1648))</f>
        <v>-</v>
      </c>
      <c r="AD1648" s="66" t="str">
        <f>+IF(AB1648&lt;&gt;"-",IF(AB1648&lt;K1648,(K1648-AB1648)*C1648,AB1648*C1648),"")</f>
        <v/>
      </c>
      <c r="AE1648" s="68" t="str">
        <f>+IF(AB1648&lt;&gt;"-",IF(R1648&lt;&gt;"-",IF(Z1648&lt;&gt;"OUI","OLD","FAUX"),IF(Z1648&lt;&gt;"OUI","NEW","FAUX")),"")</f>
        <v/>
      </c>
      <c r="AF1648" s="68"/>
      <c r="AG1648" s="68"/>
      <c r="AH1648" s="53" t="str">
        <f t="shared" si="25"/>
        <v/>
      </c>
    </row>
    <row r="1649" spans="1:34" ht="17">
      <c r="A1649" s="53" t="s">
        <v>2796</v>
      </c>
      <c r="B1649" s="53" t="s">
        <v>2797</v>
      </c>
      <c r="C1649" s="54">
        <v>5</v>
      </c>
      <c r="D1649" s="55" t="s">
        <v>80</v>
      </c>
      <c r="E1649" s="55" t="s">
        <v>437</v>
      </c>
      <c r="F1649" s="56" t="s">
        <v>49</v>
      </c>
      <c r="G1649" s="56" t="s">
        <v>49</v>
      </c>
      <c r="H1649" s="56"/>
      <c r="I1649" s="56"/>
      <c r="J1649" s="56" t="s">
        <v>49</v>
      </c>
      <c r="K1649" s="57">
        <v>0.8</v>
      </c>
      <c r="L1649" s="58">
        <v>44595</v>
      </c>
      <c r="M1649" s="58">
        <v>45715</v>
      </c>
      <c r="N1649" s="59"/>
      <c r="O1649" s="56">
        <v>3</v>
      </c>
      <c r="P1649" s="56"/>
      <c r="Q1649" s="56">
        <v>8</v>
      </c>
      <c r="R1649" s="60" t="s">
        <v>1139</v>
      </c>
      <c r="S1649" s="61">
        <f>O1649+P1649</f>
        <v>3</v>
      </c>
      <c r="T1649" s="62">
        <f>+IF(L1649&lt;&gt;"",IF(DAYS360(L1649,$A$2)&lt;0,0,IF(AND(MONTH(L1649)=MONTH($A$2),YEAR(L1649)&lt;YEAR($A$2)),(DAYS360(L1649,$A$2)/30)-1,DAYS360(L1649,$A$2)/30)),0)</f>
        <v>37.766666666666666</v>
      </c>
      <c r="U1649" s="62">
        <f>+IF(M1649&lt;&gt;"",IF(DAYS360(M1649,$A$2)&lt;0,0,IF(AND(MONTH(M1649)=MONTH($A$2),YEAR(M1649)&lt;YEAR($A$2)),(DAYS360(M1649,$A$2)/30)-1,DAYS360(M1649,$A$2)/30)),0)</f>
        <v>0.96666666666666667</v>
      </c>
      <c r="V1649" s="63">
        <f>S1649/((C1649+Q1649)/2)</f>
        <v>0.46153846153846156</v>
      </c>
      <c r="W1649" s="64">
        <f>+IF(V1649&gt;0,1/V1649,999)</f>
        <v>2.1666666666666665</v>
      </c>
      <c r="X1649" s="65" t="str">
        <f>+IF(N1649&lt;&gt;"",IF(INT(N1649)&lt;&gt;INT(K1649),"OUI",""),"")</f>
        <v/>
      </c>
      <c r="Y1649" s="66">
        <f>+IF(F1649="OUI",0,C1649*K1649)</f>
        <v>4</v>
      </c>
      <c r="Z1649" s="67" t="str">
        <f>+IF(R1649="-",IF(OR(F1649="OUI",AND(G1649="OUI",T1649&lt;=$V$1),H1649="OUI",I1649="OUI",J1649="OUI",T1649&lt;=$V$1),"OUI",""),"")</f>
        <v/>
      </c>
      <c r="AA1649" s="68" t="str">
        <f>+IF(OR(Z1649&lt;&gt;"OUI",X1649="OUI",R1649&lt;&gt;"-"),"OUI","")</f>
        <v>OUI</v>
      </c>
      <c r="AB1649" s="69" t="str">
        <f>+IF(AA1649&lt;&gt;"OUI","-",IF(R1649="-",IF(W1649&lt;=3,"-",MAX(N1649,K1649*(1-$T$1))),IF(W1649&lt;=3,R1649,IF(T1649&gt;$V$6,MAX(N1649,K1649*$T$6),IF(T1649&gt;$V$5,MAX(R1649,N1649,K1649*(1-$T$2),K1649*(1-$T$5)),IF(T1649&gt;$V$4,MAX(R1649,N1649,K1649*(1-$T$2),K1649*(1-$T$4)),IF(T1649&gt;$V$3,MAX(R1649,N1649,K1649*(1-$T$2),K1649*(1-$T$3)),IF(T1649&gt;$V$1,MAX(N1649,K1649*(1-$T$2)),MAX(N1649,R1649)))))))))</f>
        <v>-</v>
      </c>
      <c r="AC1649" s="70" t="str">
        <f>+IF(AB1649="-","-",IF(ABS(K1649-AB1649)&lt;0.1,1,-1*(AB1649-K1649)/K1649))</f>
        <v>-</v>
      </c>
      <c r="AD1649" s="66" t="str">
        <f>+IF(AB1649&lt;&gt;"-",IF(AB1649&lt;K1649,(K1649-AB1649)*C1649,AB1649*C1649),"")</f>
        <v/>
      </c>
      <c r="AE1649" s="68" t="str">
        <f>+IF(AB1649&lt;&gt;"-",IF(R1649&lt;&gt;"-",IF(Z1649&lt;&gt;"OUI","OLD","FAUX"),IF(Z1649&lt;&gt;"OUI","NEW","FAUX")),"")</f>
        <v/>
      </c>
      <c r="AF1649" s="68"/>
      <c r="AG1649" s="68"/>
      <c r="AH1649" s="53" t="str">
        <f t="shared" si="25"/>
        <v/>
      </c>
    </row>
    <row r="1650" spans="1:34" ht="17">
      <c r="A1650" s="53" t="s">
        <v>3485</v>
      </c>
      <c r="B1650" s="53" t="s">
        <v>3486</v>
      </c>
      <c r="C1650" s="54">
        <v>12</v>
      </c>
      <c r="D1650" s="55" t="s">
        <v>80</v>
      </c>
      <c r="E1650" s="55"/>
      <c r="F1650" s="56" t="s">
        <v>49</v>
      </c>
      <c r="G1650" s="56" t="s">
        <v>49</v>
      </c>
      <c r="H1650" s="56"/>
      <c r="I1650" s="56"/>
      <c r="J1650" s="56"/>
      <c r="K1650" s="57">
        <v>0.79930000000000001</v>
      </c>
      <c r="L1650" s="58">
        <v>45546</v>
      </c>
      <c r="M1650" s="58">
        <v>45733</v>
      </c>
      <c r="N1650" s="59"/>
      <c r="O1650" s="56">
        <v>15</v>
      </c>
      <c r="P1650" s="56"/>
      <c r="Q1650" s="56">
        <v>28</v>
      </c>
      <c r="R1650" s="60" t="s">
        <v>1139</v>
      </c>
      <c r="S1650" s="61">
        <f>O1650+P1650</f>
        <v>15</v>
      </c>
      <c r="T1650" s="62">
        <f>+IF(L1650&lt;&gt;"",IF(DAYS360(L1650,$A$2)&lt;0,0,IF(AND(MONTH(L1650)=MONTH($A$2),YEAR(L1650)&lt;YEAR($A$2)),(DAYS360(L1650,$A$2)/30)-1,DAYS360(L1650,$A$2)/30)),0)</f>
        <v>6.5</v>
      </c>
      <c r="U1650" s="62">
        <f>+IF(M1650&lt;&gt;"",IF(DAYS360(M1650,$A$2)&lt;0,0,IF(AND(MONTH(M1650)=MONTH($A$2),YEAR(M1650)&lt;YEAR($A$2)),(DAYS360(M1650,$A$2)/30)-1,DAYS360(M1650,$A$2)/30)),0)</f>
        <v>0.3</v>
      </c>
      <c r="V1650" s="63">
        <f>S1650/((C1650+Q1650)/2)</f>
        <v>0.75</v>
      </c>
      <c r="W1650" s="64">
        <f>+IF(V1650&gt;0,1/V1650,999)</f>
        <v>1.3333333333333333</v>
      </c>
      <c r="X1650" s="65" t="str">
        <f>+IF(N1650&lt;&gt;"",IF(INT(N1650)&lt;&gt;INT(K1650),"OUI",""),"")</f>
        <v/>
      </c>
      <c r="Y1650" s="66">
        <f>+IF(F1650="OUI",0,C1650*K1650)</f>
        <v>9.5915999999999997</v>
      </c>
      <c r="Z1650" s="67" t="str">
        <f>+IF(R1650="-",IF(OR(F1650="OUI",AND(G1650="OUI",T1650&lt;=$V$1),H1650="OUI",I1650="OUI",J1650="OUI",T1650&lt;=$V$1),"OUI",""),"")</f>
        <v>OUI</v>
      </c>
      <c r="AA1650" s="68" t="str">
        <f>+IF(OR(Z1650&lt;&gt;"OUI",X1650="OUI",R1650&lt;&gt;"-"),"OUI","")</f>
        <v/>
      </c>
      <c r="AB1650" s="69" t="str">
        <f>+IF(AA1650&lt;&gt;"OUI","-",IF(R1650="-",IF(W1650&lt;=3,"-",MAX(N1650,K1650*(1-$T$1))),IF(W1650&lt;=3,R1650,IF(T1650&gt;$V$6,MAX(N1650,K1650*$T$6),IF(T1650&gt;$V$5,MAX(R1650,N1650,K1650*(1-$T$2),K1650*(1-$T$5)),IF(T1650&gt;$V$4,MAX(R1650,N1650,K1650*(1-$T$2),K1650*(1-$T$4)),IF(T1650&gt;$V$3,MAX(R1650,N1650,K1650*(1-$T$2),K1650*(1-$T$3)),IF(T1650&gt;$V$1,MAX(N1650,K1650*(1-$T$2)),MAX(N1650,R1650)))))))))</f>
        <v>-</v>
      </c>
      <c r="AC1650" s="70" t="str">
        <f>+IF(AB1650="-","-",IF(ABS(K1650-AB1650)&lt;0.1,1,-1*(AB1650-K1650)/K1650))</f>
        <v>-</v>
      </c>
      <c r="AD1650" s="66" t="str">
        <f>+IF(AB1650&lt;&gt;"-",IF(AB1650&lt;K1650,(K1650-AB1650)*C1650,AB1650*C1650),"")</f>
        <v/>
      </c>
      <c r="AE1650" s="68" t="str">
        <f>+IF(AB1650&lt;&gt;"-",IF(R1650&lt;&gt;"-",IF(Z1650&lt;&gt;"OUI","OLD","FAUX"),IF(Z1650&lt;&gt;"OUI","NEW","FAUX")),"")</f>
        <v/>
      </c>
      <c r="AF1650" s="68"/>
      <c r="AG1650" s="68"/>
      <c r="AH1650" s="53" t="str">
        <f t="shared" si="25"/>
        <v/>
      </c>
    </row>
    <row r="1651" spans="1:34" ht="17">
      <c r="A1651" s="53" t="s">
        <v>357</v>
      </c>
      <c r="B1651" s="53" t="s">
        <v>358</v>
      </c>
      <c r="C1651" s="54">
        <v>8</v>
      </c>
      <c r="D1651" s="55" t="s">
        <v>80</v>
      </c>
      <c r="E1651" s="55" t="s">
        <v>97</v>
      </c>
      <c r="F1651" s="56" t="s">
        <v>49</v>
      </c>
      <c r="G1651" s="56" t="s">
        <v>49</v>
      </c>
      <c r="H1651" s="56"/>
      <c r="I1651" s="56"/>
      <c r="J1651" s="56" t="s">
        <v>98</v>
      </c>
      <c r="K1651" s="57">
        <v>0.79930000000000001</v>
      </c>
      <c r="L1651" s="58">
        <v>43654</v>
      </c>
      <c r="M1651" s="58">
        <v>44925</v>
      </c>
      <c r="N1651" s="59"/>
      <c r="O1651" s="56"/>
      <c r="P1651" s="56"/>
      <c r="Q1651" s="56">
        <v>8</v>
      </c>
      <c r="R1651" s="60">
        <v>0.79930000000000001</v>
      </c>
      <c r="S1651" s="61">
        <f>O1651+P1651</f>
        <v>0</v>
      </c>
      <c r="T1651" s="62">
        <f>+IF(L1651&lt;&gt;"",IF(DAYS360(L1651,$A$2)&lt;0,0,IF(AND(MONTH(L1651)=MONTH($A$2),YEAR(L1651)&lt;YEAR($A$2)),(DAYS360(L1651,$A$2)/30)-1,DAYS360(L1651,$A$2)/30)),0)</f>
        <v>68.599999999999994</v>
      </c>
      <c r="U1651" s="62">
        <f>+IF(M1651&lt;&gt;"",IF(DAYS360(M1651,$A$2)&lt;0,0,IF(AND(MONTH(M1651)=MONTH($A$2),YEAR(M1651)&lt;YEAR($A$2)),(DAYS360(M1651,$A$2)/30)-1,DAYS360(M1651,$A$2)/30)),0)</f>
        <v>26.866666666666667</v>
      </c>
      <c r="V1651" s="63">
        <f>S1651/((C1651+Q1651)/2)</f>
        <v>0</v>
      </c>
      <c r="W1651" s="64">
        <f>+IF(V1651&gt;0,1/V1651,999)</f>
        <v>999</v>
      </c>
      <c r="X1651" s="65" t="str">
        <f>+IF(N1651&lt;&gt;"",IF(INT(N1651)&lt;&gt;INT(K1651),"OUI",""),"")</f>
        <v/>
      </c>
      <c r="Y1651" s="66">
        <f>+IF(F1651="OUI",0,C1651*K1651)</f>
        <v>6.3944000000000001</v>
      </c>
      <c r="Z1651" s="67" t="str">
        <f>+IF(R1651="-",IF(OR(F1651="OUI",AND(G1651="OUI",T1651&lt;=$V$1),H1651="OUI",I1651="OUI",J1651="OUI",T1651&lt;=$V$1),"OUI",""),"")</f>
        <v/>
      </c>
      <c r="AA1651" s="68" t="str">
        <f>+IF(OR(Z1651&lt;&gt;"OUI",X1651="OUI",R1651&lt;&gt;"-"),"OUI","")</f>
        <v>OUI</v>
      </c>
      <c r="AB1651" s="69">
        <f>+IF(AA1651&lt;&gt;"OUI","-",IF(R1651="-",IF(W1651&lt;=3,"-",MAX(N1651,K1651*(1-$T$1))),IF(W1651&lt;=3,R1651,IF(T1651&gt;$V$6,MAX(N1651,K1651*$T$6),IF(T1651&gt;$V$5,MAX(R1651,N1651,K1651*(1-$T$2),K1651*(1-$T$5)),IF(T1651&gt;$V$4,MAX(R1651,N1651,K1651*(1-$T$2),K1651*(1-$T$4)),IF(T1651&gt;$V$3,MAX(R1651,N1651,K1651*(1-$T$2),K1651*(1-$T$3)),IF(T1651&gt;$V$1,MAX(N1651,K1651*(1-$T$2)),MAX(N1651,R1651)))))))))</f>
        <v>0.79930000000000001</v>
      </c>
      <c r="AC1651" s="70">
        <f>+IF(AB1651="-","-",IF(ABS(K1651-AB1651)&lt;0.1,1,-1*(AB1651-K1651)/K1651))</f>
        <v>1</v>
      </c>
      <c r="AD1651" s="66">
        <f>+IF(AB1651&lt;&gt;"-",IF(AB1651&lt;K1651,(K1651-AB1651)*C1651,AB1651*C1651),"")</f>
        <v>6.3944000000000001</v>
      </c>
      <c r="AE1651" s="68" t="str">
        <f>+IF(AB1651&lt;&gt;"-",IF(R1651&lt;&gt;"-",IF(Z1651&lt;&gt;"OUI","OLD","FAUX"),IF(Z1651&lt;&gt;"OUI","NEW","FAUX")),"")</f>
        <v>OLD</v>
      </c>
      <c r="AF1651" s="68"/>
      <c r="AG1651" s="68"/>
      <c r="AH1651" s="53" t="str">
        <f t="shared" si="25"/>
        <v/>
      </c>
    </row>
    <row r="1652" spans="1:34" ht="17">
      <c r="A1652" s="53" t="s">
        <v>405</v>
      </c>
      <c r="B1652" s="53" t="s">
        <v>406</v>
      </c>
      <c r="C1652" s="54">
        <v>2</v>
      </c>
      <c r="D1652" s="55" t="s">
        <v>80</v>
      </c>
      <c r="E1652" s="55" t="s">
        <v>97</v>
      </c>
      <c r="F1652" s="56" t="s">
        <v>49</v>
      </c>
      <c r="G1652" s="56" t="s">
        <v>49</v>
      </c>
      <c r="H1652" s="56"/>
      <c r="I1652" s="56"/>
      <c r="J1652" s="56" t="s">
        <v>98</v>
      </c>
      <c r="K1652" s="57">
        <v>0.77190000000000003</v>
      </c>
      <c r="L1652" s="58">
        <v>43356</v>
      </c>
      <c r="M1652" s="58">
        <v>44132</v>
      </c>
      <c r="N1652" s="59"/>
      <c r="O1652" s="56"/>
      <c r="P1652" s="56"/>
      <c r="Q1652" s="56">
        <v>2</v>
      </c>
      <c r="R1652" s="60">
        <v>0.77190000000000003</v>
      </c>
      <c r="S1652" s="61">
        <f>O1652+P1652</f>
        <v>0</v>
      </c>
      <c r="T1652" s="62">
        <f>+IF(L1652&lt;&gt;"",IF(DAYS360(L1652,$A$2)&lt;0,0,IF(AND(MONTH(L1652)=MONTH($A$2),YEAR(L1652)&lt;YEAR($A$2)),(DAYS360(L1652,$A$2)/30)-1,DAYS360(L1652,$A$2)/30)),0)</f>
        <v>78.433333333333337</v>
      </c>
      <c r="U1652" s="62">
        <f>+IF(M1652&lt;&gt;"",IF(DAYS360(M1652,$A$2)&lt;0,0,IF(AND(MONTH(M1652)=MONTH($A$2),YEAR(M1652)&lt;YEAR($A$2)),(DAYS360(M1652,$A$2)/30)-1,DAYS360(M1652,$A$2)/30)),0)</f>
        <v>52.93333333333333</v>
      </c>
      <c r="V1652" s="63">
        <f>S1652/((C1652+Q1652)/2)</f>
        <v>0</v>
      </c>
      <c r="W1652" s="64">
        <f>+IF(V1652&gt;0,1/V1652,999)</f>
        <v>999</v>
      </c>
      <c r="X1652" s="65" t="str">
        <f>+IF(N1652&lt;&gt;"",IF(INT(N1652)&lt;&gt;INT(K1652),"OUI",""),"")</f>
        <v/>
      </c>
      <c r="Y1652" s="66">
        <f>+IF(F1652="OUI",0,C1652*K1652)</f>
        <v>1.5438000000000001</v>
      </c>
      <c r="Z1652" s="67" t="str">
        <f>+IF(R1652="-",IF(OR(F1652="OUI",AND(G1652="OUI",T1652&lt;=$V$1),H1652="OUI",I1652="OUI",J1652="OUI",T1652&lt;=$V$1),"OUI",""),"")</f>
        <v/>
      </c>
      <c r="AA1652" s="68" t="str">
        <f>+IF(OR(Z1652&lt;&gt;"OUI",X1652="OUI",R1652&lt;&gt;"-"),"OUI","")</f>
        <v>OUI</v>
      </c>
      <c r="AB1652" s="69">
        <f>+IF(AA1652&lt;&gt;"OUI","-",IF(R1652="-",IF(W1652&lt;=3,"-",MAX(N1652,K1652*(1-$T$1))),IF(W1652&lt;=3,R1652,IF(T1652&gt;$V$6,MAX(N1652,K1652*$T$6),IF(T1652&gt;$V$5,MAX(R1652,N1652,K1652*(1-$T$2),K1652*(1-$T$5)),IF(T1652&gt;$V$4,MAX(R1652,N1652,K1652*(1-$T$2),K1652*(1-$T$4)),IF(T1652&gt;$V$3,MAX(R1652,N1652,K1652*(1-$T$2),K1652*(1-$T$3)),IF(T1652&gt;$V$1,MAX(N1652,K1652*(1-$T$2)),MAX(N1652,R1652)))))))))</f>
        <v>0.77190000000000003</v>
      </c>
      <c r="AC1652" s="70">
        <f>+IF(AB1652="-","-",IF(ABS(K1652-AB1652)&lt;0.1,1,-1*(AB1652-K1652)/K1652))</f>
        <v>1</v>
      </c>
      <c r="AD1652" s="66">
        <f>+IF(AB1652&lt;&gt;"-",IF(AB1652&lt;K1652,(K1652-AB1652)*C1652,AB1652*C1652),"")</f>
        <v>1.5438000000000001</v>
      </c>
      <c r="AE1652" s="68" t="str">
        <f>+IF(AB1652&lt;&gt;"-",IF(R1652&lt;&gt;"-",IF(Z1652&lt;&gt;"OUI","OLD","FAUX"),IF(Z1652&lt;&gt;"OUI","NEW","FAUX")),"")</f>
        <v>OLD</v>
      </c>
      <c r="AF1652" s="68"/>
      <c r="AG1652" s="68"/>
      <c r="AH1652" s="53" t="str">
        <f t="shared" si="25"/>
        <v/>
      </c>
    </row>
    <row r="1653" spans="1:34" ht="17">
      <c r="A1653" s="53" t="s">
        <v>393</v>
      </c>
      <c r="B1653" s="53" t="s">
        <v>394</v>
      </c>
      <c r="C1653" s="54">
        <v>3</v>
      </c>
      <c r="D1653" s="55" t="s">
        <v>80</v>
      </c>
      <c r="E1653" s="55" t="s">
        <v>97</v>
      </c>
      <c r="F1653" s="56" t="s">
        <v>49</v>
      </c>
      <c r="G1653" s="56" t="s">
        <v>49</v>
      </c>
      <c r="H1653" s="56"/>
      <c r="I1653" s="56"/>
      <c r="J1653" s="56" t="s">
        <v>98</v>
      </c>
      <c r="K1653" s="57">
        <v>0.76859999999999995</v>
      </c>
      <c r="L1653" s="58">
        <v>43852</v>
      </c>
      <c r="M1653" s="58">
        <v>43797</v>
      </c>
      <c r="N1653" s="59"/>
      <c r="O1653" s="56"/>
      <c r="P1653" s="56"/>
      <c r="Q1653" s="56">
        <v>3</v>
      </c>
      <c r="R1653" s="60">
        <v>0.69174000000000002</v>
      </c>
      <c r="S1653" s="61">
        <f>O1653+P1653</f>
        <v>0</v>
      </c>
      <c r="T1653" s="62">
        <f>+IF(L1653&lt;&gt;"",IF(DAYS360(L1653,$A$2)&lt;0,0,IF(AND(MONTH(L1653)=MONTH($A$2),YEAR(L1653)&lt;YEAR($A$2)),(DAYS360(L1653,$A$2)/30)-1,DAYS360(L1653,$A$2)/30)),0)</f>
        <v>62.133333333333333</v>
      </c>
      <c r="U1653" s="62">
        <f>+IF(M1653&lt;&gt;"",IF(DAYS360(M1653,$A$2)&lt;0,0,IF(AND(MONTH(M1653)=MONTH($A$2),YEAR(M1653)&lt;YEAR($A$2)),(DAYS360(M1653,$A$2)/30)-1,DAYS360(M1653,$A$2)/30)),0)</f>
        <v>63.93333333333333</v>
      </c>
      <c r="V1653" s="63">
        <f>S1653/((C1653+Q1653)/2)</f>
        <v>0</v>
      </c>
      <c r="W1653" s="64">
        <f>+IF(V1653&gt;0,1/V1653,999)</f>
        <v>999</v>
      </c>
      <c r="X1653" s="65" t="str">
        <f>+IF(N1653&lt;&gt;"",IF(INT(N1653)&lt;&gt;INT(K1653),"OUI",""),"")</f>
        <v/>
      </c>
      <c r="Y1653" s="66">
        <f>+IF(F1653="OUI",0,C1653*K1653)</f>
        <v>2.3057999999999996</v>
      </c>
      <c r="Z1653" s="67" t="str">
        <f>+IF(R1653="-",IF(OR(F1653="OUI",AND(G1653="OUI",T1653&lt;=$V$1),H1653="OUI",I1653="OUI",J1653="OUI",T1653&lt;=$V$1),"OUI",""),"")</f>
        <v/>
      </c>
      <c r="AA1653" s="68" t="str">
        <f>+IF(OR(Z1653&lt;&gt;"OUI",X1653="OUI",R1653&lt;&gt;"-"),"OUI","")</f>
        <v>OUI</v>
      </c>
      <c r="AB1653" s="69">
        <f>+IF(AA1653&lt;&gt;"OUI","-",IF(R1653="-",IF(W1653&lt;=3,"-",MAX(N1653,K1653*(1-$T$1))),IF(W1653&lt;=3,R1653,IF(T1653&gt;$V$6,MAX(N1653,K1653*$T$6),IF(T1653&gt;$V$5,MAX(R1653,N1653,K1653*(1-$T$2),K1653*(1-$T$5)),IF(T1653&gt;$V$4,MAX(R1653,N1653,K1653*(1-$T$2),K1653*(1-$T$4)),IF(T1653&gt;$V$3,MAX(R1653,N1653,K1653*(1-$T$2),K1653*(1-$T$3)),IF(T1653&gt;$V$1,MAX(N1653,K1653*(1-$T$2)),MAX(N1653,R1653)))))))))</f>
        <v>0.76859999999999995</v>
      </c>
      <c r="AC1653" s="70">
        <f>+IF(AB1653="-","-",IF(ABS(K1653-AB1653)&lt;0.1,1,-1*(AB1653-K1653)/K1653))</f>
        <v>1</v>
      </c>
      <c r="AD1653" s="66">
        <f>+IF(AB1653&lt;&gt;"-",IF(AB1653&lt;K1653,(K1653-AB1653)*C1653,AB1653*C1653),"")</f>
        <v>2.3057999999999996</v>
      </c>
      <c r="AE1653" s="68" t="str">
        <f>+IF(AB1653&lt;&gt;"-",IF(R1653&lt;&gt;"-",IF(Z1653&lt;&gt;"OUI","OLD","FAUX"),IF(Z1653&lt;&gt;"OUI","NEW","FAUX")),"")</f>
        <v>OLD</v>
      </c>
      <c r="AF1653" s="68"/>
      <c r="AG1653" s="68"/>
      <c r="AH1653" s="53" t="str">
        <f t="shared" si="25"/>
        <v/>
      </c>
    </row>
    <row r="1654" spans="1:34" ht="17">
      <c r="A1654" s="53" t="s">
        <v>3345</v>
      </c>
      <c r="B1654" s="53" t="s">
        <v>3346</v>
      </c>
      <c r="C1654" s="54">
        <v>3</v>
      </c>
      <c r="D1654" s="55" t="s">
        <v>80</v>
      </c>
      <c r="E1654" s="55" t="s">
        <v>97</v>
      </c>
      <c r="F1654" s="56" t="s">
        <v>49</v>
      </c>
      <c r="G1654" s="56" t="s">
        <v>49</v>
      </c>
      <c r="H1654" s="56"/>
      <c r="I1654" s="56"/>
      <c r="J1654" s="56" t="s">
        <v>98</v>
      </c>
      <c r="K1654" s="57">
        <v>0.7</v>
      </c>
      <c r="L1654" s="58">
        <v>44951</v>
      </c>
      <c r="M1654" s="58">
        <v>45621</v>
      </c>
      <c r="N1654" s="59"/>
      <c r="O1654" s="56"/>
      <c r="P1654" s="56"/>
      <c r="Q1654" s="56">
        <v>3</v>
      </c>
      <c r="R1654" s="60" t="s">
        <v>1139</v>
      </c>
      <c r="S1654" s="61">
        <f>O1654+P1654</f>
        <v>0</v>
      </c>
      <c r="T1654" s="62">
        <f>+IF(L1654&lt;&gt;"",IF(DAYS360(L1654,$A$2)&lt;0,0,IF(AND(MONTH(L1654)=MONTH($A$2),YEAR(L1654)&lt;YEAR($A$2)),(DAYS360(L1654,$A$2)/30)-1,DAYS360(L1654,$A$2)/30)),0)</f>
        <v>26.033333333333335</v>
      </c>
      <c r="U1654" s="62">
        <f>+IF(M1654&lt;&gt;"",IF(DAYS360(M1654,$A$2)&lt;0,0,IF(AND(MONTH(M1654)=MONTH($A$2),YEAR(M1654)&lt;YEAR($A$2)),(DAYS360(M1654,$A$2)/30)-1,DAYS360(M1654,$A$2)/30)),0)</f>
        <v>4.0333333333333332</v>
      </c>
      <c r="V1654" s="63">
        <f>S1654/((C1654+Q1654)/2)</f>
        <v>0</v>
      </c>
      <c r="W1654" s="64">
        <f>+IF(V1654&gt;0,1/V1654,999)</f>
        <v>999</v>
      </c>
      <c r="X1654" s="65" t="str">
        <f>+IF(N1654&lt;&gt;"",IF(INT(N1654)&lt;&gt;INT(K1654),"OUI",""),"")</f>
        <v/>
      </c>
      <c r="Y1654" s="66">
        <f>+IF(F1654="OUI",0,C1654*K1654)</f>
        <v>2.0999999999999996</v>
      </c>
      <c r="Z1654" s="67" t="str">
        <f>+IF(R1654="-",IF(OR(F1654="OUI",AND(G1654="OUI",T1654&lt;=$V$1),H1654="OUI",I1654="OUI",J1654="OUI",T1654&lt;=$V$1),"OUI",""),"")</f>
        <v>OUI</v>
      </c>
      <c r="AA1654" s="68" t="str">
        <f>+IF(OR(Z1654&lt;&gt;"OUI",X1654="OUI",R1654&lt;&gt;"-"),"OUI","")</f>
        <v/>
      </c>
      <c r="AB1654" s="69" t="str">
        <f>+IF(AA1654&lt;&gt;"OUI","-",IF(R1654="-",IF(W1654&lt;=3,"-",MAX(N1654,K1654*(1-$T$1))),IF(W1654&lt;=3,R1654,IF(T1654&gt;$V$6,MAX(N1654,K1654*$T$6),IF(T1654&gt;$V$5,MAX(R1654,N1654,K1654*(1-$T$2),K1654*(1-$T$5)),IF(T1654&gt;$V$4,MAX(R1654,N1654,K1654*(1-$T$2),K1654*(1-$T$4)),IF(T1654&gt;$V$3,MAX(R1654,N1654,K1654*(1-$T$2),K1654*(1-$T$3)),IF(T1654&gt;$V$1,MAX(N1654,K1654*(1-$T$2)),MAX(N1654,R1654)))))))))</f>
        <v>-</v>
      </c>
      <c r="AC1654" s="70" t="str">
        <f>+IF(AB1654="-","-",IF(ABS(K1654-AB1654)&lt;0.1,1,-1*(AB1654-K1654)/K1654))</f>
        <v>-</v>
      </c>
      <c r="AD1654" s="66" t="str">
        <f>+IF(AB1654&lt;&gt;"-",IF(AB1654&lt;K1654,(K1654-AB1654)*C1654,AB1654*C1654),"")</f>
        <v/>
      </c>
      <c r="AE1654" s="68" t="str">
        <f>+IF(AB1654&lt;&gt;"-",IF(R1654&lt;&gt;"-",IF(Z1654&lt;&gt;"OUI","OLD","FAUX"),IF(Z1654&lt;&gt;"OUI","NEW","FAUX")),"")</f>
        <v/>
      </c>
      <c r="AF1654" s="68"/>
      <c r="AG1654" s="68"/>
      <c r="AH1654" s="53" t="str">
        <f t="shared" si="25"/>
        <v/>
      </c>
    </row>
    <row r="1655" spans="1:34" ht="17">
      <c r="A1655" s="53" t="s">
        <v>2786</v>
      </c>
      <c r="B1655" s="53" t="s">
        <v>2787</v>
      </c>
      <c r="C1655" s="54">
        <v>2</v>
      </c>
      <c r="D1655" s="55" t="s">
        <v>133</v>
      </c>
      <c r="E1655" s="55" t="s">
        <v>976</v>
      </c>
      <c r="F1655" s="56" t="s">
        <v>49</v>
      </c>
      <c r="G1655" s="56" t="s">
        <v>49</v>
      </c>
      <c r="H1655" s="56"/>
      <c r="I1655" s="56"/>
      <c r="J1655" s="56" t="s">
        <v>49</v>
      </c>
      <c r="K1655" s="57">
        <v>0.69</v>
      </c>
      <c r="L1655" s="58">
        <v>45258</v>
      </c>
      <c r="M1655" s="58">
        <v>45721</v>
      </c>
      <c r="N1655" s="59"/>
      <c r="O1655" s="56">
        <v>2</v>
      </c>
      <c r="P1655" s="56"/>
      <c r="Q1655" s="56">
        <v>7</v>
      </c>
      <c r="R1655" s="60" t="s">
        <v>1139</v>
      </c>
      <c r="S1655" s="61">
        <f>O1655+P1655</f>
        <v>2</v>
      </c>
      <c r="T1655" s="62">
        <f>+IF(L1655&lt;&gt;"",IF(DAYS360(L1655,$A$2)&lt;0,0,IF(AND(MONTH(L1655)=MONTH($A$2),YEAR(L1655)&lt;YEAR($A$2)),(DAYS360(L1655,$A$2)/30)-1,DAYS360(L1655,$A$2)/30)),0)</f>
        <v>15.933333333333334</v>
      </c>
      <c r="U1655" s="62">
        <f>+IF(M1655&lt;&gt;"",IF(DAYS360(M1655,$A$2)&lt;0,0,IF(AND(MONTH(M1655)=MONTH($A$2),YEAR(M1655)&lt;YEAR($A$2)),(DAYS360(M1655,$A$2)/30)-1,DAYS360(M1655,$A$2)/30)),0)</f>
        <v>0.7</v>
      </c>
      <c r="V1655" s="63">
        <f>S1655/((C1655+Q1655)/2)</f>
        <v>0.44444444444444442</v>
      </c>
      <c r="W1655" s="64">
        <f>+IF(V1655&gt;0,1/V1655,999)</f>
        <v>2.25</v>
      </c>
      <c r="X1655" s="65" t="str">
        <f>+IF(N1655&lt;&gt;"",IF(INT(N1655)&lt;&gt;INT(K1655),"OUI",""),"")</f>
        <v/>
      </c>
      <c r="Y1655" s="66">
        <f>+IF(F1655="OUI",0,C1655*K1655)</f>
        <v>1.38</v>
      </c>
      <c r="Z1655" s="67" t="str">
        <f>+IF(R1655="-",IF(OR(F1655="OUI",AND(G1655="OUI",T1655&lt;=$V$1),H1655="OUI",I1655="OUI",J1655="OUI",T1655&lt;=$V$1),"OUI",""),"")</f>
        <v/>
      </c>
      <c r="AA1655" s="68" t="str">
        <f>+IF(OR(Z1655&lt;&gt;"OUI",X1655="OUI",R1655&lt;&gt;"-"),"OUI","")</f>
        <v>OUI</v>
      </c>
      <c r="AB1655" s="69" t="str">
        <f>+IF(AA1655&lt;&gt;"OUI","-",IF(R1655="-",IF(W1655&lt;=3,"-",MAX(N1655,K1655*(1-$T$1))),IF(W1655&lt;=3,R1655,IF(T1655&gt;$V$6,MAX(N1655,K1655*$T$6),IF(T1655&gt;$V$5,MAX(R1655,N1655,K1655*(1-$T$2),K1655*(1-$T$5)),IF(T1655&gt;$V$4,MAX(R1655,N1655,K1655*(1-$T$2),K1655*(1-$T$4)),IF(T1655&gt;$V$3,MAX(R1655,N1655,K1655*(1-$T$2),K1655*(1-$T$3)),IF(T1655&gt;$V$1,MAX(N1655,K1655*(1-$T$2)),MAX(N1655,R1655)))))))))</f>
        <v>-</v>
      </c>
      <c r="AC1655" s="70" t="str">
        <f>+IF(AB1655="-","-",IF(ABS(K1655-AB1655)&lt;0.1,1,-1*(AB1655-K1655)/K1655))</f>
        <v>-</v>
      </c>
      <c r="AD1655" s="66" t="str">
        <f>+IF(AB1655&lt;&gt;"-",IF(AB1655&lt;K1655,(K1655-AB1655)*C1655,AB1655*C1655),"")</f>
        <v/>
      </c>
      <c r="AE1655" s="68" t="str">
        <f>+IF(AB1655&lt;&gt;"-",IF(R1655&lt;&gt;"-",IF(Z1655&lt;&gt;"OUI","OLD","FAUX"),IF(Z1655&lt;&gt;"OUI","NEW","FAUX")),"")</f>
        <v/>
      </c>
      <c r="AF1655" s="68"/>
      <c r="AG1655" s="68"/>
      <c r="AH1655" s="53" t="str">
        <f t="shared" si="25"/>
        <v/>
      </c>
    </row>
    <row r="1656" spans="1:34" ht="17">
      <c r="A1656" s="53" t="s">
        <v>361</v>
      </c>
      <c r="B1656" s="53" t="s">
        <v>362</v>
      </c>
      <c r="C1656" s="54">
        <v>7</v>
      </c>
      <c r="D1656" s="55" t="s">
        <v>80</v>
      </c>
      <c r="E1656" s="55" t="s">
        <v>97</v>
      </c>
      <c r="F1656" s="56" t="s">
        <v>49</v>
      </c>
      <c r="G1656" s="56" t="s">
        <v>49</v>
      </c>
      <c r="H1656" s="56"/>
      <c r="I1656" s="56"/>
      <c r="J1656" s="56" t="s">
        <v>98</v>
      </c>
      <c r="K1656" s="57">
        <v>0.68820000000000003</v>
      </c>
      <c r="L1656" s="58">
        <v>43852</v>
      </c>
      <c r="M1656" s="58">
        <v>45685</v>
      </c>
      <c r="N1656" s="59"/>
      <c r="O1656" s="56">
        <v>1</v>
      </c>
      <c r="P1656" s="56"/>
      <c r="Q1656" s="56">
        <v>8</v>
      </c>
      <c r="R1656" s="60">
        <v>0.61938000000000004</v>
      </c>
      <c r="S1656" s="61">
        <f>O1656+P1656</f>
        <v>1</v>
      </c>
      <c r="T1656" s="62">
        <f>+IF(L1656&lt;&gt;"",IF(DAYS360(L1656,$A$2)&lt;0,0,IF(AND(MONTH(L1656)=MONTH($A$2),YEAR(L1656)&lt;YEAR($A$2)),(DAYS360(L1656,$A$2)/30)-1,DAYS360(L1656,$A$2)/30)),0)</f>
        <v>62.133333333333333</v>
      </c>
      <c r="U1656" s="62">
        <f>+IF(M1656&lt;&gt;"",IF(DAYS360(M1656,$A$2)&lt;0,0,IF(AND(MONTH(M1656)=MONTH($A$2),YEAR(M1656)&lt;YEAR($A$2)),(DAYS360(M1656,$A$2)/30)-1,DAYS360(M1656,$A$2)/30)),0)</f>
        <v>1.9333333333333333</v>
      </c>
      <c r="V1656" s="63">
        <f>S1656/((C1656+Q1656)/2)</f>
        <v>0.13333333333333333</v>
      </c>
      <c r="W1656" s="64">
        <f>+IF(V1656&gt;0,1/V1656,999)</f>
        <v>7.5</v>
      </c>
      <c r="X1656" s="65" t="str">
        <f>+IF(N1656&lt;&gt;"",IF(INT(N1656)&lt;&gt;INT(K1656),"OUI",""),"")</f>
        <v/>
      </c>
      <c r="Y1656" s="66">
        <f>+IF(F1656="OUI",0,C1656*K1656)</f>
        <v>4.8174000000000001</v>
      </c>
      <c r="Z1656" s="67" t="str">
        <f>+IF(R1656="-",IF(OR(F1656="OUI",AND(G1656="OUI",T1656&lt;=$V$1),H1656="OUI",I1656="OUI",J1656="OUI",T1656&lt;=$V$1),"OUI",""),"")</f>
        <v/>
      </c>
      <c r="AA1656" s="68" t="str">
        <f>+IF(OR(Z1656&lt;&gt;"OUI",X1656="OUI",R1656&lt;&gt;"-"),"OUI","")</f>
        <v>OUI</v>
      </c>
      <c r="AB1656" s="69">
        <f>+IF(AA1656&lt;&gt;"OUI","-",IF(R1656="-",IF(W1656&lt;=3,"-",MAX(N1656,K1656*(1-$T$1))),IF(W1656&lt;=3,R1656,IF(T1656&gt;$V$6,MAX(N1656,K1656*$T$6),IF(T1656&gt;$V$5,MAX(R1656,N1656,K1656*(1-$T$2),K1656*(1-$T$5)),IF(T1656&gt;$V$4,MAX(R1656,N1656,K1656*(1-$T$2),K1656*(1-$T$4)),IF(T1656&gt;$V$3,MAX(R1656,N1656,K1656*(1-$T$2),K1656*(1-$T$3)),IF(T1656&gt;$V$1,MAX(N1656,K1656*(1-$T$2)),MAX(N1656,R1656)))))))))</f>
        <v>0.68820000000000003</v>
      </c>
      <c r="AC1656" s="70">
        <f>+IF(AB1656="-","-",IF(ABS(K1656-AB1656)&lt;0.1,1,-1*(AB1656-K1656)/K1656))</f>
        <v>1</v>
      </c>
      <c r="AD1656" s="66">
        <f>+IF(AB1656&lt;&gt;"-",IF(AB1656&lt;K1656,(K1656-AB1656)*C1656,AB1656*C1656),"")</f>
        <v>4.8174000000000001</v>
      </c>
      <c r="AE1656" s="68" t="str">
        <f>+IF(AB1656&lt;&gt;"-",IF(R1656&lt;&gt;"-",IF(Z1656&lt;&gt;"OUI","OLD","FAUX"),IF(Z1656&lt;&gt;"OUI","NEW","FAUX")),"")</f>
        <v>OLD</v>
      </c>
      <c r="AF1656" s="68"/>
      <c r="AG1656" s="68"/>
      <c r="AH1656" s="53" t="str">
        <f t="shared" si="25"/>
        <v/>
      </c>
    </row>
    <row r="1657" spans="1:34" ht="17">
      <c r="A1657" s="53" t="s">
        <v>1976</v>
      </c>
      <c r="B1657" s="53" t="s">
        <v>1977</v>
      </c>
      <c r="C1657" s="54">
        <v>20</v>
      </c>
      <c r="D1657" s="55" t="s">
        <v>47</v>
      </c>
      <c r="E1657" s="55" t="s">
        <v>137</v>
      </c>
      <c r="F1657" s="56" t="s">
        <v>49</v>
      </c>
      <c r="G1657" s="56" t="s">
        <v>49</v>
      </c>
      <c r="H1657" s="56"/>
      <c r="I1657" s="56"/>
      <c r="J1657" s="56" t="s">
        <v>49</v>
      </c>
      <c r="K1657" s="57">
        <v>0.68600000000000005</v>
      </c>
      <c r="L1657" s="58">
        <v>43994</v>
      </c>
      <c r="M1657" s="58">
        <v>45624</v>
      </c>
      <c r="N1657" s="59"/>
      <c r="O1657" s="56"/>
      <c r="P1657" s="56"/>
      <c r="Q1657" s="56">
        <v>20</v>
      </c>
      <c r="R1657" s="60">
        <v>0.61740000000000006</v>
      </c>
      <c r="S1657" s="61">
        <f>O1657+P1657</f>
        <v>0</v>
      </c>
      <c r="T1657" s="62">
        <f>+IF(L1657&lt;&gt;"",IF(DAYS360(L1657,$A$2)&lt;0,0,IF(AND(MONTH(L1657)=MONTH($A$2),YEAR(L1657)&lt;YEAR($A$2)),(DAYS360(L1657,$A$2)/30)-1,DAYS360(L1657,$A$2)/30)),0)</f>
        <v>57.466666666666669</v>
      </c>
      <c r="U1657" s="62">
        <f>+IF(M1657&lt;&gt;"",IF(DAYS360(M1657,$A$2)&lt;0,0,IF(AND(MONTH(M1657)=MONTH($A$2),YEAR(M1657)&lt;YEAR($A$2)),(DAYS360(M1657,$A$2)/30)-1,DAYS360(M1657,$A$2)/30)),0)</f>
        <v>3.9333333333333331</v>
      </c>
      <c r="V1657" s="63">
        <f>S1657/((C1657+Q1657)/2)</f>
        <v>0</v>
      </c>
      <c r="W1657" s="64">
        <f>+IF(V1657&gt;0,1/V1657,999)</f>
        <v>999</v>
      </c>
      <c r="X1657" s="65" t="str">
        <f>+IF(N1657&lt;&gt;"",IF(INT(N1657)&lt;&gt;INT(K1657),"OUI",""),"")</f>
        <v/>
      </c>
      <c r="Y1657" s="66">
        <f>+IF(F1657="OUI",0,C1657*K1657)</f>
        <v>13.72</v>
      </c>
      <c r="Z1657" s="67" t="str">
        <f>+IF(R1657="-",IF(OR(F1657="OUI",AND(G1657="OUI",T1657&lt;=$V$1),H1657="OUI",I1657="OUI",J1657="OUI",T1657&lt;=$V$1),"OUI",""),"")</f>
        <v/>
      </c>
      <c r="AA1657" s="68" t="str">
        <f>+IF(OR(Z1657&lt;&gt;"OUI",X1657="OUI",R1657&lt;&gt;"-"),"OUI","")</f>
        <v>OUI</v>
      </c>
      <c r="AB1657" s="69">
        <f>+IF(AA1657&lt;&gt;"OUI","-",IF(R1657="-",IF(W1657&lt;=3,"-",MAX(N1657,K1657*(1-$T$1))),IF(W1657&lt;=3,R1657,IF(T1657&gt;$V$6,MAX(N1657,K1657*$T$6),IF(T1657&gt;$V$5,MAX(R1657,N1657,K1657*(1-$T$2),K1657*(1-$T$5)),IF(T1657&gt;$V$4,MAX(R1657,N1657,K1657*(1-$T$2),K1657*(1-$T$4)),IF(T1657&gt;$V$3,MAX(R1657,N1657,K1657*(1-$T$2),K1657*(1-$T$3)),IF(T1657&gt;$V$1,MAX(N1657,K1657*(1-$T$2)),MAX(N1657,R1657)))))))))</f>
        <v>0.61740000000000006</v>
      </c>
      <c r="AC1657" s="70">
        <f>+IF(AB1657="-","-",IF(ABS(K1657-AB1657)&lt;0.1,1,-1*(AB1657-K1657)/K1657))</f>
        <v>1</v>
      </c>
      <c r="AD1657" s="66">
        <f>+IF(AB1657&lt;&gt;"-",IF(AB1657&lt;K1657,(K1657-AB1657)*C1657,AB1657*C1657),"")</f>
        <v>1.3719999999999999</v>
      </c>
      <c r="AE1657" s="68" t="str">
        <f>+IF(AB1657&lt;&gt;"-",IF(R1657&lt;&gt;"-",IF(Z1657&lt;&gt;"OUI","OLD","FAUX"),IF(Z1657&lt;&gt;"OUI","NEW","FAUX")),"")</f>
        <v>OLD</v>
      </c>
      <c r="AF1657" s="68"/>
      <c r="AG1657" s="68"/>
      <c r="AH1657" s="53" t="str">
        <f t="shared" si="25"/>
        <v/>
      </c>
    </row>
    <row r="1658" spans="1:34" ht="17">
      <c r="A1658" s="53" t="s">
        <v>1119</v>
      </c>
      <c r="B1658" s="53" t="s">
        <v>1120</v>
      </c>
      <c r="C1658" s="54">
        <v>10</v>
      </c>
      <c r="D1658" s="55" t="s">
        <v>133</v>
      </c>
      <c r="E1658" s="55" t="s">
        <v>437</v>
      </c>
      <c r="F1658" s="56" t="s">
        <v>49</v>
      </c>
      <c r="G1658" s="56" t="s">
        <v>49</v>
      </c>
      <c r="H1658" s="56"/>
      <c r="I1658" s="56"/>
      <c r="J1658" s="56" t="s">
        <v>49</v>
      </c>
      <c r="K1658" s="57">
        <v>0.68</v>
      </c>
      <c r="L1658" s="58">
        <v>45216</v>
      </c>
      <c r="M1658" s="58">
        <v>45401</v>
      </c>
      <c r="N1658" s="59"/>
      <c r="O1658" s="56"/>
      <c r="P1658" s="56"/>
      <c r="Q1658" s="56">
        <v>10</v>
      </c>
      <c r="R1658" s="60">
        <v>0.6120000000000001</v>
      </c>
      <c r="S1658" s="61">
        <f>O1658+P1658</f>
        <v>0</v>
      </c>
      <c r="T1658" s="62">
        <f>+IF(L1658&lt;&gt;"",IF(DAYS360(L1658,$A$2)&lt;0,0,IF(AND(MONTH(L1658)=MONTH($A$2),YEAR(L1658)&lt;YEAR($A$2)),(DAYS360(L1658,$A$2)/30)-1,DAYS360(L1658,$A$2)/30)),0)</f>
        <v>17.3</v>
      </c>
      <c r="U1658" s="62">
        <f>+IF(M1658&lt;&gt;"",IF(DAYS360(M1658,$A$2)&lt;0,0,IF(AND(MONTH(M1658)=MONTH($A$2),YEAR(M1658)&lt;YEAR($A$2)),(DAYS360(M1658,$A$2)/30)-1,DAYS360(M1658,$A$2)/30)),0)</f>
        <v>11.233333333333333</v>
      </c>
      <c r="V1658" s="63">
        <f>S1658/((C1658+Q1658)/2)</f>
        <v>0</v>
      </c>
      <c r="W1658" s="64">
        <f>+IF(V1658&gt;0,1/V1658,999)</f>
        <v>999</v>
      </c>
      <c r="X1658" s="65" t="str">
        <f>+IF(N1658&lt;&gt;"",IF(INT(N1658)&lt;&gt;INT(K1658),"OUI",""),"")</f>
        <v/>
      </c>
      <c r="Y1658" s="66">
        <f>+IF(F1658="OUI",0,C1658*K1658)</f>
        <v>6.8000000000000007</v>
      </c>
      <c r="Z1658" s="67" t="str">
        <f>+IF(R1658="-",IF(OR(F1658="OUI",AND(G1658="OUI",T1658&lt;=$V$1),H1658="OUI",I1658="OUI",J1658="OUI",T1658&lt;=$V$1),"OUI",""),"")</f>
        <v/>
      </c>
      <c r="AA1658" s="68" t="str">
        <f>+IF(OR(Z1658&lt;&gt;"OUI",X1658="OUI",R1658&lt;&gt;"-"),"OUI","")</f>
        <v>OUI</v>
      </c>
      <c r="AB1658" s="69">
        <f>+IF(AA1658&lt;&gt;"OUI","-",IF(R1658="-",IF(W1658&lt;=3,"-",MAX(N1658,K1658*(1-$T$1))),IF(W1658&lt;=3,R1658,IF(T1658&gt;$V$6,MAX(N1658,K1658*$T$6),IF(T1658&gt;$V$5,MAX(R1658,N1658,K1658*(1-$T$2),K1658*(1-$T$5)),IF(T1658&gt;$V$4,MAX(R1658,N1658,K1658*(1-$T$2),K1658*(1-$T$4)),IF(T1658&gt;$V$3,MAX(R1658,N1658,K1658*(1-$T$2),K1658*(1-$T$3)),IF(T1658&gt;$V$1,MAX(N1658,K1658*(1-$T$2)),MAX(N1658,R1658)))))))))</f>
        <v>0.6120000000000001</v>
      </c>
      <c r="AC1658" s="70">
        <f>+IF(AB1658="-","-",IF(ABS(K1658-AB1658)&lt;0.1,1,-1*(AB1658-K1658)/K1658))</f>
        <v>1</v>
      </c>
      <c r="AD1658" s="66">
        <f>+IF(AB1658&lt;&gt;"-",IF(AB1658&lt;K1658,(K1658-AB1658)*C1658,AB1658*C1658),"")</f>
        <v>0.67999999999999949</v>
      </c>
      <c r="AE1658" s="68" t="str">
        <f>+IF(AB1658&lt;&gt;"-",IF(R1658&lt;&gt;"-",IF(Z1658&lt;&gt;"OUI","OLD","FAUX"),IF(Z1658&lt;&gt;"OUI","NEW","FAUX")),"")</f>
        <v>OLD</v>
      </c>
      <c r="AF1658" s="68"/>
      <c r="AG1658" s="68"/>
      <c r="AH1658" s="53" t="str">
        <f t="shared" si="25"/>
        <v/>
      </c>
    </row>
    <row r="1659" spans="1:34" ht="17">
      <c r="A1659" s="53" t="s">
        <v>377</v>
      </c>
      <c r="B1659" s="53" t="s">
        <v>378</v>
      </c>
      <c r="C1659" s="54">
        <v>5</v>
      </c>
      <c r="D1659" s="55" t="s">
        <v>47</v>
      </c>
      <c r="E1659" s="55" t="s">
        <v>137</v>
      </c>
      <c r="F1659" s="56" t="s">
        <v>49</v>
      </c>
      <c r="G1659" s="56" t="s">
        <v>49</v>
      </c>
      <c r="H1659" s="56"/>
      <c r="I1659" s="56"/>
      <c r="J1659" s="56" t="s">
        <v>49</v>
      </c>
      <c r="K1659" s="57">
        <v>0.6774</v>
      </c>
      <c r="L1659" s="58">
        <v>43816</v>
      </c>
      <c r="M1659" s="58">
        <v>45566</v>
      </c>
      <c r="N1659" s="59"/>
      <c r="O1659" s="56"/>
      <c r="P1659" s="56"/>
      <c r="Q1659" s="56">
        <v>5</v>
      </c>
      <c r="R1659" s="60">
        <v>0.3387</v>
      </c>
      <c r="S1659" s="61">
        <f>O1659+P1659</f>
        <v>0</v>
      </c>
      <c r="T1659" s="62">
        <f>+IF(L1659&lt;&gt;"",IF(DAYS360(L1659,$A$2)&lt;0,0,IF(AND(MONTH(L1659)=MONTH($A$2),YEAR(L1659)&lt;YEAR($A$2)),(DAYS360(L1659,$A$2)/30)-1,DAYS360(L1659,$A$2)/30)),0)</f>
        <v>63.3</v>
      </c>
      <c r="U1659" s="62">
        <f>+IF(M1659&lt;&gt;"",IF(DAYS360(M1659,$A$2)&lt;0,0,IF(AND(MONTH(M1659)=MONTH($A$2),YEAR(M1659)&lt;YEAR($A$2)),(DAYS360(M1659,$A$2)/30)-1,DAYS360(M1659,$A$2)/30)),0)</f>
        <v>5.833333333333333</v>
      </c>
      <c r="V1659" s="63">
        <f>S1659/((C1659+Q1659)/2)</f>
        <v>0</v>
      </c>
      <c r="W1659" s="64">
        <f>+IF(V1659&gt;0,1/V1659,999)</f>
        <v>999</v>
      </c>
      <c r="X1659" s="65" t="str">
        <f>+IF(N1659&lt;&gt;"",IF(INT(N1659)&lt;&gt;INT(K1659),"OUI",""),"")</f>
        <v/>
      </c>
      <c r="Y1659" s="66">
        <f>+IF(F1659="OUI",0,C1659*K1659)</f>
        <v>3.387</v>
      </c>
      <c r="Z1659" s="67" t="str">
        <f>+IF(R1659="-",IF(OR(F1659="OUI",AND(G1659="OUI",T1659&lt;=$V$1),H1659="OUI",I1659="OUI",J1659="OUI",T1659&lt;=$V$1),"OUI",""),"")</f>
        <v/>
      </c>
      <c r="AA1659" s="68" t="str">
        <f>+IF(OR(Z1659&lt;&gt;"OUI",X1659="OUI",R1659&lt;&gt;"-"),"OUI","")</f>
        <v>OUI</v>
      </c>
      <c r="AB1659" s="69">
        <f>+IF(AA1659&lt;&gt;"OUI","-",IF(R1659="-",IF(W1659&lt;=3,"-",MAX(N1659,K1659*(1-$T$1))),IF(W1659&lt;=3,R1659,IF(T1659&gt;$V$6,MAX(N1659,K1659*$T$6),IF(T1659&gt;$V$5,MAX(R1659,N1659,K1659*(1-$T$2),K1659*(1-$T$5)),IF(T1659&gt;$V$4,MAX(R1659,N1659,K1659*(1-$T$2),K1659*(1-$T$4)),IF(T1659&gt;$V$3,MAX(R1659,N1659,K1659*(1-$T$2),K1659*(1-$T$3)),IF(T1659&gt;$V$1,MAX(N1659,K1659*(1-$T$2)),MAX(N1659,R1659)))))))))</f>
        <v>0.6774</v>
      </c>
      <c r="AC1659" s="70">
        <f>+IF(AB1659="-","-",IF(ABS(K1659-AB1659)&lt;0.1,1,-1*(AB1659-K1659)/K1659))</f>
        <v>1</v>
      </c>
      <c r="AD1659" s="66">
        <f>+IF(AB1659&lt;&gt;"-",IF(AB1659&lt;K1659,(K1659-AB1659)*C1659,AB1659*C1659),"")</f>
        <v>3.387</v>
      </c>
      <c r="AE1659" s="68" t="str">
        <f>+IF(AB1659&lt;&gt;"-",IF(R1659&lt;&gt;"-",IF(Z1659&lt;&gt;"OUI","OLD","FAUX"),IF(Z1659&lt;&gt;"OUI","NEW","FAUX")),"")</f>
        <v>OLD</v>
      </c>
      <c r="AF1659" s="68"/>
      <c r="AG1659" s="68"/>
      <c r="AH1659" s="53" t="str">
        <f t="shared" si="25"/>
        <v/>
      </c>
    </row>
    <row r="1660" spans="1:34" ht="17">
      <c r="A1660" s="53" t="s">
        <v>1994</v>
      </c>
      <c r="B1660" s="53" t="s">
        <v>1995</v>
      </c>
      <c r="C1660" s="54">
        <v>15</v>
      </c>
      <c r="D1660" s="55" t="s">
        <v>80</v>
      </c>
      <c r="E1660" s="55" t="s">
        <v>97</v>
      </c>
      <c r="F1660" s="56" t="s">
        <v>49</v>
      </c>
      <c r="G1660" s="56" t="s">
        <v>49</v>
      </c>
      <c r="H1660" s="56"/>
      <c r="I1660" s="56"/>
      <c r="J1660" s="56" t="s">
        <v>98</v>
      </c>
      <c r="K1660" s="57">
        <v>0.66910000000000003</v>
      </c>
      <c r="L1660" s="58">
        <v>44420</v>
      </c>
      <c r="M1660" s="58">
        <v>44811</v>
      </c>
      <c r="N1660" s="59"/>
      <c r="O1660" s="56"/>
      <c r="P1660" s="56"/>
      <c r="Q1660" s="56">
        <v>15</v>
      </c>
      <c r="R1660" s="60">
        <v>0.60219</v>
      </c>
      <c r="S1660" s="61">
        <f>O1660+P1660</f>
        <v>0</v>
      </c>
      <c r="T1660" s="62">
        <f>+IF(L1660&lt;&gt;"",IF(DAYS360(L1660,$A$2)&lt;0,0,IF(AND(MONTH(L1660)=MONTH($A$2),YEAR(L1660)&lt;YEAR($A$2)),(DAYS360(L1660,$A$2)/30)-1,DAYS360(L1660,$A$2)/30)),0)</f>
        <v>43.466666666666669</v>
      </c>
      <c r="U1660" s="62">
        <f>+IF(M1660&lt;&gt;"",IF(DAYS360(M1660,$A$2)&lt;0,0,IF(AND(MONTH(M1660)=MONTH($A$2),YEAR(M1660)&lt;YEAR($A$2)),(DAYS360(M1660,$A$2)/30)-1,DAYS360(M1660,$A$2)/30)),0)</f>
        <v>30.633333333333333</v>
      </c>
      <c r="V1660" s="63">
        <f>S1660/((C1660+Q1660)/2)</f>
        <v>0</v>
      </c>
      <c r="W1660" s="64">
        <f>+IF(V1660&gt;0,1/V1660,999)</f>
        <v>999</v>
      </c>
      <c r="X1660" s="65" t="str">
        <f>+IF(N1660&lt;&gt;"",IF(INT(N1660)&lt;&gt;INT(K1660),"OUI",""),"")</f>
        <v/>
      </c>
      <c r="Y1660" s="66">
        <f>+IF(F1660="OUI",0,C1660*K1660)</f>
        <v>10.0365</v>
      </c>
      <c r="Z1660" s="67" t="str">
        <f>+IF(R1660="-",IF(OR(F1660="OUI",AND(G1660="OUI",T1660&lt;=$V$1),H1660="OUI",I1660="OUI",J1660="OUI",T1660&lt;=$V$1),"OUI",""),"")</f>
        <v/>
      </c>
      <c r="AA1660" s="68" t="str">
        <f>+IF(OR(Z1660&lt;&gt;"OUI",X1660="OUI",R1660&lt;&gt;"-"),"OUI","")</f>
        <v>OUI</v>
      </c>
      <c r="AB1660" s="69">
        <f>+IF(AA1660&lt;&gt;"OUI","-",IF(R1660="-",IF(W1660&lt;=3,"-",MAX(N1660,K1660*(1-$T$1))),IF(W1660&lt;=3,R1660,IF(T1660&gt;$V$6,MAX(N1660,K1660*$T$6),IF(T1660&gt;$V$5,MAX(R1660,N1660,K1660*(1-$T$2),K1660*(1-$T$5)),IF(T1660&gt;$V$4,MAX(R1660,N1660,K1660*(1-$T$2),K1660*(1-$T$4)),IF(T1660&gt;$V$3,MAX(R1660,N1660,K1660*(1-$T$2),K1660*(1-$T$3)),IF(T1660&gt;$V$1,MAX(N1660,K1660*(1-$T$2)),MAX(N1660,R1660)))))))))</f>
        <v>0.60219</v>
      </c>
      <c r="AC1660" s="70">
        <f>+IF(AB1660="-","-",IF(ABS(K1660-AB1660)&lt;0.1,1,-1*(AB1660-K1660)/K1660))</f>
        <v>1</v>
      </c>
      <c r="AD1660" s="66">
        <f>+IF(AB1660&lt;&gt;"-",IF(AB1660&lt;K1660,(K1660-AB1660)*C1660,AB1660*C1660),"")</f>
        <v>1.0036500000000004</v>
      </c>
      <c r="AE1660" s="68" t="str">
        <f>+IF(AB1660&lt;&gt;"-",IF(R1660&lt;&gt;"-",IF(Z1660&lt;&gt;"OUI","OLD","FAUX"),IF(Z1660&lt;&gt;"OUI","NEW","FAUX")),"")</f>
        <v>OLD</v>
      </c>
      <c r="AF1660" s="68"/>
      <c r="AG1660" s="68"/>
      <c r="AH1660" s="53" t="str">
        <f t="shared" si="25"/>
        <v/>
      </c>
    </row>
    <row r="1661" spans="1:34" ht="17">
      <c r="A1661" s="53" t="s">
        <v>1125</v>
      </c>
      <c r="B1661" s="53" t="s">
        <v>1126</v>
      </c>
      <c r="C1661" s="54">
        <v>10</v>
      </c>
      <c r="D1661" s="55" t="s">
        <v>80</v>
      </c>
      <c r="E1661" s="55" t="s">
        <v>437</v>
      </c>
      <c r="F1661" s="56" t="s">
        <v>49</v>
      </c>
      <c r="G1661" s="56" t="s">
        <v>49</v>
      </c>
      <c r="H1661" s="56"/>
      <c r="I1661" s="56"/>
      <c r="J1661" s="56" t="s">
        <v>49</v>
      </c>
      <c r="K1661" s="57">
        <v>0.65</v>
      </c>
      <c r="L1661" s="58">
        <v>44399</v>
      </c>
      <c r="M1661" s="58">
        <v>45338</v>
      </c>
      <c r="N1661" s="59"/>
      <c r="O1661" s="56"/>
      <c r="P1661" s="56"/>
      <c r="Q1661" s="56">
        <v>10</v>
      </c>
      <c r="R1661" s="60">
        <v>0.58500000000000008</v>
      </c>
      <c r="S1661" s="61">
        <f>O1661+P1661</f>
        <v>0</v>
      </c>
      <c r="T1661" s="62">
        <f>+IF(L1661&lt;&gt;"",IF(DAYS360(L1661,$A$2)&lt;0,0,IF(AND(MONTH(L1661)=MONTH($A$2),YEAR(L1661)&lt;YEAR($A$2)),(DAYS360(L1661,$A$2)/30)-1,DAYS360(L1661,$A$2)/30)),0)</f>
        <v>44.133333333333333</v>
      </c>
      <c r="U1661" s="62">
        <f>+IF(M1661&lt;&gt;"",IF(DAYS360(M1661,$A$2)&lt;0,0,IF(AND(MONTH(M1661)=MONTH($A$2),YEAR(M1661)&lt;YEAR($A$2)),(DAYS360(M1661,$A$2)/30)-1,DAYS360(M1661,$A$2)/30)),0)</f>
        <v>13.333333333333334</v>
      </c>
      <c r="V1661" s="63">
        <f>S1661/((C1661+Q1661)/2)</f>
        <v>0</v>
      </c>
      <c r="W1661" s="64">
        <f>+IF(V1661&gt;0,1/V1661,999)</f>
        <v>999</v>
      </c>
      <c r="X1661" s="65" t="str">
        <f>+IF(N1661&lt;&gt;"",IF(INT(N1661)&lt;&gt;INT(K1661),"OUI",""),"")</f>
        <v/>
      </c>
      <c r="Y1661" s="66">
        <f>+IF(F1661="OUI",0,C1661*K1661)</f>
        <v>6.5</v>
      </c>
      <c r="Z1661" s="67" t="str">
        <f>+IF(R1661="-",IF(OR(F1661="OUI",AND(G1661="OUI",T1661&lt;=$V$1),H1661="OUI",I1661="OUI",J1661="OUI",T1661&lt;=$V$1),"OUI",""),"")</f>
        <v/>
      </c>
      <c r="AA1661" s="68" t="str">
        <f>+IF(OR(Z1661&lt;&gt;"OUI",X1661="OUI",R1661&lt;&gt;"-"),"OUI","")</f>
        <v>OUI</v>
      </c>
      <c r="AB1661" s="69">
        <f>+IF(AA1661&lt;&gt;"OUI","-",IF(R1661="-",IF(W1661&lt;=3,"-",MAX(N1661,K1661*(1-$T$1))),IF(W1661&lt;=3,R1661,IF(T1661&gt;$V$6,MAX(N1661,K1661*$T$6),IF(T1661&gt;$V$5,MAX(R1661,N1661,K1661*(1-$T$2),K1661*(1-$T$5)),IF(T1661&gt;$V$4,MAX(R1661,N1661,K1661*(1-$T$2),K1661*(1-$T$4)),IF(T1661&gt;$V$3,MAX(R1661,N1661,K1661*(1-$T$2),K1661*(1-$T$3)),IF(T1661&gt;$V$1,MAX(N1661,K1661*(1-$T$2)),MAX(N1661,R1661)))))))))</f>
        <v>0.58500000000000008</v>
      </c>
      <c r="AC1661" s="70">
        <f>+IF(AB1661="-","-",IF(ABS(K1661-AB1661)&lt;0.1,1,-1*(AB1661-K1661)/K1661))</f>
        <v>1</v>
      </c>
      <c r="AD1661" s="66">
        <f>+IF(AB1661&lt;&gt;"-",IF(AB1661&lt;K1661,(K1661-AB1661)*C1661,AB1661*C1661),"")</f>
        <v>0.64999999999999947</v>
      </c>
      <c r="AE1661" s="68" t="str">
        <f>+IF(AB1661&lt;&gt;"-",IF(R1661&lt;&gt;"-",IF(Z1661&lt;&gt;"OUI","OLD","FAUX"),IF(Z1661&lt;&gt;"OUI","NEW","FAUX")),"")</f>
        <v>OLD</v>
      </c>
      <c r="AF1661" s="68"/>
      <c r="AG1661" s="68"/>
      <c r="AH1661" s="53" t="str">
        <f t="shared" si="25"/>
        <v/>
      </c>
    </row>
    <row r="1662" spans="1:34" ht="17">
      <c r="A1662" s="53" t="s">
        <v>1356</v>
      </c>
      <c r="B1662" s="53" t="s">
        <v>1357</v>
      </c>
      <c r="C1662" s="54">
        <v>9</v>
      </c>
      <c r="D1662" s="55" t="s">
        <v>80</v>
      </c>
      <c r="E1662" s="55" t="s">
        <v>437</v>
      </c>
      <c r="F1662" s="56" t="s">
        <v>49</v>
      </c>
      <c r="G1662" s="56" t="s">
        <v>49</v>
      </c>
      <c r="H1662" s="56"/>
      <c r="I1662" s="56"/>
      <c r="J1662" s="56" t="s">
        <v>49</v>
      </c>
      <c r="K1662" s="57">
        <v>0.65</v>
      </c>
      <c r="L1662" s="58">
        <v>44872</v>
      </c>
      <c r="M1662" s="58">
        <v>45630</v>
      </c>
      <c r="N1662" s="59"/>
      <c r="O1662" s="56"/>
      <c r="P1662" s="56"/>
      <c r="Q1662" s="56">
        <v>9</v>
      </c>
      <c r="R1662" s="60" t="s">
        <v>1139</v>
      </c>
      <c r="S1662" s="61">
        <f>O1662+P1662</f>
        <v>0</v>
      </c>
      <c r="T1662" s="62">
        <f>+IF(L1662&lt;&gt;"",IF(DAYS360(L1662,$A$2)&lt;0,0,IF(AND(MONTH(L1662)=MONTH($A$2),YEAR(L1662)&lt;YEAR($A$2)),(DAYS360(L1662,$A$2)/30)-1,DAYS360(L1662,$A$2)/30)),0)</f>
        <v>28.633333333333333</v>
      </c>
      <c r="U1662" s="62">
        <f>+IF(M1662&lt;&gt;"",IF(DAYS360(M1662,$A$2)&lt;0,0,IF(AND(MONTH(M1662)=MONTH($A$2),YEAR(M1662)&lt;YEAR($A$2)),(DAYS360(M1662,$A$2)/30)-1,DAYS360(M1662,$A$2)/30)),0)</f>
        <v>3.7333333333333334</v>
      </c>
      <c r="V1662" s="63">
        <f>S1662/((C1662+Q1662)/2)</f>
        <v>0</v>
      </c>
      <c r="W1662" s="64">
        <f>+IF(V1662&gt;0,1/V1662,999)</f>
        <v>999</v>
      </c>
      <c r="X1662" s="65" t="str">
        <f>+IF(N1662&lt;&gt;"",IF(INT(N1662)&lt;&gt;INT(K1662),"OUI",""),"")</f>
        <v/>
      </c>
      <c r="Y1662" s="66">
        <f>+IF(F1662="OUI",0,C1662*K1662)</f>
        <v>5.8500000000000005</v>
      </c>
      <c r="Z1662" s="67" t="str">
        <f>+IF(R1662="-",IF(OR(F1662="OUI",AND(G1662="OUI",T1662&lt;=$V$1),H1662="OUI",I1662="OUI",J1662="OUI",T1662&lt;=$V$1),"OUI",""),"")</f>
        <v/>
      </c>
      <c r="AA1662" s="68" t="str">
        <f>+IF(OR(Z1662&lt;&gt;"OUI",X1662="OUI",R1662&lt;&gt;"-"),"OUI","")</f>
        <v>OUI</v>
      </c>
      <c r="AB1662" s="69">
        <f>+IF(AA1662&lt;&gt;"OUI","-",IF(R1662="-",IF(W1662&lt;=3,"-",MAX(N1662,K1662*(1-$T$1))),IF(W1662&lt;=3,R1662,IF(T1662&gt;$V$6,MAX(N1662,K1662*$T$6),IF(T1662&gt;$V$5,MAX(R1662,N1662,K1662*(1-$T$2),K1662*(1-$T$5)),IF(T1662&gt;$V$4,MAX(R1662,N1662,K1662*(1-$T$2),K1662*(1-$T$4)),IF(T1662&gt;$V$3,MAX(R1662,N1662,K1662*(1-$T$2),K1662*(1-$T$3)),IF(T1662&gt;$V$1,MAX(N1662,K1662*(1-$T$2)),MAX(N1662,R1662)))))))))</f>
        <v>0.58500000000000008</v>
      </c>
      <c r="AC1662" s="70">
        <f>+IF(AB1662="-","-",IF(ABS(K1662-AB1662)&lt;0.1,1,-1*(AB1662-K1662)/K1662))</f>
        <v>1</v>
      </c>
      <c r="AD1662" s="66">
        <f>+IF(AB1662&lt;&gt;"-",IF(AB1662&lt;K1662,(K1662-AB1662)*C1662,AB1662*C1662),"")</f>
        <v>0.58499999999999952</v>
      </c>
      <c r="AE1662" s="68" t="str">
        <f>+IF(AB1662&lt;&gt;"-",IF(R1662&lt;&gt;"-",IF(Z1662&lt;&gt;"OUI","OLD","FAUX"),IF(Z1662&lt;&gt;"OUI","NEW","FAUX")),"")</f>
        <v>NEW</v>
      </c>
      <c r="AF1662" s="68"/>
      <c r="AG1662" s="68"/>
      <c r="AH1662" s="53" t="str">
        <f t="shared" si="25"/>
        <v/>
      </c>
    </row>
    <row r="1663" spans="1:34" ht="17">
      <c r="A1663" s="53" t="s">
        <v>389</v>
      </c>
      <c r="B1663" s="53" t="s">
        <v>390</v>
      </c>
      <c r="C1663" s="54">
        <v>5</v>
      </c>
      <c r="D1663" s="55" t="s">
        <v>80</v>
      </c>
      <c r="E1663" s="55" t="s">
        <v>97</v>
      </c>
      <c r="F1663" s="56" t="s">
        <v>49</v>
      </c>
      <c r="G1663" s="56" t="s">
        <v>49</v>
      </c>
      <c r="H1663" s="56"/>
      <c r="I1663" s="56"/>
      <c r="J1663" s="56" t="s">
        <v>98</v>
      </c>
      <c r="K1663" s="57">
        <v>0.51459999999999995</v>
      </c>
      <c r="L1663" s="58">
        <v>43371</v>
      </c>
      <c r="M1663" s="58"/>
      <c r="N1663" s="59"/>
      <c r="O1663" s="56"/>
      <c r="P1663" s="56"/>
      <c r="Q1663" s="56">
        <v>5</v>
      </c>
      <c r="R1663" s="60">
        <v>0.51459999999999995</v>
      </c>
      <c r="S1663" s="61">
        <f>O1663+P1663</f>
        <v>0</v>
      </c>
      <c r="T1663" s="62">
        <f>+IF(L1663&lt;&gt;"",IF(DAYS360(L1663,$A$2)&lt;0,0,IF(AND(MONTH(L1663)=MONTH($A$2),YEAR(L1663)&lt;YEAR($A$2)),(DAYS360(L1663,$A$2)/30)-1,DAYS360(L1663,$A$2)/30)),0)</f>
        <v>77.933333333333337</v>
      </c>
      <c r="U1663" s="62">
        <f>+IF(M1663&lt;&gt;"",IF(DAYS360(M1663,$A$2)&lt;0,0,IF(AND(MONTH(M1663)=MONTH($A$2),YEAR(M1663)&lt;YEAR($A$2)),(DAYS360(M1663,$A$2)/30)-1,DAYS360(M1663,$A$2)/30)),0)</f>
        <v>0</v>
      </c>
      <c r="V1663" s="63">
        <f>S1663/((C1663+Q1663)/2)</f>
        <v>0</v>
      </c>
      <c r="W1663" s="64">
        <f>+IF(V1663&gt;0,1/V1663,999)</f>
        <v>999</v>
      </c>
      <c r="X1663" s="65" t="str">
        <f>+IF(N1663&lt;&gt;"",IF(INT(N1663)&lt;&gt;INT(K1663),"OUI",""),"")</f>
        <v/>
      </c>
      <c r="Y1663" s="66">
        <f>+IF(F1663="OUI",0,C1663*K1663)</f>
        <v>2.5729999999999995</v>
      </c>
      <c r="Z1663" s="67" t="str">
        <f>+IF(R1663="-",IF(OR(F1663="OUI",AND(G1663="OUI",T1663&lt;=$V$1),H1663="OUI",I1663="OUI",J1663="OUI",T1663&lt;=$V$1),"OUI",""),"")</f>
        <v/>
      </c>
      <c r="AA1663" s="68" t="str">
        <f>+IF(OR(Z1663&lt;&gt;"OUI",X1663="OUI",R1663&lt;&gt;"-"),"OUI","")</f>
        <v>OUI</v>
      </c>
      <c r="AB1663" s="69">
        <f>+IF(AA1663&lt;&gt;"OUI","-",IF(R1663="-",IF(W1663&lt;=3,"-",MAX(N1663,K1663*(1-$T$1))),IF(W1663&lt;=3,R1663,IF(T1663&gt;$V$6,MAX(N1663,K1663*$T$6),IF(T1663&gt;$V$5,MAX(R1663,N1663,K1663*(1-$T$2),K1663*(1-$T$5)),IF(T1663&gt;$V$4,MAX(R1663,N1663,K1663*(1-$T$2),K1663*(1-$T$4)),IF(T1663&gt;$V$3,MAX(R1663,N1663,K1663*(1-$T$2),K1663*(1-$T$3)),IF(T1663&gt;$V$1,MAX(N1663,K1663*(1-$T$2)),MAX(N1663,R1663)))))))))</f>
        <v>0.51459999999999995</v>
      </c>
      <c r="AC1663" s="70">
        <f>+IF(AB1663="-","-",IF(ABS(K1663-AB1663)&lt;0.1,1,-1*(AB1663-K1663)/K1663))</f>
        <v>1</v>
      </c>
      <c r="AD1663" s="66">
        <f>+IF(AB1663&lt;&gt;"-",IF(AB1663&lt;K1663,(K1663-AB1663)*C1663,AB1663*C1663),"")</f>
        <v>2.5729999999999995</v>
      </c>
      <c r="AE1663" s="68" t="str">
        <f>+IF(AB1663&lt;&gt;"-",IF(R1663&lt;&gt;"-",IF(Z1663&lt;&gt;"OUI","OLD","FAUX"),IF(Z1663&lt;&gt;"OUI","NEW","FAUX")),"")</f>
        <v>OLD</v>
      </c>
      <c r="AF1663" s="68"/>
      <c r="AG1663" s="68"/>
      <c r="AH1663" s="53" t="str">
        <f t="shared" si="25"/>
        <v/>
      </c>
    </row>
    <row r="1664" spans="1:34" ht="17">
      <c r="A1664" s="53" t="s">
        <v>375</v>
      </c>
      <c r="B1664" s="53" t="s">
        <v>376</v>
      </c>
      <c r="C1664" s="54">
        <v>8</v>
      </c>
      <c r="D1664" s="55" t="s">
        <v>80</v>
      </c>
      <c r="E1664" s="55" t="s">
        <v>97</v>
      </c>
      <c r="F1664" s="56" t="s">
        <v>49</v>
      </c>
      <c r="G1664" s="56" t="s">
        <v>49</v>
      </c>
      <c r="H1664" s="56"/>
      <c r="I1664" s="56"/>
      <c r="J1664" s="56" t="s">
        <v>98</v>
      </c>
      <c r="K1664" s="57">
        <v>0.48949999999999999</v>
      </c>
      <c r="L1664" s="58">
        <v>43480</v>
      </c>
      <c r="M1664" s="58">
        <v>45257</v>
      </c>
      <c r="N1664" s="59"/>
      <c r="O1664" s="56"/>
      <c r="P1664" s="56"/>
      <c r="Q1664" s="56">
        <v>8</v>
      </c>
      <c r="R1664" s="60">
        <v>0.48949999999999999</v>
      </c>
      <c r="S1664" s="61">
        <f>O1664+P1664</f>
        <v>0</v>
      </c>
      <c r="T1664" s="62">
        <f>+IF(L1664&lt;&gt;"",IF(DAYS360(L1664,$A$2)&lt;0,0,IF(AND(MONTH(L1664)=MONTH($A$2),YEAR(L1664)&lt;YEAR($A$2)),(DAYS360(L1664,$A$2)/30)-1,DAYS360(L1664,$A$2)/30)),0)</f>
        <v>74.36666666666666</v>
      </c>
      <c r="U1664" s="62">
        <f>+IF(M1664&lt;&gt;"",IF(DAYS360(M1664,$A$2)&lt;0,0,IF(AND(MONTH(M1664)=MONTH($A$2),YEAR(M1664)&lt;YEAR($A$2)),(DAYS360(M1664,$A$2)/30)-1,DAYS360(M1664,$A$2)/30)),0)</f>
        <v>15.966666666666667</v>
      </c>
      <c r="V1664" s="63">
        <f>S1664/((C1664+Q1664)/2)</f>
        <v>0</v>
      </c>
      <c r="W1664" s="64">
        <f>+IF(V1664&gt;0,1/V1664,999)</f>
        <v>999</v>
      </c>
      <c r="X1664" s="65" t="str">
        <f>+IF(N1664&lt;&gt;"",IF(INT(N1664)&lt;&gt;INT(K1664),"OUI",""),"")</f>
        <v/>
      </c>
      <c r="Y1664" s="66">
        <f>+IF(F1664="OUI",0,C1664*K1664)</f>
        <v>3.9159999999999999</v>
      </c>
      <c r="Z1664" s="67" t="str">
        <f>+IF(R1664="-",IF(OR(F1664="OUI",AND(G1664="OUI",T1664&lt;=$V$1),H1664="OUI",I1664="OUI",J1664="OUI",T1664&lt;=$V$1),"OUI",""),"")</f>
        <v/>
      </c>
      <c r="AA1664" s="68" t="str">
        <f>+IF(OR(Z1664&lt;&gt;"OUI",X1664="OUI",R1664&lt;&gt;"-"),"OUI","")</f>
        <v>OUI</v>
      </c>
      <c r="AB1664" s="69">
        <f>+IF(AA1664&lt;&gt;"OUI","-",IF(R1664="-",IF(W1664&lt;=3,"-",MAX(N1664,K1664*(1-$T$1))),IF(W1664&lt;=3,R1664,IF(T1664&gt;$V$6,MAX(N1664,K1664*$T$6),IF(T1664&gt;$V$5,MAX(R1664,N1664,K1664*(1-$T$2),K1664*(1-$T$5)),IF(T1664&gt;$V$4,MAX(R1664,N1664,K1664*(1-$T$2),K1664*(1-$T$4)),IF(T1664&gt;$V$3,MAX(R1664,N1664,K1664*(1-$T$2),K1664*(1-$T$3)),IF(T1664&gt;$V$1,MAX(N1664,K1664*(1-$T$2)),MAX(N1664,R1664)))))))))</f>
        <v>0.48949999999999999</v>
      </c>
      <c r="AC1664" s="70">
        <f>+IF(AB1664="-","-",IF(ABS(K1664-AB1664)&lt;0.1,1,-1*(AB1664-K1664)/K1664))</f>
        <v>1</v>
      </c>
      <c r="AD1664" s="66">
        <f>+IF(AB1664&lt;&gt;"-",IF(AB1664&lt;K1664,(K1664-AB1664)*C1664,AB1664*C1664),"")</f>
        <v>3.9159999999999999</v>
      </c>
      <c r="AE1664" s="68" t="str">
        <f>+IF(AB1664&lt;&gt;"-",IF(R1664&lt;&gt;"-",IF(Z1664&lt;&gt;"OUI","OLD","FAUX"),IF(Z1664&lt;&gt;"OUI","NEW","FAUX")),"")</f>
        <v>OLD</v>
      </c>
      <c r="AF1664" s="68"/>
      <c r="AG1664" s="68"/>
      <c r="AH1664" s="53" t="str">
        <f t="shared" si="25"/>
        <v/>
      </c>
    </row>
    <row r="1665" spans="1:34" ht="17">
      <c r="A1665" s="53" t="s">
        <v>3317</v>
      </c>
      <c r="B1665" s="53" t="s">
        <v>3318</v>
      </c>
      <c r="C1665" s="54">
        <v>8</v>
      </c>
      <c r="D1665" s="55" t="s">
        <v>80</v>
      </c>
      <c r="E1665" s="55" t="s">
        <v>97</v>
      </c>
      <c r="F1665" s="56" t="s">
        <v>49</v>
      </c>
      <c r="G1665" s="56" t="s">
        <v>49</v>
      </c>
      <c r="H1665" s="56"/>
      <c r="I1665" s="56"/>
      <c r="J1665" s="56" t="s">
        <v>98</v>
      </c>
      <c r="K1665" s="57">
        <v>0.4506</v>
      </c>
      <c r="L1665" s="58">
        <v>45328</v>
      </c>
      <c r="M1665" s="58">
        <v>45691</v>
      </c>
      <c r="N1665" s="59"/>
      <c r="O1665" s="56">
        <v>2</v>
      </c>
      <c r="P1665" s="56"/>
      <c r="Q1665" s="56">
        <v>10</v>
      </c>
      <c r="R1665" s="60" t="s">
        <v>1139</v>
      </c>
      <c r="S1665" s="61">
        <f>O1665+P1665</f>
        <v>2</v>
      </c>
      <c r="T1665" s="62">
        <f>+IF(L1665&lt;&gt;"",IF(DAYS360(L1665,$A$2)&lt;0,0,IF(AND(MONTH(L1665)=MONTH($A$2),YEAR(L1665)&lt;YEAR($A$2)),(DAYS360(L1665,$A$2)/30)-1,DAYS360(L1665,$A$2)/30)),0)</f>
        <v>13.666666666666666</v>
      </c>
      <c r="U1665" s="62">
        <f>+IF(M1665&lt;&gt;"",IF(DAYS360(M1665,$A$2)&lt;0,0,IF(AND(MONTH(M1665)=MONTH($A$2),YEAR(M1665)&lt;YEAR($A$2)),(DAYS360(M1665,$A$2)/30)-1,DAYS360(M1665,$A$2)/30)),0)</f>
        <v>1.7666666666666666</v>
      </c>
      <c r="V1665" s="63">
        <f>S1665/((C1665+Q1665)/2)</f>
        <v>0.22222222222222221</v>
      </c>
      <c r="W1665" s="64">
        <f>+IF(V1665&gt;0,1/V1665,999)</f>
        <v>4.5</v>
      </c>
      <c r="X1665" s="65" t="str">
        <f>+IF(N1665&lt;&gt;"",IF(INT(N1665)&lt;&gt;INT(K1665),"OUI",""),"")</f>
        <v/>
      </c>
      <c r="Y1665" s="66">
        <f>+IF(F1665="OUI",0,C1665*K1665)</f>
        <v>3.6048</v>
      </c>
      <c r="Z1665" s="67" t="str">
        <f>+IF(R1665="-",IF(OR(F1665="OUI",AND(G1665="OUI",T1665&lt;=$V$1),H1665="OUI",I1665="OUI",J1665="OUI",T1665&lt;=$V$1),"OUI",""),"")</f>
        <v>OUI</v>
      </c>
      <c r="AA1665" s="68" t="str">
        <f>+IF(OR(Z1665&lt;&gt;"OUI",X1665="OUI",R1665&lt;&gt;"-"),"OUI","")</f>
        <v/>
      </c>
      <c r="AB1665" s="69" t="str">
        <f>+IF(AA1665&lt;&gt;"OUI","-",IF(R1665="-",IF(W1665&lt;=3,"-",MAX(N1665,K1665*(1-$T$1))),IF(W1665&lt;=3,R1665,IF(T1665&gt;$V$6,MAX(N1665,K1665*$T$6),IF(T1665&gt;$V$5,MAX(R1665,N1665,K1665*(1-$T$2),K1665*(1-$T$5)),IF(T1665&gt;$V$4,MAX(R1665,N1665,K1665*(1-$T$2),K1665*(1-$T$4)),IF(T1665&gt;$V$3,MAX(R1665,N1665,K1665*(1-$T$2),K1665*(1-$T$3)),IF(T1665&gt;$V$1,MAX(N1665,K1665*(1-$T$2)),MAX(N1665,R1665)))))))))</f>
        <v>-</v>
      </c>
      <c r="AC1665" s="70" t="str">
        <f>+IF(AB1665="-","-",IF(ABS(K1665-AB1665)&lt;0.1,1,-1*(AB1665-K1665)/K1665))</f>
        <v>-</v>
      </c>
      <c r="AD1665" s="66" t="str">
        <f>+IF(AB1665&lt;&gt;"-",IF(AB1665&lt;K1665,(K1665-AB1665)*C1665,AB1665*C1665),"")</f>
        <v/>
      </c>
      <c r="AE1665" s="68" t="str">
        <f>+IF(AB1665&lt;&gt;"-",IF(R1665&lt;&gt;"-",IF(Z1665&lt;&gt;"OUI","OLD","FAUX"),IF(Z1665&lt;&gt;"OUI","NEW","FAUX")),"")</f>
        <v/>
      </c>
      <c r="AF1665" s="68"/>
      <c r="AG1665" s="68"/>
      <c r="AH1665" s="53" t="str">
        <f t="shared" si="25"/>
        <v/>
      </c>
    </row>
    <row r="1666" spans="1:34" ht="17">
      <c r="A1666" s="53" t="s">
        <v>1937</v>
      </c>
      <c r="B1666" s="53" t="s">
        <v>1938</v>
      </c>
      <c r="C1666" s="54">
        <v>42</v>
      </c>
      <c r="D1666" s="55" t="s">
        <v>133</v>
      </c>
      <c r="E1666" s="55" t="s">
        <v>715</v>
      </c>
      <c r="F1666" s="56" t="s">
        <v>49</v>
      </c>
      <c r="G1666" s="56" t="s">
        <v>49</v>
      </c>
      <c r="H1666" s="56"/>
      <c r="I1666" s="56"/>
      <c r="J1666" s="56" t="s">
        <v>49</v>
      </c>
      <c r="K1666" s="57">
        <v>0.42249999999999999</v>
      </c>
      <c r="L1666" s="58">
        <v>44098</v>
      </c>
      <c r="M1666" s="58">
        <v>44673</v>
      </c>
      <c r="N1666" s="59"/>
      <c r="O1666" s="56"/>
      <c r="P1666" s="56"/>
      <c r="Q1666" s="56">
        <v>42</v>
      </c>
      <c r="R1666" s="60">
        <v>0.38024999999999998</v>
      </c>
      <c r="S1666" s="61">
        <f>O1666+P1666</f>
        <v>0</v>
      </c>
      <c r="T1666" s="62">
        <f>+IF(L1666&lt;&gt;"",IF(DAYS360(L1666,$A$2)&lt;0,0,IF(AND(MONTH(L1666)=MONTH($A$2),YEAR(L1666)&lt;YEAR($A$2)),(DAYS360(L1666,$A$2)/30)-1,DAYS360(L1666,$A$2)/30)),0)</f>
        <v>54.06666666666667</v>
      </c>
      <c r="U1666" s="62">
        <f>+IF(M1666&lt;&gt;"",IF(DAYS360(M1666,$A$2)&lt;0,0,IF(AND(MONTH(M1666)=MONTH($A$2),YEAR(M1666)&lt;YEAR($A$2)),(DAYS360(M1666,$A$2)/30)-1,DAYS360(M1666,$A$2)/30)),0)</f>
        <v>35.133333333333333</v>
      </c>
      <c r="V1666" s="63">
        <f>S1666/((C1666+Q1666)/2)</f>
        <v>0</v>
      </c>
      <c r="W1666" s="64">
        <f>+IF(V1666&gt;0,1/V1666,999)</f>
        <v>999</v>
      </c>
      <c r="X1666" s="65" t="str">
        <f>+IF(N1666&lt;&gt;"",IF(INT(N1666)&lt;&gt;INT(K1666),"OUI",""),"")</f>
        <v/>
      </c>
      <c r="Y1666" s="66">
        <f>+IF(F1666="OUI",0,C1666*K1666)</f>
        <v>17.745000000000001</v>
      </c>
      <c r="Z1666" s="67" t="str">
        <f>+IF(R1666="-",IF(OR(F1666="OUI",AND(G1666="OUI",T1666&lt;=$V$1),H1666="OUI",I1666="OUI",J1666="OUI",T1666&lt;=$V$1),"OUI",""),"")</f>
        <v/>
      </c>
      <c r="AA1666" s="68" t="str">
        <f>+IF(OR(Z1666&lt;&gt;"OUI",X1666="OUI",R1666&lt;&gt;"-"),"OUI","")</f>
        <v>OUI</v>
      </c>
      <c r="AB1666" s="69">
        <f>+IF(AA1666&lt;&gt;"OUI","-",IF(R1666="-",IF(W1666&lt;=3,"-",MAX(N1666,K1666*(1-$T$1))),IF(W1666&lt;=3,R1666,IF(T1666&gt;$V$6,MAX(N1666,K1666*$T$6),IF(T1666&gt;$V$5,MAX(R1666,N1666,K1666*(1-$T$2),K1666*(1-$T$5)),IF(T1666&gt;$V$4,MAX(R1666,N1666,K1666*(1-$T$2),K1666*(1-$T$4)),IF(T1666&gt;$V$3,MAX(R1666,N1666,K1666*(1-$T$2),K1666*(1-$T$3)),IF(T1666&gt;$V$1,MAX(N1666,K1666*(1-$T$2)),MAX(N1666,R1666)))))))))</f>
        <v>0.38024999999999998</v>
      </c>
      <c r="AC1666" s="70">
        <f>+IF(AB1666="-","-",IF(ABS(K1666-AB1666)&lt;0.1,1,-1*(AB1666-K1666)/K1666))</f>
        <v>1</v>
      </c>
      <c r="AD1666" s="66">
        <f>+IF(AB1666&lt;&gt;"-",IF(AB1666&lt;K1666,(K1666-AB1666)*C1666,AB1666*C1666),"")</f>
        <v>1.7745000000000004</v>
      </c>
      <c r="AE1666" s="68" t="str">
        <f>+IF(AB1666&lt;&gt;"-",IF(R1666&lt;&gt;"-",IF(Z1666&lt;&gt;"OUI","OLD","FAUX"),IF(Z1666&lt;&gt;"OUI","NEW","FAUX")),"")</f>
        <v>OLD</v>
      </c>
      <c r="AF1666" s="68"/>
      <c r="AG1666" s="68"/>
      <c r="AH1666" s="53" t="str">
        <f t="shared" si="25"/>
        <v/>
      </c>
    </row>
    <row r="1667" spans="1:34" ht="17">
      <c r="A1667" s="53" t="s">
        <v>1585</v>
      </c>
      <c r="B1667" s="53" t="s">
        <v>1586</v>
      </c>
      <c r="C1667" s="54">
        <v>423</v>
      </c>
      <c r="D1667" s="55" t="s">
        <v>133</v>
      </c>
      <c r="E1667" s="55" t="s">
        <v>715</v>
      </c>
      <c r="F1667" s="56" t="s">
        <v>49</v>
      </c>
      <c r="G1667" s="56" t="s">
        <v>49</v>
      </c>
      <c r="H1667" s="56"/>
      <c r="I1667" s="56"/>
      <c r="J1667" s="56" t="s">
        <v>49</v>
      </c>
      <c r="K1667" s="57">
        <v>0.41639999999999999</v>
      </c>
      <c r="L1667" s="58">
        <v>43979</v>
      </c>
      <c r="M1667" s="58">
        <v>44083</v>
      </c>
      <c r="N1667" s="59"/>
      <c r="O1667" s="56"/>
      <c r="P1667" s="56"/>
      <c r="Q1667" s="56">
        <v>423</v>
      </c>
      <c r="R1667" s="60">
        <v>0.37475999999999998</v>
      </c>
      <c r="S1667" s="61">
        <f>O1667+P1667</f>
        <v>0</v>
      </c>
      <c r="T1667" s="62">
        <f>+IF(L1667&lt;&gt;"",IF(DAYS360(L1667,$A$2)&lt;0,0,IF(AND(MONTH(L1667)=MONTH($A$2),YEAR(L1667)&lt;YEAR($A$2)),(DAYS360(L1667,$A$2)/30)-1,DAYS360(L1667,$A$2)/30)),0)</f>
        <v>57.93333333333333</v>
      </c>
      <c r="U1667" s="62">
        <f>+IF(M1667&lt;&gt;"",IF(DAYS360(M1667,$A$2)&lt;0,0,IF(AND(MONTH(M1667)=MONTH($A$2),YEAR(M1667)&lt;YEAR($A$2)),(DAYS360(M1667,$A$2)/30)-1,DAYS360(M1667,$A$2)/30)),0)</f>
        <v>54.56666666666667</v>
      </c>
      <c r="V1667" s="63">
        <f>S1667/((C1667+Q1667)/2)</f>
        <v>0</v>
      </c>
      <c r="W1667" s="64">
        <f>+IF(V1667&gt;0,1/V1667,999)</f>
        <v>999</v>
      </c>
      <c r="X1667" s="65" t="str">
        <f>+IF(N1667&lt;&gt;"",IF(INT(N1667)&lt;&gt;INT(K1667),"OUI",""),"")</f>
        <v/>
      </c>
      <c r="Y1667" s="66">
        <f>+IF(F1667="OUI",0,C1667*K1667)</f>
        <v>176.13720000000001</v>
      </c>
      <c r="Z1667" s="67" t="str">
        <f>+IF(R1667="-",IF(OR(F1667="OUI",AND(G1667="OUI",T1667&lt;=$V$1),H1667="OUI",I1667="OUI",J1667="OUI",T1667&lt;=$V$1),"OUI",""),"")</f>
        <v/>
      </c>
      <c r="AA1667" s="68" t="str">
        <f>+IF(OR(Z1667&lt;&gt;"OUI",X1667="OUI",R1667&lt;&gt;"-"),"OUI","")</f>
        <v>OUI</v>
      </c>
      <c r="AB1667" s="69">
        <f>+IF(AA1667&lt;&gt;"OUI","-",IF(R1667="-",IF(W1667&lt;=3,"-",MAX(N1667,K1667*(1-$T$1))),IF(W1667&lt;=3,R1667,IF(T1667&gt;$V$6,MAX(N1667,K1667*$T$6),IF(T1667&gt;$V$5,MAX(R1667,N1667,K1667*(1-$T$2),K1667*(1-$T$5)),IF(T1667&gt;$V$4,MAX(R1667,N1667,K1667*(1-$T$2),K1667*(1-$T$4)),IF(T1667&gt;$V$3,MAX(R1667,N1667,K1667*(1-$T$2),K1667*(1-$T$3)),IF(T1667&gt;$V$1,MAX(N1667,K1667*(1-$T$2)),MAX(N1667,R1667)))))))))</f>
        <v>0.37475999999999998</v>
      </c>
      <c r="AC1667" s="70">
        <f>+IF(AB1667="-","-",IF(ABS(K1667-AB1667)&lt;0.1,1,-1*(AB1667-K1667)/K1667))</f>
        <v>1</v>
      </c>
      <c r="AD1667" s="66">
        <f>+IF(AB1667&lt;&gt;"-",IF(AB1667&lt;K1667,(K1667-AB1667)*C1667,AB1667*C1667),"")</f>
        <v>17.613720000000004</v>
      </c>
      <c r="AE1667" s="68" t="str">
        <f>+IF(AB1667&lt;&gt;"-",IF(R1667&lt;&gt;"-",IF(Z1667&lt;&gt;"OUI","OLD","FAUX"),IF(Z1667&lt;&gt;"OUI","NEW","FAUX")),"")</f>
        <v>OLD</v>
      </c>
      <c r="AF1667" s="68"/>
      <c r="AG1667" s="68"/>
      <c r="AH1667" s="53" t="str">
        <f t="shared" si="25"/>
        <v/>
      </c>
    </row>
    <row r="1668" spans="1:34" ht="17">
      <c r="A1668" s="53" t="s">
        <v>379</v>
      </c>
      <c r="B1668" s="53" t="s">
        <v>380</v>
      </c>
      <c r="C1668" s="54">
        <v>8</v>
      </c>
      <c r="D1668" s="55" t="s">
        <v>80</v>
      </c>
      <c r="E1668" s="55" t="s">
        <v>97</v>
      </c>
      <c r="F1668" s="56" t="s">
        <v>49</v>
      </c>
      <c r="G1668" s="56" t="s">
        <v>49</v>
      </c>
      <c r="H1668" s="56"/>
      <c r="I1668" s="56"/>
      <c r="J1668" s="56" t="s">
        <v>98</v>
      </c>
      <c r="K1668" s="57">
        <v>0.4158</v>
      </c>
      <c r="L1668" s="58">
        <v>43256</v>
      </c>
      <c r="M1668" s="58">
        <v>45208</v>
      </c>
      <c r="N1668" s="59"/>
      <c r="O1668" s="56"/>
      <c r="P1668" s="56"/>
      <c r="Q1668" s="56">
        <v>8</v>
      </c>
      <c r="R1668" s="60">
        <v>0.4158</v>
      </c>
      <c r="S1668" s="61">
        <f>O1668+P1668</f>
        <v>0</v>
      </c>
      <c r="T1668" s="62">
        <f>+IF(L1668&lt;&gt;"",IF(DAYS360(L1668,$A$2)&lt;0,0,IF(AND(MONTH(L1668)=MONTH($A$2),YEAR(L1668)&lt;YEAR($A$2)),(DAYS360(L1668,$A$2)/30)-1,DAYS360(L1668,$A$2)/30)),0)</f>
        <v>81.7</v>
      </c>
      <c r="U1668" s="62">
        <f>+IF(M1668&lt;&gt;"",IF(DAYS360(M1668,$A$2)&lt;0,0,IF(AND(MONTH(M1668)=MONTH($A$2),YEAR(M1668)&lt;YEAR($A$2)),(DAYS360(M1668,$A$2)/30)-1,DAYS360(M1668,$A$2)/30)),0)</f>
        <v>17.566666666666666</v>
      </c>
      <c r="V1668" s="63">
        <f>S1668/((C1668+Q1668)/2)</f>
        <v>0</v>
      </c>
      <c r="W1668" s="64">
        <f>+IF(V1668&gt;0,1/V1668,999)</f>
        <v>999</v>
      </c>
      <c r="X1668" s="65" t="str">
        <f>+IF(N1668&lt;&gt;"",IF(INT(N1668)&lt;&gt;INT(K1668),"OUI",""),"")</f>
        <v/>
      </c>
      <c r="Y1668" s="66">
        <f>+IF(F1668="OUI",0,C1668*K1668)</f>
        <v>3.3264</v>
      </c>
      <c r="Z1668" s="67" t="str">
        <f>+IF(R1668="-",IF(OR(F1668="OUI",AND(G1668="OUI",T1668&lt;=$V$1),H1668="OUI",I1668="OUI",J1668="OUI",T1668&lt;=$V$1),"OUI",""),"")</f>
        <v/>
      </c>
      <c r="AA1668" s="68" t="str">
        <f>+IF(OR(Z1668&lt;&gt;"OUI",X1668="OUI",R1668&lt;&gt;"-"),"OUI","")</f>
        <v>OUI</v>
      </c>
      <c r="AB1668" s="69">
        <f>+IF(AA1668&lt;&gt;"OUI","-",IF(R1668="-",IF(W1668&lt;=3,"-",MAX(N1668,K1668*(1-$T$1))),IF(W1668&lt;=3,R1668,IF(T1668&gt;$V$6,MAX(N1668,K1668*$T$6),IF(T1668&gt;$V$5,MAX(R1668,N1668,K1668*(1-$T$2),K1668*(1-$T$5)),IF(T1668&gt;$V$4,MAX(R1668,N1668,K1668*(1-$T$2),K1668*(1-$T$4)),IF(T1668&gt;$V$3,MAX(R1668,N1668,K1668*(1-$T$2),K1668*(1-$T$3)),IF(T1668&gt;$V$1,MAX(N1668,K1668*(1-$T$2)),MAX(N1668,R1668)))))))))</f>
        <v>0.4158</v>
      </c>
      <c r="AC1668" s="70">
        <f>+IF(AB1668="-","-",IF(ABS(K1668-AB1668)&lt;0.1,1,-1*(AB1668-K1668)/K1668))</f>
        <v>1</v>
      </c>
      <c r="AD1668" s="66">
        <f>+IF(AB1668&lt;&gt;"-",IF(AB1668&lt;K1668,(K1668-AB1668)*C1668,AB1668*C1668),"")</f>
        <v>3.3264</v>
      </c>
      <c r="AE1668" s="68" t="str">
        <f>+IF(AB1668&lt;&gt;"-",IF(R1668&lt;&gt;"-",IF(Z1668&lt;&gt;"OUI","OLD","FAUX"),IF(Z1668&lt;&gt;"OUI","NEW","FAUX")),"")</f>
        <v>OLD</v>
      </c>
      <c r="AF1668" s="68"/>
      <c r="AG1668" s="68"/>
      <c r="AH1668" s="53" t="str">
        <f t="shared" si="25"/>
        <v/>
      </c>
    </row>
    <row r="1669" spans="1:34" ht="17">
      <c r="A1669" s="53" t="s">
        <v>397</v>
      </c>
      <c r="B1669" s="53" t="s">
        <v>398</v>
      </c>
      <c r="C1669" s="54">
        <v>5</v>
      </c>
      <c r="D1669" s="55" t="s">
        <v>80</v>
      </c>
      <c r="E1669" s="55" t="s">
        <v>97</v>
      </c>
      <c r="F1669" s="56" t="s">
        <v>49</v>
      </c>
      <c r="G1669" s="56" t="s">
        <v>49</v>
      </c>
      <c r="H1669" s="56"/>
      <c r="I1669" s="56"/>
      <c r="J1669" s="56" t="s">
        <v>98</v>
      </c>
      <c r="K1669" s="57">
        <v>0.4158</v>
      </c>
      <c r="L1669" s="58">
        <v>43256</v>
      </c>
      <c r="M1669" s="58">
        <v>44700</v>
      </c>
      <c r="N1669" s="59"/>
      <c r="O1669" s="56"/>
      <c r="P1669" s="56"/>
      <c r="Q1669" s="56">
        <v>5</v>
      </c>
      <c r="R1669" s="60">
        <v>0.4158</v>
      </c>
      <c r="S1669" s="61">
        <f>O1669+P1669</f>
        <v>0</v>
      </c>
      <c r="T1669" s="62">
        <f>+IF(L1669&lt;&gt;"",IF(DAYS360(L1669,$A$2)&lt;0,0,IF(AND(MONTH(L1669)=MONTH($A$2),YEAR(L1669)&lt;YEAR($A$2)),(DAYS360(L1669,$A$2)/30)-1,DAYS360(L1669,$A$2)/30)),0)</f>
        <v>81.7</v>
      </c>
      <c r="U1669" s="62">
        <f>+IF(M1669&lt;&gt;"",IF(DAYS360(M1669,$A$2)&lt;0,0,IF(AND(MONTH(M1669)=MONTH($A$2),YEAR(M1669)&lt;YEAR($A$2)),(DAYS360(M1669,$A$2)/30)-1,DAYS360(M1669,$A$2)/30)),0)</f>
        <v>34.233333333333334</v>
      </c>
      <c r="V1669" s="63">
        <f>S1669/((C1669+Q1669)/2)</f>
        <v>0</v>
      </c>
      <c r="W1669" s="64">
        <f>+IF(V1669&gt;0,1/V1669,999)</f>
        <v>999</v>
      </c>
      <c r="X1669" s="65" t="str">
        <f>+IF(N1669&lt;&gt;"",IF(INT(N1669)&lt;&gt;INT(K1669),"OUI",""),"")</f>
        <v/>
      </c>
      <c r="Y1669" s="66">
        <f>+IF(F1669="OUI",0,C1669*K1669)</f>
        <v>2.0790000000000002</v>
      </c>
      <c r="Z1669" s="67" t="str">
        <f>+IF(R1669="-",IF(OR(F1669="OUI",AND(G1669="OUI",T1669&lt;=$V$1),H1669="OUI",I1669="OUI",J1669="OUI",T1669&lt;=$V$1),"OUI",""),"")</f>
        <v/>
      </c>
      <c r="AA1669" s="68" t="str">
        <f>+IF(OR(Z1669&lt;&gt;"OUI",X1669="OUI",R1669&lt;&gt;"-"),"OUI","")</f>
        <v>OUI</v>
      </c>
      <c r="AB1669" s="69">
        <f>+IF(AA1669&lt;&gt;"OUI","-",IF(R1669="-",IF(W1669&lt;=3,"-",MAX(N1669,K1669*(1-$T$1))),IF(W1669&lt;=3,R1669,IF(T1669&gt;$V$6,MAX(N1669,K1669*$T$6),IF(T1669&gt;$V$5,MAX(R1669,N1669,K1669*(1-$T$2),K1669*(1-$T$5)),IF(T1669&gt;$V$4,MAX(R1669,N1669,K1669*(1-$T$2),K1669*(1-$T$4)),IF(T1669&gt;$V$3,MAX(R1669,N1669,K1669*(1-$T$2),K1669*(1-$T$3)),IF(T1669&gt;$V$1,MAX(N1669,K1669*(1-$T$2)),MAX(N1669,R1669)))))))))</f>
        <v>0.4158</v>
      </c>
      <c r="AC1669" s="70">
        <f>+IF(AB1669="-","-",IF(ABS(K1669-AB1669)&lt;0.1,1,-1*(AB1669-K1669)/K1669))</f>
        <v>1</v>
      </c>
      <c r="AD1669" s="66">
        <f>+IF(AB1669&lt;&gt;"-",IF(AB1669&lt;K1669,(K1669-AB1669)*C1669,AB1669*C1669),"")</f>
        <v>2.0790000000000002</v>
      </c>
      <c r="AE1669" s="68" t="str">
        <f>+IF(AB1669&lt;&gt;"-",IF(R1669&lt;&gt;"-",IF(Z1669&lt;&gt;"OUI","OLD","FAUX"),IF(Z1669&lt;&gt;"OUI","NEW","FAUX")),"")</f>
        <v>OLD</v>
      </c>
      <c r="AF1669" s="68"/>
      <c r="AG1669" s="68"/>
      <c r="AH1669" s="53" t="str">
        <f t="shared" si="25"/>
        <v/>
      </c>
    </row>
    <row r="1670" spans="1:34" ht="17">
      <c r="A1670" s="53" t="s">
        <v>407</v>
      </c>
      <c r="B1670" s="53" t="s">
        <v>408</v>
      </c>
      <c r="C1670" s="54">
        <v>4</v>
      </c>
      <c r="D1670" s="55" t="s">
        <v>80</v>
      </c>
      <c r="E1670" s="55" t="s">
        <v>97</v>
      </c>
      <c r="F1670" s="56" t="s">
        <v>49</v>
      </c>
      <c r="G1670" s="56" t="s">
        <v>49</v>
      </c>
      <c r="H1670" s="56"/>
      <c r="I1670" s="56"/>
      <c r="J1670" s="56" t="s">
        <v>98</v>
      </c>
      <c r="K1670" s="57">
        <v>0.3846</v>
      </c>
      <c r="L1670" s="58">
        <v>43480</v>
      </c>
      <c r="M1670" s="58">
        <v>45513</v>
      </c>
      <c r="N1670" s="59"/>
      <c r="O1670" s="56"/>
      <c r="P1670" s="56"/>
      <c r="Q1670" s="56">
        <v>4</v>
      </c>
      <c r="R1670" s="60">
        <v>0.26922000000000001</v>
      </c>
      <c r="S1670" s="61">
        <f>O1670+P1670</f>
        <v>0</v>
      </c>
      <c r="T1670" s="62">
        <f>+IF(L1670&lt;&gt;"",IF(DAYS360(L1670,$A$2)&lt;0,0,IF(AND(MONTH(L1670)=MONTH($A$2),YEAR(L1670)&lt;YEAR($A$2)),(DAYS360(L1670,$A$2)/30)-1,DAYS360(L1670,$A$2)/30)),0)</f>
        <v>74.36666666666666</v>
      </c>
      <c r="U1670" s="62">
        <f>+IF(M1670&lt;&gt;"",IF(DAYS360(M1670,$A$2)&lt;0,0,IF(AND(MONTH(M1670)=MONTH($A$2),YEAR(M1670)&lt;YEAR($A$2)),(DAYS360(M1670,$A$2)/30)-1,DAYS360(M1670,$A$2)/30)),0)</f>
        <v>7.5666666666666664</v>
      </c>
      <c r="V1670" s="63">
        <f>S1670/((C1670+Q1670)/2)</f>
        <v>0</v>
      </c>
      <c r="W1670" s="64">
        <f>+IF(V1670&gt;0,1/V1670,999)</f>
        <v>999</v>
      </c>
      <c r="X1670" s="65" t="str">
        <f>+IF(N1670&lt;&gt;"",IF(INT(N1670)&lt;&gt;INT(K1670),"OUI",""),"")</f>
        <v/>
      </c>
      <c r="Y1670" s="66">
        <f>+IF(F1670="OUI",0,C1670*K1670)</f>
        <v>1.5384</v>
      </c>
      <c r="Z1670" s="67" t="str">
        <f>+IF(R1670="-",IF(OR(F1670="OUI",AND(G1670="OUI",T1670&lt;=$V$1),H1670="OUI",I1670="OUI",J1670="OUI",T1670&lt;=$V$1),"OUI",""),"")</f>
        <v/>
      </c>
      <c r="AA1670" s="68" t="str">
        <f>+IF(OR(Z1670&lt;&gt;"OUI",X1670="OUI",R1670&lt;&gt;"-"),"OUI","")</f>
        <v>OUI</v>
      </c>
      <c r="AB1670" s="69">
        <f>+IF(AA1670&lt;&gt;"OUI","-",IF(R1670="-",IF(W1670&lt;=3,"-",MAX(N1670,K1670*(1-$T$1))),IF(W1670&lt;=3,R1670,IF(T1670&gt;$V$6,MAX(N1670,K1670*$T$6),IF(T1670&gt;$V$5,MAX(R1670,N1670,K1670*(1-$T$2),K1670*(1-$T$5)),IF(T1670&gt;$V$4,MAX(R1670,N1670,K1670*(1-$T$2),K1670*(1-$T$4)),IF(T1670&gt;$V$3,MAX(R1670,N1670,K1670*(1-$T$2),K1670*(1-$T$3)),IF(T1670&gt;$V$1,MAX(N1670,K1670*(1-$T$2)),MAX(N1670,R1670)))))))))</f>
        <v>0.3846</v>
      </c>
      <c r="AC1670" s="70">
        <f>+IF(AB1670="-","-",IF(ABS(K1670-AB1670)&lt;0.1,1,-1*(AB1670-K1670)/K1670))</f>
        <v>1</v>
      </c>
      <c r="AD1670" s="66">
        <f>+IF(AB1670&lt;&gt;"-",IF(AB1670&lt;K1670,(K1670-AB1670)*C1670,AB1670*C1670),"")</f>
        <v>1.5384</v>
      </c>
      <c r="AE1670" s="68" t="str">
        <f>+IF(AB1670&lt;&gt;"-",IF(R1670&lt;&gt;"-",IF(Z1670&lt;&gt;"OUI","OLD","FAUX"),IF(Z1670&lt;&gt;"OUI","NEW","FAUX")),"")</f>
        <v>OLD</v>
      </c>
      <c r="AF1670" s="68"/>
      <c r="AG1670" s="68"/>
      <c r="AH1670" s="53" t="str">
        <f t="shared" si="25"/>
        <v/>
      </c>
    </row>
    <row r="1671" spans="1:34" ht="17">
      <c r="A1671" s="53" t="s">
        <v>3441</v>
      </c>
      <c r="B1671" s="53" t="s">
        <v>3442</v>
      </c>
      <c r="C1671" s="54">
        <v>1</v>
      </c>
      <c r="D1671" s="55" t="s">
        <v>80</v>
      </c>
      <c r="E1671" s="55" t="s">
        <v>156</v>
      </c>
      <c r="F1671" s="56" t="s">
        <v>49</v>
      </c>
      <c r="G1671" s="56" t="s">
        <v>49</v>
      </c>
      <c r="H1671" s="56"/>
      <c r="I1671" s="56"/>
      <c r="J1671" s="56" t="s">
        <v>49</v>
      </c>
      <c r="K1671" s="57">
        <v>0.36959999999999998</v>
      </c>
      <c r="L1671" s="58">
        <v>45418</v>
      </c>
      <c r="M1671" s="58">
        <v>45733</v>
      </c>
      <c r="N1671" s="59"/>
      <c r="O1671" s="56">
        <v>5</v>
      </c>
      <c r="P1671" s="56"/>
      <c r="Q1671" s="56">
        <v>6</v>
      </c>
      <c r="R1671" s="60" t="s">
        <v>1139</v>
      </c>
      <c r="S1671" s="61">
        <f>O1671+P1671</f>
        <v>5</v>
      </c>
      <c r="T1671" s="62">
        <f>+IF(L1671&lt;&gt;"",IF(DAYS360(L1671,$A$2)&lt;0,0,IF(AND(MONTH(L1671)=MONTH($A$2),YEAR(L1671)&lt;YEAR($A$2)),(DAYS360(L1671,$A$2)/30)-1,DAYS360(L1671,$A$2)/30)),0)</f>
        <v>10.666666666666666</v>
      </c>
      <c r="U1671" s="62">
        <f>+IF(M1671&lt;&gt;"",IF(DAYS360(M1671,$A$2)&lt;0,0,IF(AND(MONTH(M1671)=MONTH($A$2),YEAR(M1671)&lt;YEAR($A$2)),(DAYS360(M1671,$A$2)/30)-1,DAYS360(M1671,$A$2)/30)),0)</f>
        <v>0.3</v>
      </c>
      <c r="V1671" s="63">
        <f>S1671/((C1671+Q1671)/2)</f>
        <v>1.4285714285714286</v>
      </c>
      <c r="W1671" s="64">
        <f>+IF(V1671&gt;0,1/V1671,999)</f>
        <v>0.7</v>
      </c>
      <c r="X1671" s="65" t="str">
        <f>+IF(N1671&lt;&gt;"",IF(INT(N1671)&lt;&gt;INT(K1671),"OUI",""),"")</f>
        <v/>
      </c>
      <c r="Y1671" s="66">
        <f>+IF(F1671="OUI",0,C1671*K1671)</f>
        <v>0.36959999999999998</v>
      </c>
      <c r="Z1671" s="67" t="str">
        <f>+IF(R1671="-",IF(OR(F1671="OUI",AND(G1671="OUI",T1671&lt;=$V$1),H1671="OUI",I1671="OUI",J1671="OUI",T1671&lt;=$V$1),"OUI",""),"")</f>
        <v>OUI</v>
      </c>
      <c r="AA1671" s="68" t="str">
        <f>+IF(OR(Z1671&lt;&gt;"OUI",X1671="OUI",R1671&lt;&gt;"-"),"OUI","")</f>
        <v/>
      </c>
      <c r="AB1671" s="69" t="str">
        <f>+IF(AA1671&lt;&gt;"OUI","-",IF(R1671="-",IF(W1671&lt;=3,"-",MAX(N1671,K1671*(1-$T$1))),IF(W1671&lt;=3,R1671,IF(T1671&gt;$V$6,MAX(N1671,K1671*$T$6),IF(T1671&gt;$V$5,MAX(R1671,N1671,K1671*(1-$T$2),K1671*(1-$T$5)),IF(T1671&gt;$V$4,MAX(R1671,N1671,K1671*(1-$T$2),K1671*(1-$T$4)),IF(T1671&gt;$V$3,MAX(R1671,N1671,K1671*(1-$T$2),K1671*(1-$T$3)),IF(T1671&gt;$V$1,MAX(N1671,K1671*(1-$T$2)),MAX(N1671,R1671)))))))))</f>
        <v>-</v>
      </c>
      <c r="AC1671" s="70" t="str">
        <f>+IF(AB1671="-","-",IF(ABS(K1671-AB1671)&lt;0.1,1,-1*(AB1671-K1671)/K1671))</f>
        <v>-</v>
      </c>
      <c r="AD1671" s="66" t="str">
        <f>+IF(AB1671&lt;&gt;"-",IF(AB1671&lt;K1671,(K1671-AB1671)*C1671,AB1671*C1671),"")</f>
        <v/>
      </c>
      <c r="AE1671" s="68" t="str">
        <f>+IF(AB1671&lt;&gt;"-",IF(R1671&lt;&gt;"-",IF(Z1671&lt;&gt;"OUI","OLD","FAUX"),IF(Z1671&lt;&gt;"OUI","NEW","FAUX")),"")</f>
        <v/>
      </c>
      <c r="AF1671" s="68"/>
      <c r="AG1671" s="68"/>
      <c r="AH1671" s="53" t="str">
        <f t="shared" si="25"/>
        <v/>
      </c>
    </row>
    <row r="1672" spans="1:34" ht="17">
      <c r="A1672" s="53" t="s">
        <v>399</v>
      </c>
      <c r="B1672" s="53" t="s">
        <v>400</v>
      </c>
      <c r="C1672" s="54">
        <v>6</v>
      </c>
      <c r="D1672" s="55" t="s">
        <v>80</v>
      </c>
      <c r="E1672" s="55" t="s">
        <v>97</v>
      </c>
      <c r="F1672" s="56" t="s">
        <v>49</v>
      </c>
      <c r="G1672" s="56" t="s">
        <v>49</v>
      </c>
      <c r="H1672" s="56"/>
      <c r="I1672" s="56"/>
      <c r="J1672" s="56" t="s">
        <v>98</v>
      </c>
      <c r="K1672" s="57">
        <v>0.31469999999999998</v>
      </c>
      <c r="L1672" s="58">
        <v>43480</v>
      </c>
      <c r="M1672" s="58">
        <v>45449</v>
      </c>
      <c r="N1672" s="59"/>
      <c r="O1672" s="56"/>
      <c r="P1672" s="56"/>
      <c r="Q1672" s="56">
        <v>6</v>
      </c>
      <c r="R1672" s="60">
        <v>0.22028999999999999</v>
      </c>
      <c r="S1672" s="61">
        <f>O1672+P1672</f>
        <v>0</v>
      </c>
      <c r="T1672" s="62">
        <f>+IF(L1672&lt;&gt;"",IF(DAYS360(L1672,$A$2)&lt;0,0,IF(AND(MONTH(L1672)=MONTH($A$2),YEAR(L1672)&lt;YEAR($A$2)),(DAYS360(L1672,$A$2)/30)-1,DAYS360(L1672,$A$2)/30)),0)</f>
        <v>74.36666666666666</v>
      </c>
      <c r="U1672" s="62">
        <f>+IF(M1672&lt;&gt;"",IF(DAYS360(M1672,$A$2)&lt;0,0,IF(AND(MONTH(M1672)=MONTH($A$2),YEAR(M1672)&lt;YEAR($A$2)),(DAYS360(M1672,$A$2)/30)-1,DAYS360(M1672,$A$2)/30)),0)</f>
        <v>9.6666666666666661</v>
      </c>
      <c r="V1672" s="63">
        <f>S1672/((C1672+Q1672)/2)</f>
        <v>0</v>
      </c>
      <c r="W1672" s="64">
        <f>+IF(V1672&gt;0,1/V1672,999)</f>
        <v>999</v>
      </c>
      <c r="X1672" s="65" t="str">
        <f>+IF(N1672&lt;&gt;"",IF(INT(N1672)&lt;&gt;INT(K1672),"OUI",""),"")</f>
        <v/>
      </c>
      <c r="Y1672" s="66">
        <f>+IF(F1672="OUI",0,C1672*K1672)</f>
        <v>1.8881999999999999</v>
      </c>
      <c r="Z1672" s="67" t="str">
        <f>+IF(R1672="-",IF(OR(F1672="OUI",AND(G1672="OUI",T1672&lt;=$V$1),H1672="OUI",I1672="OUI",J1672="OUI",T1672&lt;=$V$1),"OUI",""),"")</f>
        <v/>
      </c>
      <c r="AA1672" s="68" t="str">
        <f>+IF(OR(Z1672&lt;&gt;"OUI",X1672="OUI",R1672&lt;&gt;"-"),"OUI","")</f>
        <v>OUI</v>
      </c>
      <c r="AB1672" s="69">
        <f>+IF(AA1672&lt;&gt;"OUI","-",IF(R1672="-",IF(W1672&lt;=3,"-",MAX(N1672,K1672*(1-$T$1))),IF(W1672&lt;=3,R1672,IF(T1672&gt;$V$6,MAX(N1672,K1672*$T$6),IF(T1672&gt;$V$5,MAX(R1672,N1672,K1672*(1-$T$2),K1672*(1-$T$5)),IF(T1672&gt;$V$4,MAX(R1672,N1672,K1672*(1-$T$2),K1672*(1-$T$4)),IF(T1672&gt;$V$3,MAX(R1672,N1672,K1672*(1-$T$2),K1672*(1-$T$3)),IF(T1672&gt;$V$1,MAX(N1672,K1672*(1-$T$2)),MAX(N1672,R1672)))))))))</f>
        <v>0.31469999999999998</v>
      </c>
      <c r="AC1672" s="70">
        <f>+IF(AB1672="-","-",IF(ABS(K1672-AB1672)&lt;0.1,1,-1*(AB1672-K1672)/K1672))</f>
        <v>1</v>
      </c>
      <c r="AD1672" s="66">
        <f>+IF(AB1672&lt;&gt;"-",IF(AB1672&lt;K1672,(K1672-AB1672)*C1672,AB1672*C1672),"")</f>
        <v>1.8881999999999999</v>
      </c>
      <c r="AE1672" s="68" t="str">
        <f>+IF(AB1672&lt;&gt;"-",IF(R1672&lt;&gt;"-",IF(Z1672&lt;&gt;"OUI","OLD","FAUX"),IF(Z1672&lt;&gt;"OUI","NEW","FAUX")),"")</f>
        <v>OLD</v>
      </c>
      <c r="AF1672" s="68"/>
      <c r="AG1672" s="68"/>
      <c r="AH1672" s="53" t="str">
        <f t="shared" si="25"/>
        <v/>
      </c>
    </row>
    <row r="1673" spans="1:34" ht="17">
      <c r="A1673" s="53" t="s">
        <v>3431</v>
      </c>
      <c r="B1673" s="53" t="s">
        <v>3432</v>
      </c>
      <c r="C1673" s="54">
        <v>3</v>
      </c>
      <c r="D1673" s="55" t="s">
        <v>80</v>
      </c>
      <c r="E1673" s="55" t="s">
        <v>1084</v>
      </c>
      <c r="F1673" s="56" t="s">
        <v>49</v>
      </c>
      <c r="G1673" s="56" t="s">
        <v>49</v>
      </c>
      <c r="H1673" s="56"/>
      <c r="I1673" s="56"/>
      <c r="J1673" s="56" t="s">
        <v>49</v>
      </c>
      <c r="K1673" s="57">
        <v>0.3034</v>
      </c>
      <c r="L1673" s="58">
        <v>45328</v>
      </c>
      <c r="M1673" s="58">
        <v>45723</v>
      </c>
      <c r="N1673" s="59"/>
      <c r="O1673" s="56">
        <v>4</v>
      </c>
      <c r="P1673" s="56"/>
      <c r="Q1673" s="56">
        <v>8</v>
      </c>
      <c r="R1673" s="60" t="s">
        <v>1139</v>
      </c>
      <c r="S1673" s="61">
        <f>O1673+P1673</f>
        <v>4</v>
      </c>
      <c r="T1673" s="62">
        <f>+IF(L1673&lt;&gt;"",IF(DAYS360(L1673,$A$2)&lt;0,0,IF(AND(MONTH(L1673)=MONTH($A$2),YEAR(L1673)&lt;YEAR($A$2)),(DAYS360(L1673,$A$2)/30)-1,DAYS360(L1673,$A$2)/30)),0)</f>
        <v>13.666666666666666</v>
      </c>
      <c r="U1673" s="62">
        <f>+IF(M1673&lt;&gt;"",IF(DAYS360(M1673,$A$2)&lt;0,0,IF(AND(MONTH(M1673)=MONTH($A$2),YEAR(M1673)&lt;YEAR($A$2)),(DAYS360(M1673,$A$2)/30)-1,DAYS360(M1673,$A$2)/30)),0)</f>
        <v>0.6333333333333333</v>
      </c>
      <c r="V1673" s="63">
        <f>S1673/((C1673+Q1673)/2)</f>
        <v>0.72727272727272729</v>
      </c>
      <c r="W1673" s="64">
        <f>+IF(V1673&gt;0,1/V1673,999)</f>
        <v>1.375</v>
      </c>
      <c r="X1673" s="65" t="str">
        <f>+IF(N1673&lt;&gt;"",IF(INT(N1673)&lt;&gt;INT(K1673),"OUI",""),"")</f>
        <v/>
      </c>
      <c r="Y1673" s="66">
        <f>+IF(F1673="OUI",0,C1673*K1673)</f>
        <v>0.91020000000000001</v>
      </c>
      <c r="Z1673" s="67" t="str">
        <f>+IF(R1673="-",IF(OR(F1673="OUI",AND(G1673="OUI",T1673&lt;=$V$1),H1673="OUI",I1673="OUI",J1673="OUI",T1673&lt;=$V$1),"OUI",""),"")</f>
        <v/>
      </c>
      <c r="AA1673" s="68" t="str">
        <f>+IF(OR(Z1673&lt;&gt;"OUI",X1673="OUI",R1673&lt;&gt;"-"),"OUI","")</f>
        <v>OUI</v>
      </c>
      <c r="AB1673" s="69" t="str">
        <f>+IF(AA1673&lt;&gt;"OUI","-",IF(R1673="-",IF(W1673&lt;=3,"-",MAX(N1673,K1673*(1-$T$1))),IF(W1673&lt;=3,R1673,IF(T1673&gt;$V$6,MAX(N1673,K1673*$T$6),IF(T1673&gt;$V$5,MAX(R1673,N1673,K1673*(1-$T$2),K1673*(1-$T$5)),IF(T1673&gt;$V$4,MAX(R1673,N1673,K1673*(1-$T$2),K1673*(1-$T$4)),IF(T1673&gt;$V$3,MAX(R1673,N1673,K1673*(1-$T$2),K1673*(1-$T$3)),IF(T1673&gt;$V$1,MAX(N1673,K1673*(1-$T$2)),MAX(N1673,R1673)))))))))</f>
        <v>-</v>
      </c>
      <c r="AC1673" s="70" t="str">
        <f>+IF(AB1673="-","-",IF(ABS(K1673-AB1673)&lt;0.1,1,-1*(AB1673-K1673)/K1673))</f>
        <v>-</v>
      </c>
      <c r="AD1673" s="66" t="str">
        <f>+IF(AB1673&lt;&gt;"-",IF(AB1673&lt;K1673,(K1673-AB1673)*C1673,AB1673*C1673),"")</f>
        <v/>
      </c>
      <c r="AE1673" s="68" t="str">
        <f>+IF(AB1673&lt;&gt;"-",IF(R1673&lt;&gt;"-",IF(Z1673&lt;&gt;"OUI","OLD","FAUX"),IF(Z1673&lt;&gt;"OUI","NEW","FAUX")),"")</f>
        <v/>
      </c>
      <c r="AF1673" s="68"/>
      <c r="AG1673" s="68"/>
      <c r="AH1673" s="53" t="str">
        <f t="shared" si="25"/>
        <v/>
      </c>
    </row>
    <row r="1674" spans="1:34" ht="17">
      <c r="A1674" s="53" t="s">
        <v>937</v>
      </c>
      <c r="B1674" s="53" t="s">
        <v>938</v>
      </c>
      <c r="C1674" s="54">
        <v>245</v>
      </c>
      <c r="D1674" s="55" t="s">
        <v>133</v>
      </c>
      <c r="E1674" s="55" t="s">
        <v>715</v>
      </c>
      <c r="F1674" s="56" t="s">
        <v>49</v>
      </c>
      <c r="G1674" s="56" t="s">
        <v>49</v>
      </c>
      <c r="H1674" s="56"/>
      <c r="I1674" s="56"/>
      <c r="J1674" s="56" t="s">
        <v>49</v>
      </c>
      <c r="K1674" s="57">
        <v>0.29020000000000001</v>
      </c>
      <c r="L1674" s="58">
        <v>44265</v>
      </c>
      <c r="M1674" s="58">
        <v>45666</v>
      </c>
      <c r="N1674" s="59"/>
      <c r="O1674" s="56">
        <v>1</v>
      </c>
      <c r="P1674" s="56"/>
      <c r="Q1674" s="56">
        <v>246</v>
      </c>
      <c r="R1674" s="60">
        <v>0.26118000000000002</v>
      </c>
      <c r="S1674" s="61">
        <f>O1674+P1674</f>
        <v>1</v>
      </c>
      <c r="T1674" s="62">
        <f>+IF(L1674&lt;&gt;"",IF(DAYS360(L1674,$A$2)&lt;0,0,IF(AND(MONTH(L1674)=MONTH($A$2),YEAR(L1674)&lt;YEAR($A$2)),(DAYS360(L1674,$A$2)/30)-1,DAYS360(L1674,$A$2)/30)),0)</f>
        <v>47.533333333333331</v>
      </c>
      <c r="U1674" s="62">
        <f>+IF(M1674&lt;&gt;"",IF(DAYS360(M1674,$A$2)&lt;0,0,IF(AND(MONTH(M1674)=MONTH($A$2),YEAR(M1674)&lt;YEAR($A$2)),(DAYS360(M1674,$A$2)/30)-1,DAYS360(M1674,$A$2)/30)),0)</f>
        <v>2.5666666666666669</v>
      </c>
      <c r="V1674" s="63">
        <f>S1674/((C1674+Q1674)/2)</f>
        <v>4.0733197556008143E-3</v>
      </c>
      <c r="W1674" s="64">
        <f>+IF(V1674&gt;0,1/V1674,999)</f>
        <v>245.50000000000003</v>
      </c>
      <c r="X1674" s="65" t="str">
        <f>+IF(N1674&lt;&gt;"",IF(INT(N1674)&lt;&gt;INT(K1674),"OUI",""),"")</f>
        <v/>
      </c>
      <c r="Y1674" s="66">
        <f>+IF(F1674="OUI",0,C1674*K1674)</f>
        <v>71.099000000000004</v>
      </c>
      <c r="Z1674" s="67" t="str">
        <f>+IF(R1674="-",IF(OR(F1674="OUI",AND(G1674="OUI",T1674&lt;=$V$1),H1674="OUI",I1674="OUI",J1674="OUI",T1674&lt;=$V$1),"OUI",""),"")</f>
        <v/>
      </c>
      <c r="AA1674" s="68" t="str">
        <f>+IF(OR(Z1674&lt;&gt;"OUI",X1674="OUI",R1674&lt;&gt;"-"),"OUI","")</f>
        <v>OUI</v>
      </c>
      <c r="AB1674" s="69">
        <f>+IF(AA1674&lt;&gt;"OUI","-",IF(R1674="-",IF(W1674&lt;=3,"-",MAX(N1674,K1674*(1-$T$1))),IF(W1674&lt;=3,R1674,IF(T1674&gt;$V$6,MAX(N1674,K1674*$T$6),IF(T1674&gt;$V$5,MAX(R1674,N1674,K1674*(1-$T$2),K1674*(1-$T$5)),IF(T1674&gt;$V$4,MAX(R1674,N1674,K1674*(1-$T$2),K1674*(1-$T$4)),IF(T1674&gt;$V$3,MAX(R1674,N1674,K1674*(1-$T$2),K1674*(1-$T$3)),IF(T1674&gt;$V$1,MAX(N1674,K1674*(1-$T$2)),MAX(N1674,R1674)))))))))</f>
        <v>0.26118000000000002</v>
      </c>
      <c r="AC1674" s="70">
        <f>+IF(AB1674="-","-",IF(ABS(K1674-AB1674)&lt;0.1,1,-1*(AB1674-K1674)/K1674))</f>
        <v>1</v>
      </c>
      <c r="AD1674" s="66">
        <f>+IF(AB1674&lt;&gt;"-",IF(AB1674&lt;K1674,(K1674-AB1674)*C1674,AB1674*C1674),"")</f>
        <v>7.1098999999999979</v>
      </c>
      <c r="AE1674" s="68" t="str">
        <f>+IF(AB1674&lt;&gt;"-",IF(R1674&lt;&gt;"-",IF(Z1674&lt;&gt;"OUI","OLD","FAUX"),IF(Z1674&lt;&gt;"OUI","NEW","FAUX")),"")</f>
        <v>OLD</v>
      </c>
      <c r="AF1674" s="68"/>
      <c r="AG1674" s="68"/>
      <c r="AH1674" s="53" t="str">
        <f t="shared" si="25"/>
        <v/>
      </c>
    </row>
    <row r="1675" spans="1:34" ht="17">
      <c r="A1675" s="53" t="s">
        <v>383</v>
      </c>
      <c r="B1675" s="53" t="s">
        <v>384</v>
      </c>
      <c r="C1675" s="54">
        <v>12</v>
      </c>
      <c r="D1675" s="55" t="s">
        <v>80</v>
      </c>
      <c r="E1675" s="55" t="s">
        <v>97</v>
      </c>
      <c r="F1675" s="56" t="s">
        <v>49</v>
      </c>
      <c r="G1675" s="56" t="s">
        <v>49</v>
      </c>
      <c r="H1675" s="56"/>
      <c r="I1675" s="56"/>
      <c r="J1675" s="56" t="s">
        <v>98</v>
      </c>
      <c r="K1675" s="57">
        <v>0.26989999999999997</v>
      </c>
      <c r="L1675" s="58">
        <v>43671</v>
      </c>
      <c r="M1675" s="58">
        <v>43592</v>
      </c>
      <c r="N1675" s="59"/>
      <c r="O1675" s="56"/>
      <c r="P1675" s="56"/>
      <c r="Q1675" s="56">
        <v>12</v>
      </c>
      <c r="R1675" s="60">
        <v>0.26989999999999997</v>
      </c>
      <c r="S1675" s="61">
        <f>O1675+P1675</f>
        <v>0</v>
      </c>
      <c r="T1675" s="62">
        <f>+IF(L1675&lt;&gt;"",IF(DAYS360(L1675,$A$2)&lt;0,0,IF(AND(MONTH(L1675)=MONTH($A$2),YEAR(L1675)&lt;YEAR($A$2)),(DAYS360(L1675,$A$2)/30)-1,DAYS360(L1675,$A$2)/30)),0)</f>
        <v>68.033333333333331</v>
      </c>
      <c r="U1675" s="62">
        <f>+IF(M1675&lt;&gt;"",IF(DAYS360(M1675,$A$2)&lt;0,0,IF(AND(MONTH(M1675)=MONTH($A$2),YEAR(M1675)&lt;YEAR($A$2)),(DAYS360(M1675,$A$2)/30)-1,DAYS360(M1675,$A$2)/30)),0)</f>
        <v>70.63333333333334</v>
      </c>
      <c r="V1675" s="63">
        <f>S1675/((C1675+Q1675)/2)</f>
        <v>0</v>
      </c>
      <c r="W1675" s="64">
        <f>+IF(V1675&gt;0,1/V1675,999)</f>
        <v>999</v>
      </c>
      <c r="X1675" s="65" t="str">
        <f>+IF(N1675&lt;&gt;"",IF(INT(N1675)&lt;&gt;INT(K1675),"OUI",""),"")</f>
        <v/>
      </c>
      <c r="Y1675" s="66">
        <f>+IF(F1675="OUI",0,C1675*K1675)</f>
        <v>3.2387999999999995</v>
      </c>
      <c r="Z1675" s="67" t="str">
        <f>+IF(R1675="-",IF(OR(F1675="OUI",AND(G1675="OUI",T1675&lt;=$V$1),H1675="OUI",I1675="OUI",J1675="OUI",T1675&lt;=$V$1),"OUI",""),"")</f>
        <v/>
      </c>
      <c r="AA1675" s="68" t="str">
        <f>+IF(OR(Z1675&lt;&gt;"OUI",X1675="OUI",R1675&lt;&gt;"-"),"OUI","")</f>
        <v>OUI</v>
      </c>
      <c r="AB1675" s="69">
        <f>+IF(AA1675&lt;&gt;"OUI","-",IF(R1675="-",IF(W1675&lt;=3,"-",MAX(N1675,K1675*(1-$T$1))),IF(W1675&lt;=3,R1675,IF(T1675&gt;$V$6,MAX(N1675,K1675*$T$6),IF(T1675&gt;$V$5,MAX(R1675,N1675,K1675*(1-$T$2),K1675*(1-$T$5)),IF(T1675&gt;$V$4,MAX(R1675,N1675,K1675*(1-$T$2),K1675*(1-$T$4)),IF(T1675&gt;$V$3,MAX(R1675,N1675,K1675*(1-$T$2),K1675*(1-$T$3)),IF(T1675&gt;$V$1,MAX(N1675,K1675*(1-$T$2)),MAX(N1675,R1675)))))))))</f>
        <v>0.26989999999999997</v>
      </c>
      <c r="AC1675" s="70">
        <f>+IF(AB1675="-","-",IF(ABS(K1675-AB1675)&lt;0.1,1,-1*(AB1675-K1675)/K1675))</f>
        <v>1</v>
      </c>
      <c r="AD1675" s="66">
        <f>+IF(AB1675&lt;&gt;"-",IF(AB1675&lt;K1675,(K1675-AB1675)*C1675,AB1675*C1675),"")</f>
        <v>3.2387999999999995</v>
      </c>
      <c r="AE1675" s="68" t="str">
        <f>+IF(AB1675&lt;&gt;"-",IF(R1675&lt;&gt;"-",IF(Z1675&lt;&gt;"OUI","OLD","FAUX"),IF(Z1675&lt;&gt;"OUI","NEW","FAUX")),"")</f>
        <v>OLD</v>
      </c>
      <c r="AF1675" s="68"/>
      <c r="AG1675" s="68"/>
      <c r="AH1675" s="53" t="str">
        <f t="shared" si="25"/>
        <v/>
      </c>
    </row>
    <row r="1676" spans="1:34" ht="17">
      <c r="A1676" s="53" t="s">
        <v>419</v>
      </c>
      <c r="B1676" s="53" t="s">
        <v>420</v>
      </c>
      <c r="C1676" s="54">
        <v>4</v>
      </c>
      <c r="D1676" s="55" t="s">
        <v>80</v>
      </c>
      <c r="E1676" s="55" t="s">
        <v>243</v>
      </c>
      <c r="F1676" s="56" t="s">
        <v>49</v>
      </c>
      <c r="G1676" s="56" t="s">
        <v>49</v>
      </c>
      <c r="H1676" s="56"/>
      <c r="I1676" s="56"/>
      <c r="J1676" s="56" t="s">
        <v>98</v>
      </c>
      <c r="K1676" s="57">
        <v>0.25769999999999998</v>
      </c>
      <c r="L1676" s="58">
        <v>43315</v>
      </c>
      <c r="M1676" s="58">
        <v>44158</v>
      </c>
      <c r="N1676" s="59"/>
      <c r="O1676" s="56"/>
      <c r="P1676" s="56"/>
      <c r="Q1676" s="56">
        <v>4</v>
      </c>
      <c r="R1676" s="60">
        <v>0.25769999999999998</v>
      </c>
      <c r="S1676" s="61">
        <f>O1676+P1676</f>
        <v>0</v>
      </c>
      <c r="T1676" s="62">
        <f>+IF(L1676&lt;&gt;"",IF(DAYS360(L1676,$A$2)&lt;0,0,IF(AND(MONTH(L1676)=MONTH($A$2),YEAR(L1676)&lt;YEAR($A$2)),(DAYS360(L1676,$A$2)/30)-1,DAYS360(L1676,$A$2)/30)),0)</f>
        <v>79.766666666666666</v>
      </c>
      <c r="U1676" s="62">
        <f>+IF(M1676&lt;&gt;"",IF(DAYS360(M1676,$A$2)&lt;0,0,IF(AND(MONTH(M1676)=MONTH($A$2),YEAR(M1676)&lt;YEAR($A$2)),(DAYS360(M1676,$A$2)/30)-1,DAYS360(M1676,$A$2)/30)),0)</f>
        <v>52.1</v>
      </c>
      <c r="V1676" s="63">
        <f>S1676/((C1676+Q1676)/2)</f>
        <v>0</v>
      </c>
      <c r="W1676" s="64">
        <f>+IF(V1676&gt;0,1/V1676,999)</f>
        <v>999</v>
      </c>
      <c r="X1676" s="65" t="str">
        <f>+IF(N1676&lt;&gt;"",IF(INT(N1676)&lt;&gt;INT(K1676),"OUI",""),"")</f>
        <v/>
      </c>
      <c r="Y1676" s="66">
        <f>+IF(F1676="OUI",0,C1676*K1676)</f>
        <v>1.0307999999999999</v>
      </c>
      <c r="Z1676" s="67" t="str">
        <f>+IF(R1676="-",IF(OR(F1676="OUI",AND(G1676="OUI",T1676&lt;=$V$1),H1676="OUI",I1676="OUI",J1676="OUI",T1676&lt;=$V$1),"OUI",""),"")</f>
        <v/>
      </c>
      <c r="AA1676" s="68" t="str">
        <f>+IF(OR(Z1676&lt;&gt;"OUI",X1676="OUI",R1676&lt;&gt;"-"),"OUI","")</f>
        <v>OUI</v>
      </c>
      <c r="AB1676" s="69">
        <f>+IF(AA1676&lt;&gt;"OUI","-",IF(R1676="-",IF(W1676&lt;=3,"-",MAX(N1676,K1676*(1-$T$1))),IF(W1676&lt;=3,R1676,IF(T1676&gt;$V$6,MAX(N1676,K1676*$T$6),IF(T1676&gt;$V$5,MAX(R1676,N1676,K1676*(1-$T$2),K1676*(1-$T$5)),IF(T1676&gt;$V$4,MAX(R1676,N1676,K1676*(1-$T$2),K1676*(1-$T$4)),IF(T1676&gt;$V$3,MAX(R1676,N1676,K1676*(1-$T$2),K1676*(1-$T$3)),IF(T1676&gt;$V$1,MAX(N1676,K1676*(1-$T$2)),MAX(N1676,R1676)))))))))</f>
        <v>0.25769999999999998</v>
      </c>
      <c r="AC1676" s="70">
        <f>+IF(AB1676="-","-",IF(ABS(K1676-AB1676)&lt;0.1,1,-1*(AB1676-K1676)/K1676))</f>
        <v>1</v>
      </c>
      <c r="AD1676" s="66">
        <f>+IF(AB1676&lt;&gt;"-",IF(AB1676&lt;K1676,(K1676-AB1676)*C1676,AB1676*C1676),"")</f>
        <v>1.0307999999999999</v>
      </c>
      <c r="AE1676" s="68" t="str">
        <f>+IF(AB1676&lt;&gt;"-",IF(R1676&lt;&gt;"-",IF(Z1676&lt;&gt;"OUI","OLD","FAUX"),IF(Z1676&lt;&gt;"OUI","NEW","FAUX")),"")</f>
        <v>OLD</v>
      </c>
      <c r="AF1676" s="68"/>
      <c r="AG1676" s="68"/>
      <c r="AH1676" s="53" t="str">
        <f t="shared" si="25"/>
        <v/>
      </c>
    </row>
    <row r="1677" spans="1:34" ht="17">
      <c r="A1677" s="53" t="s">
        <v>415</v>
      </c>
      <c r="B1677" s="53" t="s">
        <v>416</v>
      </c>
      <c r="C1677" s="54">
        <v>5</v>
      </c>
      <c r="D1677" s="55" t="s">
        <v>80</v>
      </c>
      <c r="E1677" s="55" t="s">
        <v>97</v>
      </c>
      <c r="F1677" s="56" t="s">
        <v>49</v>
      </c>
      <c r="G1677" s="56" t="s">
        <v>49</v>
      </c>
      <c r="H1677" s="56"/>
      <c r="I1677" s="56"/>
      <c r="J1677" s="56" t="s">
        <v>98</v>
      </c>
      <c r="K1677" s="57">
        <v>0.25729999999999997</v>
      </c>
      <c r="L1677" s="58">
        <v>43356</v>
      </c>
      <c r="M1677" s="58">
        <v>44347</v>
      </c>
      <c r="N1677" s="59"/>
      <c r="O1677" s="56"/>
      <c r="P1677" s="56"/>
      <c r="Q1677" s="56">
        <v>5</v>
      </c>
      <c r="R1677" s="60">
        <v>0.25729999999999997</v>
      </c>
      <c r="S1677" s="61">
        <f>O1677+P1677</f>
        <v>0</v>
      </c>
      <c r="T1677" s="62">
        <f>+IF(L1677&lt;&gt;"",IF(DAYS360(L1677,$A$2)&lt;0,0,IF(AND(MONTH(L1677)=MONTH($A$2),YEAR(L1677)&lt;YEAR($A$2)),(DAYS360(L1677,$A$2)/30)-1,DAYS360(L1677,$A$2)/30)),0)</f>
        <v>78.433333333333337</v>
      </c>
      <c r="U1677" s="62">
        <f>+IF(M1677&lt;&gt;"",IF(DAYS360(M1677,$A$2)&lt;0,0,IF(AND(MONTH(M1677)=MONTH($A$2),YEAR(M1677)&lt;YEAR($A$2)),(DAYS360(M1677,$A$2)/30)-1,DAYS360(M1677,$A$2)/30)),0)</f>
        <v>45.866666666666667</v>
      </c>
      <c r="V1677" s="63">
        <f>S1677/((C1677+Q1677)/2)</f>
        <v>0</v>
      </c>
      <c r="W1677" s="64">
        <f>+IF(V1677&gt;0,1/V1677,999)</f>
        <v>999</v>
      </c>
      <c r="X1677" s="65" t="str">
        <f>+IF(N1677&lt;&gt;"",IF(INT(N1677)&lt;&gt;INT(K1677),"OUI",""),"")</f>
        <v/>
      </c>
      <c r="Y1677" s="66">
        <f>+IF(F1677="OUI",0,C1677*K1677)</f>
        <v>1.2864999999999998</v>
      </c>
      <c r="Z1677" s="67" t="str">
        <f>+IF(R1677="-",IF(OR(F1677="OUI",AND(G1677="OUI",T1677&lt;=$V$1),H1677="OUI",I1677="OUI",J1677="OUI",T1677&lt;=$V$1),"OUI",""),"")</f>
        <v/>
      </c>
      <c r="AA1677" s="68" t="str">
        <f>+IF(OR(Z1677&lt;&gt;"OUI",X1677="OUI",R1677&lt;&gt;"-"),"OUI","")</f>
        <v>OUI</v>
      </c>
      <c r="AB1677" s="69">
        <f>+IF(AA1677&lt;&gt;"OUI","-",IF(R1677="-",IF(W1677&lt;=3,"-",MAX(N1677,K1677*(1-$T$1))),IF(W1677&lt;=3,R1677,IF(T1677&gt;$V$6,MAX(N1677,K1677*$T$6),IF(T1677&gt;$V$5,MAX(R1677,N1677,K1677*(1-$T$2),K1677*(1-$T$5)),IF(T1677&gt;$V$4,MAX(R1677,N1677,K1677*(1-$T$2),K1677*(1-$T$4)),IF(T1677&gt;$V$3,MAX(R1677,N1677,K1677*(1-$T$2),K1677*(1-$T$3)),IF(T1677&gt;$V$1,MAX(N1677,K1677*(1-$T$2)),MAX(N1677,R1677)))))))))</f>
        <v>0.25729999999999997</v>
      </c>
      <c r="AC1677" s="70">
        <f>+IF(AB1677="-","-",IF(ABS(K1677-AB1677)&lt;0.1,1,-1*(AB1677-K1677)/K1677))</f>
        <v>1</v>
      </c>
      <c r="AD1677" s="66">
        <f>+IF(AB1677&lt;&gt;"-",IF(AB1677&lt;K1677,(K1677-AB1677)*C1677,AB1677*C1677),"")</f>
        <v>1.2864999999999998</v>
      </c>
      <c r="AE1677" s="68" t="str">
        <f>+IF(AB1677&lt;&gt;"-",IF(R1677&lt;&gt;"-",IF(Z1677&lt;&gt;"OUI","OLD","FAUX"),IF(Z1677&lt;&gt;"OUI","NEW","FAUX")),"")</f>
        <v>OLD</v>
      </c>
      <c r="AF1677" s="68"/>
      <c r="AG1677" s="68"/>
      <c r="AH1677" s="53" t="str">
        <f t="shared" si="25"/>
        <v/>
      </c>
    </row>
    <row r="1678" spans="1:34" ht="17">
      <c r="A1678" s="53" t="s">
        <v>1990</v>
      </c>
      <c r="B1678" s="53" t="s">
        <v>1991</v>
      </c>
      <c r="C1678" s="54">
        <v>44</v>
      </c>
      <c r="D1678" s="55" t="s">
        <v>80</v>
      </c>
      <c r="E1678" s="55" t="s">
        <v>1084</v>
      </c>
      <c r="F1678" s="56" t="s">
        <v>49</v>
      </c>
      <c r="G1678" s="56" t="s">
        <v>49</v>
      </c>
      <c r="H1678" s="56"/>
      <c r="I1678" s="56"/>
      <c r="J1678" s="56" t="s">
        <v>49</v>
      </c>
      <c r="K1678" s="57">
        <v>0.24390000000000001</v>
      </c>
      <c r="L1678" s="58">
        <v>45258</v>
      </c>
      <c r="M1678" s="58">
        <v>45544</v>
      </c>
      <c r="N1678" s="59"/>
      <c r="O1678" s="56"/>
      <c r="P1678" s="56"/>
      <c r="Q1678" s="56">
        <v>44</v>
      </c>
      <c r="R1678" s="60">
        <v>0.21951000000000001</v>
      </c>
      <c r="S1678" s="61">
        <f>O1678+P1678</f>
        <v>0</v>
      </c>
      <c r="T1678" s="62">
        <f>+IF(L1678&lt;&gt;"",IF(DAYS360(L1678,$A$2)&lt;0,0,IF(AND(MONTH(L1678)=MONTH($A$2),YEAR(L1678)&lt;YEAR($A$2)),(DAYS360(L1678,$A$2)/30)-1,DAYS360(L1678,$A$2)/30)),0)</f>
        <v>15.933333333333334</v>
      </c>
      <c r="U1678" s="62">
        <f>+IF(M1678&lt;&gt;"",IF(DAYS360(M1678,$A$2)&lt;0,0,IF(AND(MONTH(M1678)=MONTH($A$2),YEAR(M1678)&lt;YEAR($A$2)),(DAYS360(M1678,$A$2)/30)-1,DAYS360(M1678,$A$2)/30)),0)</f>
        <v>6.5666666666666664</v>
      </c>
      <c r="V1678" s="63">
        <f>S1678/((C1678+Q1678)/2)</f>
        <v>0</v>
      </c>
      <c r="W1678" s="64">
        <f>+IF(V1678&gt;0,1/V1678,999)</f>
        <v>999</v>
      </c>
      <c r="X1678" s="65" t="str">
        <f>+IF(N1678&lt;&gt;"",IF(INT(N1678)&lt;&gt;INT(K1678),"OUI",""),"")</f>
        <v/>
      </c>
      <c r="Y1678" s="66">
        <f>+IF(F1678="OUI",0,C1678*K1678)</f>
        <v>10.7316</v>
      </c>
      <c r="Z1678" s="67" t="str">
        <f>+IF(R1678="-",IF(OR(F1678="OUI",AND(G1678="OUI",T1678&lt;=$V$1),H1678="OUI",I1678="OUI",J1678="OUI",T1678&lt;=$V$1),"OUI",""),"")</f>
        <v/>
      </c>
      <c r="AA1678" s="68" t="str">
        <f>+IF(OR(Z1678&lt;&gt;"OUI",X1678="OUI",R1678&lt;&gt;"-"),"OUI","")</f>
        <v>OUI</v>
      </c>
      <c r="AB1678" s="69">
        <f>+IF(AA1678&lt;&gt;"OUI","-",IF(R1678="-",IF(W1678&lt;=3,"-",MAX(N1678,K1678*(1-$T$1))),IF(W1678&lt;=3,R1678,IF(T1678&gt;$V$6,MAX(N1678,K1678*$T$6),IF(T1678&gt;$V$5,MAX(R1678,N1678,K1678*(1-$T$2),K1678*(1-$T$5)),IF(T1678&gt;$V$4,MAX(R1678,N1678,K1678*(1-$T$2),K1678*(1-$T$4)),IF(T1678&gt;$V$3,MAX(R1678,N1678,K1678*(1-$T$2),K1678*(1-$T$3)),IF(T1678&gt;$V$1,MAX(N1678,K1678*(1-$T$2)),MAX(N1678,R1678)))))))))</f>
        <v>0.21951000000000001</v>
      </c>
      <c r="AC1678" s="70">
        <f>+IF(AB1678="-","-",IF(ABS(K1678-AB1678)&lt;0.1,1,-1*(AB1678-K1678)/K1678))</f>
        <v>1</v>
      </c>
      <c r="AD1678" s="66">
        <f>+IF(AB1678&lt;&gt;"-",IF(AB1678&lt;K1678,(K1678-AB1678)*C1678,AB1678*C1678),"")</f>
        <v>1.0731599999999997</v>
      </c>
      <c r="AE1678" s="68" t="str">
        <f>+IF(AB1678&lt;&gt;"-",IF(R1678&lt;&gt;"-",IF(Z1678&lt;&gt;"OUI","OLD","FAUX"),IF(Z1678&lt;&gt;"OUI","NEW","FAUX")),"")</f>
        <v>OLD</v>
      </c>
      <c r="AF1678" s="68"/>
      <c r="AG1678" s="68"/>
      <c r="AH1678" s="53" t="str">
        <f t="shared" si="25"/>
        <v/>
      </c>
    </row>
    <row r="1679" spans="1:34" ht="17">
      <c r="A1679" s="53" t="s">
        <v>3370</v>
      </c>
      <c r="B1679" s="53" t="s">
        <v>3371</v>
      </c>
      <c r="C1679" s="54">
        <v>5</v>
      </c>
      <c r="D1679" s="55" t="s">
        <v>80</v>
      </c>
      <c r="E1679" s="55"/>
      <c r="F1679" s="56" t="s">
        <v>49</v>
      </c>
      <c r="G1679" s="56" t="s">
        <v>49</v>
      </c>
      <c r="H1679" s="56"/>
      <c r="I1679" s="56"/>
      <c r="J1679" s="56"/>
      <c r="K1679" s="57">
        <v>0.2</v>
      </c>
      <c r="L1679" s="58">
        <v>45398</v>
      </c>
      <c r="M1679" s="58"/>
      <c r="N1679" s="59"/>
      <c r="O1679" s="56"/>
      <c r="P1679" s="56"/>
      <c r="Q1679" s="56">
        <v>5</v>
      </c>
      <c r="R1679" s="60" t="s">
        <v>1139</v>
      </c>
      <c r="S1679" s="61">
        <f>O1679+P1679</f>
        <v>0</v>
      </c>
      <c r="T1679" s="62">
        <f>+IF(L1679&lt;&gt;"",IF(DAYS360(L1679,$A$2)&lt;0,0,IF(AND(MONTH(L1679)=MONTH($A$2),YEAR(L1679)&lt;YEAR($A$2)),(DAYS360(L1679,$A$2)/30)-1,DAYS360(L1679,$A$2)/30)),0)</f>
        <v>11.333333333333334</v>
      </c>
      <c r="U1679" s="62">
        <f>+IF(M1679&lt;&gt;"",IF(DAYS360(M1679,$A$2)&lt;0,0,IF(AND(MONTH(M1679)=MONTH($A$2),YEAR(M1679)&lt;YEAR($A$2)),(DAYS360(M1679,$A$2)/30)-1,DAYS360(M1679,$A$2)/30)),0)</f>
        <v>0</v>
      </c>
      <c r="V1679" s="63">
        <f>S1679/((C1679+Q1679)/2)</f>
        <v>0</v>
      </c>
      <c r="W1679" s="64">
        <f>+IF(V1679&gt;0,1/V1679,999)</f>
        <v>999</v>
      </c>
      <c r="X1679" s="65" t="str">
        <f>+IF(N1679&lt;&gt;"",IF(INT(N1679)&lt;&gt;INT(K1679),"OUI",""),"")</f>
        <v/>
      </c>
      <c r="Y1679" s="66">
        <f>+IF(F1679="OUI",0,C1679*K1679)</f>
        <v>1</v>
      </c>
      <c r="Z1679" s="67" t="str">
        <f>+IF(R1679="-",IF(OR(F1679="OUI",AND(G1679="OUI",T1679&lt;=$V$1),H1679="OUI",I1679="OUI",J1679="OUI",T1679&lt;=$V$1),"OUI",""),"")</f>
        <v>OUI</v>
      </c>
      <c r="AA1679" s="68" t="str">
        <f>+IF(OR(Z1679&lt;&gt;"OUI",X1679="OUI",R1679&lt;&gt;"-"),"OUI","")</f>
        <v/>
      </c>
      <c r="AB1679" s="69" t="str">
        <f>+IF(AA1679&lt;&gt;"OUI","-",IF(R1679="-",IF(W1679&lt;=3,"-",MAX(N1679,K1679*(1-$T$1))),IF(W1679&lt;=3,R1679,IF(T1679&gt;$V$6,MAX(N1679,K1679*$T$6),IF(T1679&gt;$V$5,MAX(R1679,N1679,K1679*(1-$T$2),K1679*(1-$T$5)),IF(T1679&gt;$V$4,MAX(R1679,N1679,K1679*(1-$T$2),K1679*(1-$T$4)),IF(T1679&gt;$V$3,MAX(R1679,N1679,K1679*(1-$T$2),K1679*(1-$T$3)),IF(T1679&gt;$V$1,MAX(N1679,K1679*(1-$T$2)),MAX(N1679,R1679)))))))))</f>
        <v>-</v>
      </c>
      <c r="AC1679" s="70" t="str">
        <f>+IF(AB1679="-","-",IF(ABS(K1679-AB1679)&lt;0.1,1,-1*(AB1679-K1679)/K1679))</f>
        <v>-</v>
      </c>
      <c r="AD1679" s="66" t="str">
        <f>+IF(AB1679&lt;&gt;"-",IF(AB1679&lt;K1679,(K1679-AB1679)*C1679,AB1679*C1679),"")</f>
        <v/>
      </c>
      <c r="AE1679" s="68" t="str">
        <f>+IF(AB1679&lt;&gt;"-",IF(R1679&lt;&gt;"-",IF(Z1679&lt;&gt;"OUI","OLD","FAUX"),IF(Z1679&lt;&gt;"OUI","NEW","FAUX")),"")</f>
        <v/>
      </c>
      <c r="AF1679" s="68"/>
      <c r="AG1679" s="68"/>
      <c r="AH1679" s="53" t="str">
        <f t="shared" ref="AH1679:AH1689" si="26">+IF(AND(OR(R1679&lt;&gt;"-",AB1679&lt;&gt;"-"),T1679&lt;=1),"Ne pas déprécier","")</f>
        <v/>
      </c>
    </row>
    <row r="1680" spans="1:34" ht="17">
      <c r="A1680" s="53" t="s">
        <v>3360</v>
      </c>
      <c r="B1680" s="53" t="s">
        <v>3361</v>
      </c>
      <c r="C1680" s="54">
        <v>47</v>
      </c>
      <c r="D1680" s="55" t="s">
        <v>80</v>
      </c>
      <c r="E1680" s="55"/>
      <c r="F1680" s="56" t="s">
        <v>49</v>
      </c>
      <c r="G1680" s="56" t="s">
        <v>49</v>
      </c>
      <c r="H1680" s="56"/>
      <c r="I1680" s="56"/>
      <c r="J1680" s="56"/>
      <c r="K1680" s="57">
        <v>0.2</v>
      </c>
      <c r="L1680" s="58">
        <v>45471</v>
      </c>
      <c r="M1680" s="58">
        <v>45586</v>
      </c>
      <c r="N1680" s="59"/>
      <c r="O1680" s="56"/>
      <c r="P1680" s="56"/>
      <c r="Q1680" s="56">
        <v>47</v>
      </c>
      <c r="R1680" s="60" t="s">
        <v>1139</v>
      </c>
      <c r="S1680" s="61">
        <f>O1680+P1680</f>
        <v>0</v>
      </c>
      <c r="T1680" s="62">
        <f>+IF(L1680&lt;&gt;"",IF(DAYS360(L1680,$A$2)&lt;0,0,IF(AND(MONTH(L1680)=MONTH($A$2),YEAR(L1680)&lt;YEAR($A$2)),(DAYS360(L1680,$A$2)/30)-1,DAYS360(L1680,$A$2)/30)),0)</f>
        <v>8.9333333333333336</v>
      </c>
      <c r="U1680" s="62">
        <f>+IF(M1680&lt;&gt;"",IF(DAYS360(M1680,$A$2)&lt;0,0,IF(AND(MONTH(M1680)=MONTH($A$2),YEAR(M1680)&lt;YEAR($A$2)),(DAYS360(M1680,$A$2)/30)-1,DAYS360(M1680,$A$2)/30)),0)</f>
        <v>5.166666666666667</v>
      </c>
      <c r="V1680" s="63">
        <f>S1680/((C1680+Q1680)/2)</f>
        <v>0</v>
      </c>
      <c r="W1680" s="64">
        <f>+IF(V1680&gt;0,1/V1680,999)</f>
        <v>999</v>
      </c>
      <c r="X1680" s="65" t="str">
        <f>+IF(N1680&lt;&gt;"",IF(INT(N1680)&lt;&gt;INT(K1680),"OUI",""),"")</f>
        <v/>
      </c>
      <c r="Y1680" s="66">
        <f>+IF(F1680="OUI",0,C1680*K1680)</f>
        <v>9.4</v>
      </c>
      <c r="Z1680" s="67" t="str">
        <f>+IF(R1680="-",IF(OR(F1680="OUI",AND(G1680="OUI",T1680&lt;=$V$1),H1680="OUI",I1680="OUI",J1680="OUI",T1680&lt;=$V$1),"OUI",""),"")</f>
        <v>OUI</v>
      </c>
      <c r="AA1680" s="68" t="str">
        <f>+IF(OR(Z1680&lt;&gt;"OUI",X1680="OUI",R1680&lt;&gt;"-"),"OUI","")</f>
        <v/>
      </c>
      <c r="AB1680" s="69" t="str">
        <f>+IF(AA1680&lt;&gt;"OUI","-",IF(R1680="-",IF(W1680&lt;=3,"-",MAX(N1680,K1680*(1-$T$1))),IF(W1680&lt;=3,R1680,IF(T1680&gt;$V$6,MAX(N1680,K1680*$T$6),IF(T1680&gt;$V$5,MAX(R1680,N1680,K1680*(1-$T$2),K1680*(1-$T$5)),IF(T1680&gt;$V$4,MAX(R1680,N1680,K1680*(1-$T$2),K1680*(1-$T$4)),IF(T1680&gt;$V$3,MAX(R1680,N1680,K1680*(1-$T$2),K1680*(1-$T$3)),IF(T1680&gt;$V$1,MAX(N1680,K1680*(1-$T$2)),MAX(N1680,R1680)))))))))</f>
        <v>-</v>
      </c>
      <c r="AC1680" s="70" t="str">
        <f>+IF(AB1680="-","-",IF(ABS(K1680-AB1680)&lt;0.1,1,-1*(AB1680-K1680)/K1680))</f>
        <v>-</v>
      </c>
      <c r="AD1680" s="66" t="str">
        <f>+IF(AB1680&lt;&gt;"-",IF(AB1680&lt;K1680,(K1680-AB1680)*C1680,AB1680*C1680),"")</f>
        <v/>
      </c>
      <c r="AE1680" s="68" t="str">
        <f>+IF(AB1680&lt;&gt;"-",IF(R1680&lt;&gt;"-",IF(Z1680&lt;&gt;"OUI","OLD","FAUX"),IF(Z1680&lt;&gt;"OUI","NEW","FAUX")),"")</f>
        <v/>
      </c>
      <c r="AF1680" s="68"/>
      <c r="AG1680" s="68"/>
      <c r="AH1680" s="53" t="str">
        <f t="shared" si="26"/>
        <v/>
      </c>
    </row>
    <row r="1681" spans="1:34" ht="17">
      <c r="A1681" s="53" t="s">
        <v>401</v>
      </c>
      <c r="B1681" s="53" t="s">
        <v>402</v>
      </c>
      <c r="C1681" s="54">
        <v>10</v>
      </c>
      <c r="D1681" s="55" t="s">
        <v>80</v>
      </c>
      <c r="E1681" s="55" t="s">
        <v>97</v>
      </c>
      <c r="F1681" s="56" t="s">
        <v>49</v>
      </c>
      <c r="G1681" s="56" t="s">
        <v>49</v>
      </c>
      <c r="H1681" s="56"/>
      <c r="I1681" s="56"/>
      <c r="J1681" s="56" t="s">
        <v>98</v>
      </c>
      <c r="K1681" s="57">
        <v>0.1799</v>
      </c>
      <c r="L1681" s="58">
        <v>43671</v>
      </c>
      <c r="M1681" s="58">
        <v>43448</v>
      </c>
      <c r="N1681" s="59"/>
      <c r="O1681" s="56"/>
      <c r="P1681" s="56"/>
      <c r="Q1681" s="56">
        <v>10</v>
      </c>
      <c r="R1681" s="60">
        <v>0.1799</v>
      </c>
      <c r="S1681" s="61">
        <f>O1681+P1681</f>
        <v>0</v>
      </c>
      <c r="T1681" s="62">
        <f>+IF(L1681&lt;&gt;"",IF(DAYS360(L1681,$A$2)&lt;0,0,IF(AND(MONTH(L1681)=MONTH($A$2),YEAR(L1681)&lt;YEAR($A$2)),(DAYS360(L1681,$A$2)/30)-1,DAYS360(L1681,$A$2)/30)),0)</f>
        <v>68.033333333333331</v>
      </c>
      <c r="U1681" s="62">
        <f>+IF(M1681&lt;&gt;"",IF(DAYS360(M1681,$A$2)&lt;0,0,IF(AND(MONTH(M1681)=MONTH($A$2),YEAR(M1681)&lt;YEAR($A$2)),(DAYS360(M1681,$A$2)/30)-1,DAYS360(M1681,$A$2)/30)),0)</f>
        <v>75.400000000000006</v>
      </c>
      <c r="V1681" s="63">
        <f>S1681/((C1681+Q1681)/2)</f>
        <v>0</v>
      </c>
      <c r="W1681" s="64">
        <f>+IF(V1681&gt;0,1/V1681,999)</f>
        <v>999</v>
      </c>
      <c r="X1681" s="65" t="str">
        <f>+IF(N1681&lt;&gt;"",IF(INT(N1681)&lt;&gt;INT(K1681),"OUI",""),"")</f>
        <v/>
      </c>
      <c r="Y1681" s="66">
        <f>+IF(F1681="OUI",0,C1681*K1681)</f>
        <v>1.7989999999999999</v>
      </c>
      <c r="Z1681" s="67" t="str">
        <f>+IF(R1681="-",IF(OR(F1681="OUI",AND(G1681="OUI",T1681&lt;=$V$1),H1681="OUI",I1681="OUI",J1681="OUI",T1681&lt;=$V$1),"OUI",""),"")</f>
        <v/>
      </c>
      <c r="AA1681" s="68" t="str">
        <f>+IF(OR(Z1681&lt;&gt;"OUI",X1681="OUI",R1681&lt;&gt;"-"),"OUI","")</f>
        <v>OUI</v>
      </c>
      <c r="AB1681" s="69">
        <f>+IF(AA1681&lt;&gt;"OUI","-",IF(R1681="-",IF(W1681&lt;=3,"-",MAX(N1681,K1681*(1-$T$1))),IF(W1681&lt;=3,R1681,IF(T1681&gt;$V$6,MAX(N1681,K1681*$T$6),IF(T1681&gt;$V$5,MAX(R1681,N1681,K1681*(1-$T$2),K1681*(1-$T$5)),IF(T1681&gt;$V$4,MAX(R1681,N1681,K1681*(1-$T$2),K1681*(1-$T$4)),IF(T1681&gt;$V$3,MAX(R1681,N1681,K1681*(1-$T$2),K1681*(1-$T$3)),IF(T1681&gt;$V$1,MAX(N1681,K1681*(1-$T$2)),MAX(N1681,R1681)))))))))</f>
        <v>0.1799</v>
      </c>
      <c r="AC1681" s="70">
        <f>+IF(AB1681="-","-",IF(ABS(K1681-AB1681)&lt;0.1,1,-1*(AB1681-K1681)/K1681))</f>
        <v>1</v>
      </c>
      <c r="AD1681" s="66">
        <f>+IF(AB1681&lt;&gt;"-",IF(AB1681&lt;K1681,(K1681-AB1681)*C1681,AB1681*C1681),"")</f>
        <v>1.7989999999999999</v>
      </c>
      <c r="AE1681" s="68" t="str">
        <f>+IF(AB1681&lt;&gt;"-",IF(R1681&lt;&gt;"-",IF(Z1681&lt;&gt;"OUI","OLD","FAUX"),IF(Z1681&lt;&gt;"OUI","NEW","FAUX")),"")</f>
        <v>OLD</v>
      </c>
      <c r="AF1681" s="68"/>
      <c r="AG1681" s="68"/>
      <c r="AH1681" s="53" t="str">
        <f t="shared" si="26"/>
        <v/>
      </c>
    </row>
    <row r="1682" spans="1:34" ht="17">
      <c r="A1682" s="53" t="s">
        <v>2038</v>
      </c>
      <c r="B1682" s="53" t="s">
        <v>2039</v>
      </c>
      <c r="C1682" s="54">
        <v>14</v>
      </c>
      <c r="D1682" s="55" t="s">
        <v>80</v>
      </c>
      <c r="E1682" s="55" t="s">
        <v>156</v>
      </c>
      <c r="F1682" s="56" t="s">
        <v>49</v>
      </c>
      <c r="G1682" s="56" t="s">
        <v>49</v>
      </c>
      <c r="H1682" s="56"/>
      <c r="I1682" s="56"/>
      <c r="J1682" s="56" t="s">
        <v>49</v>
      </c>
      <c r="K1682" s="57">
        <v>0.16550000000000001</v>
      </c>
      <c r="L1682" s="58">
        <v>45328</v>
      </c>
      <c r="M1682" s="58">
        <v>45694</v>
      </c>
      <c r="N1682" s="59"/>
      <c r="O1682" s="56">
        <v>2</v>
      </c>
      <c r="P1682" s="56"/>
      <c r="Q1682" s="56">
        <v>16</v>
      </c>
      <c r="R1682" s="60">
        <v>8.9349999999999999E-2</v>
      </c>
      <c r="S1682" s="61">
        <f>O1682+P1682</f>
        <v>2</v>
      </c>
      <c r="T1682" s="62">
        <f>+IF(L1682&lt;&gt;"",IF(DAYS360(L1682,$A$2)&lt;0,0,IF(AND(MONTH(L1682)=MONTH($A$2),YEAR(L1682)&lt;YEAR($A$2)),(DAYS360(L1682,$A$2)/30)-1,DAYS360(L1682,$A$2)/30)),0)</f>
        <v>13.666666666666666</v>
      </c>
      <c r="U1682" s="62">
        <f>+IF(M1682&lt;&gt;"",IF(DAYS360(M1682,$A$2)&lt;0,0,IF(AND(MONTH(M1682)=MONTH($A$2),YEAR(M1682)&lt;YEAR($A$2)),(DAYS360(M1682,$A$2)/30)-1,DAYS360(M1682,$A$2)/30)),0)</f>
        <v>1.6666666666666667</v>
      </c>
      <c r="V1682" s="63">
        <f>S1682/((C1682+Q1682)/2)</f>
        <v>0.13333333333333333</v>
      </c>
      <c r="W1682" s="64">
        <f>+IF(V1682&gt;0,1/V1682,999)</f>
        <v>7.5</v>
      </c>
      <c r="X1682" s="65" t="str">
        <f>+IF(N1682&lt;&gt;"",IF(INT(N1682)&lt;&gt;INT(K1682),"OUI",""),"")</f>
        <v/>
      </c>
      <c r="Y1682" s="66">
        <f>+IF(F1682="OUI",0,C1682*K1682)</f>
        <v>2.3170000000000002</v>
      </c>
      <c r="Z1682" s="67" t="str">
        <f>+IF(R1682="-",IF(OR(F1682="OUI",AND(G1682="OUI",T1682&lt;=$V$1),H1682="OUI",I1682="OUI",J1682="OUI",T1682&lt;=$V$1),"OUI",""),"")</f>
        <v/>
      </c>
      <c r="AA1682" s="68" t="str">
        <f>+IF(OR(Z1682&lt;&gt;"OUI",X1682="OUI",R1682&lt;&gt;"-"),"OUI","")</f>
        <v>OUI</v>
      </c>
      <c r="AB1682" s="69">
        <f>+IF(AA1682&lt;&gt;"OUI","-",IF(R1682="-",IF(W1682&lt;=3,"-",MAX(N1682,K1682*(1-$T$1))),IF(W1682&lt;=3,R1682,IF(T1682&gt;$V$6,MAX(N1682,K1682*$T$6),IF(T1682&gt;$V$5,MAX(R1682,N1682,K1682*(1-$T$2),K1682*(1-$T$5)),IF(T1682&gt;$V$4,MAX(R1682,N1682,K1682*(1-$T$2),K1682*(1-$T$4)),IF(T1682&gt;$V$3,MAX(R1682,N1682,K1682*(1-$T$2),K1682*(1-$T$3)),IF(T1682&gt;$V$1,MAX(N1682,K1682*(1-$T$2)),MAX(N1682,R1682)))))))))</f>
        <v>0.14895</v>
      </c>
      <c r="AC1682" s="70">
        <f>+IF(AB1682="-","-",IF(ABS(K1682-AB1682)&lt;0.1,1,-1*(AB1682-K1682)/K1682))</f>
        <v>1</v>
      </c>
      <c r="AD1682" s="66">
        <f>+IF(AB1682&lt;&gt;"-",IF(AB1682&lt;K1682,(K1682-AB1682)*C1682,AB1682*C1682),"")</f>
        <v>0.23170000000000013</v>
      </c>
      <c r="AE1682" s="68" t="str">
        <f>+IF(AB1682&lt;&gt;"-",IF(R1682&lt;&gt;"-",IF(Z1682&lt;&gt;"OUI","OLD","FAUX"),IF(Z1682&lt;&gt;"OUI","NEW","FAUX")),"")</f>
        <v>OLD</v>
      </c>
      <c r="AF1682" s="68"/>
      <c r="AG1682" s="68"/>
      <c r="AH1682" s="53" t="str">
        <f t="shared" si="26"/>
        <v/>
      </c>
    </row>
    <row r="1683" spans="1:34" ht="17">
      <c r="A1683" s="53" t="s">
        <v>359</v>
      </c>
      <c r="B1683" s="53" t="s">
        <v>360</v>
      </c>
      <c r="C1683" s="54">
        <v>42</v>
      </c>
      <c r="D1683" s="55" t="s">
        <v>80</v>
      </c>
      <c r="E1683" s="55" t="s">
        <v>97</v>
      </c>
      <c r="F1683" s="56" t="s">
        <v>49</v>
      </c>
      <c r="G1683" s="56" t="s">
        <v>49</v>
      </c>
      <c r="H1683" s="56"/>
      <c r="I1683" s="56"/>
      <c r="J1683" s="56" t="s">
        <v>98</v>
      </c>
      <c r="K1683" s="57">
        <v>0.1477</v>
      </c>
      <c r="L1683" s="58">
        <v>43669</v>
      </c>
      <c r="M1683" s="58">
        <v>44454</v>
      </c>
      <c r="N1683" s="59"/>
      <c r="O1683" s="56"/>
      <c r="P1683" s="56"/>
      <c r="Q1683" s="56">
        <v>42</v>
      </c>
      <c r="R1683" s="60">
        <v>0.1477</v>
      </c>
      <c r="S1683" s="61">
        <f>O1683+P1683</f>
        <v>0</v>
      </c>
      <c r="T1683" s="62">
        <f>+IF(L1683&lt;&gt;"",IF(DAYS360(L1683,$A$2)&lt;0,0,IF(AND(MONTH(L1683)=MONTH($A$2),YEAR(L1683)&lt;YEAR($A$2)),(DAYS360(L1683,$A$2)/30)-1,DAYS360(L1683,$A$2)/30)),0)</f>
        <v>68.099999999999994</v>
      </c>
      <c r="U1683" s="62">
        <f>+IF(M1683&lt;&gt;"",IF(DAYS360(M1683,$A$2)&lt;0,0,IF(AND(MONTH(M1683)=MONTH($A$2),YEAR(M1683)&lt;YEAR($A$2)),(DAYS360(M1683,$A$2)/30)-1,DAYS360(M1683,$A$2)/30)),0)</f>
        <v>42.366666666666667</v>
      </c>
      <c r="V1683" s="63">
        <f>S1683/((C1683+Q1683)/2)</f>
        <v>0</v>
      </c>
      <c r="W1683" s="64">
        <f>+IF(V1683&gt;0,1/V1683,999)</f>
        <v>999</v>
      </c>
      <c r="X1683" s="65" t="str">
        <f>+IF(N1683&lt;&gt;"",IF(INT(N1683)&lt;&gt;INT(K1683),"OUI",""),"")</f>
        <v/>
      </c>
      <c r="Y1683" s="66">
        <f>+IF(F1683="OUI",0,C1683*K1683)</f>
        <v>6.2034000000000002</v>
      </c>
      <c r="Z1683" s="67" t="str">
        <f>+IF(R1683="-",IF(OR(F1683="OUI",AND(G1683="OUI",T1683&lt;=$V$1),H1683="OUI",I1683="OUI",J1683="OUI",T1683&lt;=$V$1),"OUI",""),"")</f>
        <v/>
      </c>
      <c r="AA1683" s="68" t="str">
        <f>+IF(OR(Z1683&lt;&gt;"OUI",X1683="OUI",R1683&lt;&gt;"-"),"OUI","")</f>
        <v>OUI</v>
      </c>
      <c r="AB1683" s="69">
        <f>+IF(AA1683&lt;&gt;"OUI","-",IF(R1683="-",IF(W1683&lt;=3,"-",MAX(N1683,K1683*(1-$T$1))),IF(W1683&lt;=3,R1683,IF(T1683&gt;$V$6,MAX(N1683,K1683*$T$6),IF(T1683&gt;$V$5,MAX(R1683,N1683,K1683*(1-$T$2),K1683*(1-$T$5)),IF(T1683&gt;$V$4,MAX(R1683,N1683,K1683*(1-$T$2),K1683*(1-$T$4)),IF(T1683&gt;$V$3,MAX(R1683,N1683,K1683*(1-$T$2),K1683*(1-$T$3)),IF(T1683&gt;$V$1,MAX(N1683,K1683*(1-$T$2)),MAX(N1683,R1683)))))))))</f>
        <v>0.1477</v>
      </c>
      <c r="AC1683" s="70">
        <f>+IF(AB1683="-","-",IF(ABS(K1683-AB1683)&lt;0.1,1,-1*(AB1683-K1683)/K1683))</f>
        <v>1</v>
      </c>
      <c r="AD1683" s="66">
        <f>+IF(AB1683&lt;&gt;"-",IF(AB1683&lt;K1683,(K1683-AB1683)*C1683,AB1683*C1683),"")</f>
        <v>6.2034000000000002</v>
      </c>
      <c r="AE1683" s="68" t="str">
        <f>+IF(AB1683&lt;&gt;"-",IF(R1683&lt;&gt;"-",IF(Z1683&lt;&gt;"OUI","OLD","FAUX"),IF(Z1683&lt;&gt;"OUI","NEW","FAUX")),"")</f>
        <v>OLD</v>
      </c>
      <c r="AF1683" s="68"/>
      <c r="AG1683" s="68"/>
      <c r="AH1683" s="53" t="str">
        <f t="shared" si="26"/>
        <v/>
      </c>
    </row>
    <row r="1684" spans="1:34" ht="17">
      <c r="A1684" s="53" t="s">
        <v>395</v>
      </c>
      <c r="B1684" s="53" t="s">
        <v>396</v>
      </c>
      <c r="C1684" s="54">
        <v>16</v>
      </c>
      <c r="D1684" s="55" t="s">
        <v>80</v>
      </c>
      <c r="E1684" s="55" t="s">
        <v>97</v>
      </c>
      <c r="F1684" s="56" t="s">
        <v>49</v>
      </c>
      <c r="G1684" s="56" t="s">
        <v>49</v>
      </c>
      <c r="H1684" s="56"/>
      <c r="I1684" s="56"/>
      <c r="J1684" s="56" t="s">
        <v>98</v>
      </c>
      <c r="K1684" s="57">
        <v>0.13500000000000001</v>
      </c>
      <c r="L1684" s="58">
        <v>43671</v>
      </c>
      <c r="M1684" s="58"/>
      <c r="N1684" s="59"/>
      <c r="O1684" s="56"/>
      <c r="P1684" s="56"/>
      <c r="Q1684" s="56">
        <v>16</v>
      </c>
      <c r="R1684" s="60">
        <v>0.13500000000000001</v>
      </c>
      <c r="S1684" s="61">
        <f>O1684+P1684</f>
        <v>0</v>
      </c>
      <c r="T1684" s="62">
        <f>+IF(L1684&lt;&gt;"",IF(DAYS360(L1684,$A$2)&lt;0,0,IF(AND(MONTH(L1684)=MONTH($A$2),YEAR(L1684)&lt;YEAR($A$2)),(DAYS360(L1684,$A$2)/30)-1,DAYS360(L1684,$A$2)/30)),0)</f>
        <v>68.033333333333331</v>
      </c>
      <c r="U1684" s="62">
        <f>+IF(M1684&lt;&gt;"",IF(DAYS360(M1684,$A$2)&lt;0,0,IF(AND(MONTH(M1684)=MONTH($A$2),YEAR(M1684)&lt;YEAR($A$2)),(DAYS360(M1684,$A$2)/30)-1,DAYS360(M1684,$A$2)/30)),0)</f>
        <v>0</v>
      </c>
      <c r="V1684" s="63">
        <f>S1684/((C1684+Q1684)/2)</f>
        <v>0</v>
      </c>
      <c r="W1684" s="64">
        <f>+IF(V1684&gt;0,1/V1684,999)</f>
        <v>999</v>
      </c>
      <c r="X1684" s="65" t="str">
        <f>+IF(N1684&lt;&gt;"",IF(INT(N1684)&lt;&gt;INT(K1684),"OUI",""),"")</f>
        <v/>
      </c>
      <c r="Y1684" s="66">
        <f>+IF(F1684="OUI",0,C1684*K1684)</f>
        <v>2.16</v>
      </c>
      <c r="Z1684" s="67" t="str">
        <f>+IF(R1684="-",IF(OR(F1684="OUI",AND(G1684="OUI",T1684&lt;=$V$1),H1684="OUI",I1684="OUI",J1684="OUI",T1684&lt;=$V$1),"OUI",""),"")</f>
        <v/>
      </c>
      <c r="AA1684" s="68" t="str">
        <f>+IF(OR(Z1684&lt;&gt;"OUI",X1684="OUI",R1684&lt;&gt;"-"),"OUI","")</f>
        <v>OUI</v>
      </c>
      <c r="AB1684" s="69">
        <f>+IF(AA1684&lt;&gt;"OUI","-",IF(R1684="-",IF(W1684&lt;=3,"-",MAX(N1684,K1684*(1-$T$1))),IF(W1684&lt;=3,R1684,IF(T1684&gt;$V$6,MAX(N1684,K1684*$T$6),IF(T1684&gt;$V$5,MAX(R1684,N1684,K1684*(1-$T$2),K1684*(1-$T$5)),IF(T1684&gt;$V$4,MAX(R1684,N1684,K1684*(1-$T$2),K1684*(1-$T$4)),IF(T1684&gt;$V$3,MAX(R1684,N1684,K1684*(1-$T$2),K1684*(1-$T$3)),IF(T1684&gt;$V$1,MAX(N1684,K1684*(1-$T$2)),MAX(N1684,R1684)))))))))</f>
        <v>0.13500000000000001</v>
      </c>
      <c r="AC1684" s="70">
        <f>+IF(AB1684="-","-",IF(ABS(K1684-AB1684)&lt;0.1,1,-1*(AB1684-K1684)/K1684))</f>
        <v>1</v>
      </c>
      <c r="AD1684" s="66">
        <f>+IF(AB1684&lt;&gt;"-",IF(AB1684&lt;K1684,(K1684-AB1684)*C1684,AB1684*C1684),"")</f>
        <v>2.16</v>
      </c>
      <c r="AE1684" s="68" t="str">
        <f>+IF(AB1684&lt;&gt;"-",IF(R1684&lt;&gt;"-",IF(Z1684&lt;&gt;"OUI","OLD","FAUX"),IF(Z1684&lt;&gt;"OUI","NEW","FAUX")),"")</f>
        <v>OLD</v>
      </c>
      <c r="AF1684" s="68"/>
      <c r="AG1684" s="68"/>
      <c r="AH1684" s="53" t="str">
        <f t="shared" si="26"/>
        <v/>
      </c>
    </row>
    <row r="1685" spans="1:34" ht="17">
      <c r="A1685" s="53" t="s">
        <v>425</v>
      </c>
      <c r="B1685" s="53" t="s">
        <v>426</v>
      </c>
      <c r="C1685" s="54">
        <v>5</v>
      </c>
      <c r="D1685" s="55" t="s">
        <v>80</v>
      </c>
      <c r="E1685" s="55" t="s">
        <v>97</v>
      </c>
      <c r="F1685" s="56" t="s">
        <v>49</v>
      </c>
      <c r="G1685" s="56" t="s">
        <v>49</v>
      </c>
      <c r="H1685" s="56"/>
      <c r="I1685" s="56"/>
      <c r="J1685" s="56" t="s">
        <v>98</v>
      </c>
      <c r="K1685" s="57">
        <v>0.12859999999999999</v>
      </c>
      <c r="L1685" s="58">
        <v>43371</v>
      </c>
      <c r="M1685" s="58">
        <v>44694</v>
      </c>
      <c r="N1685" s="59"/>
      <c r="O1685" s="56"/>
      <c r="P1685" s="56"/>
      <c r="Q1685" s="56">
        <v>5</v>
      </c>
      <c r="R1685" s="60">
        <v>0.12859999999999999</v>
      </c>
      <c r="S1685" s="61">
        <f>O1685+P1685</f>
        <v>0</v>
      </c>
      <c r="T1685" s="62">
        <f>+IF(L1685&lt;&gt;"",IF(DAYS360(L1685,$A$2)&lt;0,0,IF(AND(MONTH(L1685)=MONTH($A$2),YEAR(L1685)&lt;YEAR($A$2)),(DAYS360(L1685,$A$2)/30)-1,DAYS360(L1685,$A$2)/30)),0)</f>
        <v>77.933333333333337</v>
      </c>
      <c r="U1685" s="62">
        <f>+IF(M1685&lt;&gt;"",IF(DAYS360(M1685,$A$2)&lt;0,0,IF(AND(MONTH(M1685)=MONTH($A$2),YEAR(M1685)&lt;YEAR($A$2)),(DAYS360(M1685,$A$2)/30)-1,DAYS360(M1685,$A$2)/30)),0)</f>
        <v>34.43333333333333</v>
      </c>
      <c r="V1685" s="63">
        <f>S1685/((C1685+Q1685)/2)</f>
        <v>0</v>
      </c>
      <c r="W1685" s="64">
        <f>+IF(V1685&gt;0,1/V1685,999)</f>
        <v>999</v>
      </c>
      <c r="X1685" s="65" t="str">
        <f>+IF(N1685&lt;&gt;"",IF(INT(N1685)&lt;&gt;INT(K1685),"OUI",""),"")</f>
        <v/>
      </c>
      <c r="Y1685" s="66">
        <f>+IF(F1685="OUI",0,C1685*K1685)</f>
        <v>0.64300000000000002</v>
      </c>
      <c r="Z1685" s="67" t="str">
        <f>+IF(R1685="-",IF(OR(F1685="OUI",AND(G1685="OUI",T1685&lt;=$V$1),H1685="OUI",I1685="OUI",J1685="OUI",T1685&lt;=$V$1),"OUI",""),"")</f>
        <v/>
      </c>
      <c r="AA1685" s="68" t="str">
        <f>+IF(OR(Z1685&lt;&gt;"OUI",X1685="OUI",R1685&lt;&gt;"-"),"OUI","")</f>
        <v>OUI</v>
      </c>
      <c r="AB1685" s="69">
        <f>+IF(AA1685&lt;&gt;"OUI","-",IF(R1685="-",IF(W1685&lt;=3,"-",MAX(N1685,K1685*(1-$T$1))),IF(W1685&lt;=3,R1685,IF(T1685&gt;$V$6,MAX(N1685,K1685*$T$6),IF(T1685&gt;$V$5,MAX(R1685,N1685,K1685*(1-$T$2),K1685*(1-$T$5)),IF(T1685&gt;$V$4,MAX(R1685,N1685,K1685*(1-$T$2),K1685*(1-$T$4)),IF(T1685&gt;$V$3,MAX(R1685,N1685,K1685*(1-$T$2),K1685*(1-$T$3)),IF(T1685&gt;$V$1,MAX(N1685,K1685*(1-$T$2)),MAX(N1685,R1685)))))))))</f>
        <v>0.12859999999999999</v>
      </c>
      <c r="AC1685" s="70">
        <f>+IF(AB1685="-","-",IF(ABS(K1685-AB1685)&lt;0.1,1,-1*(AB1685-K1685)/K1685))</f>
        <v>1</v>
      </c>
      <c r="AD1685" s="66">
        <f>+IF(AB1685&lt;&gt;"-",IF(AB1685&lt;K1685,(K1685-AB1685)*C1685,AB1685*C1685),"")</f>
        <v>0.64300000000000002</v>
      </c>
      <c r="AE1685" s="68" t="str">
        <f>+IF(AB1685&lt;&gt;"-",IF(R1685&lt;&gt;"-",IF(Z1685&lt;&gt;"OUI","OLD","FAUX"),IF(Z1685&lt;&gt;"OUI","NEW","FAUX")),"")</f>
        <v>OLD</v>
      </c>
      <c r="AF1685" s="68"/>
      <c r="AG1685" s="68"/>
      <c r="AH1685" s="53" t="str">
        <f t="shared" si="26"/>
        <v/>
      </c>
    </row>
    <row r="1686" spans="1:34" ht="17">
      <c r="A1686" s="53" t="s">
        <v>409</v>
      </c>
      <c r="B1686" s="53" t="s">
        <v>410</v>
      </c>
      <c r="C1686" s="54">
        <v>15</v>
      </c>
      <c r="D1686" s="55" t="s">
        <v>80</v>
      </c>
      <c r="E1686" s="55" t="s">
        <v>97</v>
      </c>
      <c r="F1686" s="56" t="s">
        <v>49</v>
      </c>
      <c r="G1686" s="56" t="s">
        <v>49</v>
      </c>
      <c r="H1686" s="56"/>
      <c r="I1686" s="56"/>
      <c r="J1686" s="56" t="s">
        <v>98</v>
      </c>
      <c r="K1686" s="57">
        <v>0.09</v>
      </c>
      <c r="L1686" s="58">
        <v>43671</v>
      </c>
      <c r="M1686" s="58"/>
      <c r="N1686" s="59"/>
      <c r="O1686" s="56"/>
      <c r="P1686" s="56"/>
      <c r="Q1686" s="56">
        <v>15</v>
      </c>
      <c r="R1686" s="60">
        <v>0.09</v>
      </c>
      <c r="S1686" s="61">
        <f>O1686+P1686</f>
        <v>0</v>
      </c>
      <c r="T1686" s="62">
        <f>+IF(L1686&lt;&gt;"",IF(DAYS360(L1686,$A$2)&lt;0,0,IF(AND(MONTH(L1686)=MONTH($A$2),YEAR(L1686)&lt;YEAR($A$2)),(DAYS360(L1686,$A$2)/30)-1,DAYS360(L1686,$A$2)/30)),0)</f>
        <v>68.033333333333331</v>
      </c>
      <c r="U1686" s="62">
        <f>+IF(M1686&lt;&gt;"",IF(DAYS360(M1686,$A$2)&lt;0,0,IF(AND(MONTH(M1686)=MONTH($A$2),YEAR(M1686)&lt;YEAR($A$2)),(DAYS360(M1686,$A$2)/30)-1,DAYS360(M1686,$A$2)/30)),0)</f>
        <v>0</v>
      </c>
      <c r="V1686" s="63">
        <f>S1686/((C1686+Q1686)/2)</f>
        <v>0</v>
      </c>
      <c r="W1686" s="64">
        <f>+IF(V1686&gt;0,1/V1686,999)</f>
        <v>999</v>
      </c>
      <c r="X1686" s="65" t="str">
        <f>+IF(N1686&lt;&gt;"",IF(INT(N1686)&lt;&gt;INT(K1686),"OUI",""),"")</f>
        <v/>
      </c>
      <c r="Y1686" s="66">
        <f>+IF(F1686="OUI",0,C1686*K1686)</f>
        <v>1.3499999999999999</v>
      </c>
      <c r="Z1686" s="67" t="str">
        <f>+IF(R1686="-",IF(OR(F1686="OUI",AND(G1686="OUI",T1686&lt;=$V$1),H1686="OUI",I1686="OUI",J1686="OUI",T1686&lt;=$V$1),"OUI",""),"")</f>
        <v/>
      </c>
      <c r="AA1686" s="68" t="str">
        <f>+IF(OR(Z1686&lt;&gt;"OUI",X1686="OUI",R1686&lt;&gt;"-"),"OUI","")</f>
        <v>OUI</v>
      </c>
      <c r="AB1686" s="69">
        <f>+IF(AA1686&lt;&gt;"OUI","-",IF(R1686="-",IF(W1686&lt;=3,"-",MAX(N1686,K1686*(1-$T$1))),IF(W1686&lt;=3,R1686,IF(T1686&gt;$V$6,MAX(N1686,K1686*$T$6),IF(T1686&gt;$V$5,MAX(R1686,N1686,K1686*(1-$T$2),K1686*(1-$T$5)),IF(T1686&gt;$V$4,MAX(R1686,N1686,K1686*(1-$T$2),K1686*(1-$T$4)),IF(T1686&gt;$V$3,MAX(R1686,N1686,K1686*(1-$T$2),K1686*(1-$T$3)),IF(T1686&gt;$V$1,MAX(N1686,K1686*(1-$T$2)),MAX(N1686,R1686)))))))))</f>
        <v>0.09</v>
      </c>
      <c r="AC1686" s="70">
        <f>+IF(AB1686="-","-",IF(ABS(K1686-AB1686)&lt;0.1,1,-1*(AB1686-K1686)/K1686))</f>
        <v>1</v>
      </c>
      <c r="AD1686" s="66">
        <f>+IF(AB1686&lt;&gt;"-",IF(AB1686&lt;K1686,(K1686-AB1686)*C1686,AB1686*C1686),"")</f>
        <v>1.3499999999999999</v>
      </c>
      <c r="AE1686" s="68" t="str">
        <f>+IF(AB1686&lt;&gt;"-",IF(R1686&lt;&gt;"-",IF(Z1686&lt;&gt;"OUI","OLD","FAUX"),IF(Z1686&lt;&gt;"OUI","NEW","FAUX")),"")</f>
        <v>OLD</v>
      </c>
      <c r="AF1686" s="68"/>
      <c r="AG1686" s="68"/>
      <c r="AH1686" s="53" t="str">
        <f t="shared" si="26"/>
        <v/>
      </c>
    </row>
    <row r="1687" spans="1:34" ht="17">
      <c r="A1687" s="53" t="s">
        <v>411</v>
      </c>
      <c r="B1687" s="53" t="s">
        <v>412</v>
      </c>
      <c r="C1687" s="54">
        <v>15</v>
      </c>
      <c r="D1687" s="55" t="s">
        <v>80</v>
      </c>
      <c r="E1687" s="55" t="s">
        <v>97</v>
      </c>
      <c r="F1687" s="56" t="s">
        <v>49</v>
      </c>
      <c r="G1687" s="56" t="s">
        <v>49</v>
      </c>
      <c r="H1687" s="56"/>
      <c r="I1687" s="56"/>
      <c r="J1687" s="56" t="s">
        <v>98</v>
      </c>
      <c r="K1687" s="57">
        <v>8.9499999999999996E-2</v>
      </c>
      <c r="L1687" s="58">
        <v>43669</v>
      </c>
      <c r="M1687" s="58">
        <v>45488</v>
      </c>
      <c r="N1687" s="59"/>
      <c r="O1687" s="56"/>
      <c r="P1687" s="56"/>
      <c r="Q1687" s="56">
        <v>15</v>
      </c>
      <c r="R1687" s="60">
        <v>8.9499999999999996E-2</v>
      </c>
      <c r="S1687" s="61">
        <f>O1687+P1687</f>
        <v>0</v>
      </c>
      <c r="T1687" s="62">
        <f>+IF(L1687&lt;&gt;"",IF(DAYS360(L1687,$A$2)&lt;0,0,IF(AND(MONTH(L1687)=MONTH($A$2),YEAR(L1687)&lt;YEAR($A$2)),(DAYS360(L1687,$A$2)/30)-1,DAYS360(L1687,$A$2)/30)),0)</f>
        <v>68.099999999999994</v>
      </c>
      <c r="U1687" s="62">
        <f>+IF(M1687&lt;&gt;"",IF(DAYS360(M1687,$A$2)&lt;0,0,IF(AND(MONTH(M1687)=MONTH($A$2),YEAR(M1687)&lt;YEAR($A$2)),(DAYS360(M1687,$A$2)/30)-1,DAYS360(M1687,$A$2)/30)),0)</f>
        <v>8.3666666666666671</v>
      </c>
      <c r="V1687" s="63">
        <f>S1687/((C1687+Q1687)/2)</f>
        <v>0</v>
      </c>
      <c r="W1687" s="64">
        <f>+IF(V1687&gt;0,1/V1687,999)</f>
        <v>999</v>
      </c>
      <c r="X1687" s="65" t="str">
        <f>+IF(N1687&lt;&gt;"",IF(INT(N1687)&lt;&gt;INT(K1687),"OUI",""),"")</f>
        <v/>
      </c>
      <c r="Y1687" s="66">
        <f>+IF(F1687="OUI",0,C1687*K1687)</f>
        <v>1.3425</v>
      </c>
      <c r="Z1687" s="67" t="str">
        <f>+IF(R1687="-",IF(OR(F1687="OUI",AND(G1687="OUI",T1687&lt;=$V$1),H1687="OUI",I1687="OUI",J1687="OUI",T1687&lt;=$V$1),"OUI",""),"")</f>
        <v/>
      </c>
      <c r="AA1687" s="68" t="str">
        <f>+IF(OR(Z1687&lt;&gt;"OUI",X1687="OUI",R1687&lt;&gt;"-"),"OUI","")</f>
        <v>OUI</v>
      </c>
      <c r="AB1687" s="69">
        <f>+IF(AA1687&lt;&gt;"OUI","-",IF(R1687="-",IF(W1687&lt;=3,"-",MAX(N1687,K1687*(1-$T$1))),IF(W1687&lt;=3,R1687,IF(T1687&gt;$V$6,MAX(N1687,K1687*$T$6),IF(T1687&gt;$V$5,MAX(R1687,N1687,K1687*(1-$T$2),K1687*(1-$T$5)),IF(T1687&gt;$V$4,MAX(R1687,N1687,K1687*(1-$T$2),K1687*(1-$T$4)),IF(T1687&gt;$V$3,MAX(R1687,N1687,K1687*(1-$T$2),K1687*(1-$T$3)),IF(T1687&gt;$V$1,MAX(N1687,K1687*(1-$T$2)),MAX(N1687,R1687)))))))))</f>
        <v>8.9499999999999996E-2</v>
      </c>
      <c r="AC1687" s="70">
        <f>+IF(AB1687="-","-",IF(ABS(K1687-AB1687)&lt;0.1,1,-1*(AB1687-K1687)/K1687))</f>
        <v>1</v>
      </c>
      <c r="AD1687" s="66">
        <f>+IF(AB1687&lt;&gt;"-",IF(AB1687&lt;K1687,(K1687-AB1687)*C1687,AB1687*C1687),"")</f>
        <v>1.3425</v>
      </c>
      <c r="AE1687" s="68" t="str">
        <f>+IF(AB1687&lt;&gt;"-",IF(R1687&lt;&gt;"-",IF(Z1687&lt;&gt;"OUI","OLD","FAUX"),IF(Z1687&lt;&gt;"OUI","NEW","FAUX")),"")</f>
        <v>OLD</v>
      </c>
      <c r="AF1687" s="68"/>
      <c r="AG1687" s="68"/>
      <c r="AH1687" s="53" t="str">
        <f t="shared" si="26"/>
        <v/>
      </c>
    </row>
    <row r="1688" spans="1:34" ht="17">
      <c r="A1688" s="53" t="s">
        <v>423</v>
      </c>
      <c r="B1688" s="53" t="s">
        <v>424</v>
      </c>
      <c r="C1688" s="54">
        <v>11</v>
      </c>
      <c r="D1688" s="55" t="s">
        <v>80</v>
      </c>
      <c r="E1688" s="55" t="s">
        <v>97</v>
      </c>
      <c r="F1688" s="56" t="s">
        <v>49</v>
      </c>
      <c r="G1688" s="56" t="s">
        <v>49</v>
      </c>
      <c r="H1688" s="56"/>
      <c r="I1688" s="56"/>
      <c r="J1688" s="56" t="s">
        <v>98</v>
      </c>
      <c r="K1688" s="57">
        <v>5.8999999999999997E-2</v>
      </c>
      <c r="L1688" s="58">
        <v>43852</v>
      </c>
      <c r="M1688" s="58">
        <v>45513</v>
      </c>
      <c r="N1688" s="59"/>
      <c r="O1688" s="56"/>
      <c r="P1688" s="56"/>
      <c r="Q1688" s="56">
        <v>11</v>
      </c>
      <c r="R1688" s="60">
        <v>0.06</v>
      </c>
      <c r="S1688" s="61">
        <f>O1688+P1688</f>
        <v>0</v>
      </c>
      <c r="T1688" s="62">
        <f>+IF(L1688&lt;&gt;"",IF(DAYS360(L1688,$A$2)&lt;0,0,IF(AND(MONTH(L1688)=MONTH($A$2),YEAR(L1688)&lt;YEAR($A$2)),(DAYS360(L1688,$A$2)/30)-1,DAYS360(L1688,$A$2)/30)),0)</f>
        <v>62.133333333333333</v>
      </c>
      <c r="U1688" s="62">
        <f>+IF(M1688&lt;&gt;"",IF(DAYS360(M1688,$A$2)&lt;0,0,IF(AND(MONTH(M1688)=MONTH($A$2),YEAR(M1688)&lt;YEAR($A$2)),(DAYS360(M1688,$A$2)/30)-1,DAYS360(M1688,$A$2)/30)),0)</f>
        <v>7.5666666666666664</v>
      </c>
      <c r="V1688" s="63">
        <f>S1688/((C1688+Q1688)/2)</f>
        <v>0</v>
      </c>
      <c r="W1688" s="64">
        <f>+IF(V1688&gt;0,1/V1688,999)</f>
        <v>999</v>
      </c>
      <c r="X1688" s="65" t="str">
        <f>+IF(N1688&lt;&gt;"",IF(INT(N1688)&lt;&gt;INT(K1688),"OUI",""),"")</f>
        <v/>
      </c>
      <c r="Y1688" s="66">
        <f>+IF(F1688="OUI",0,C1688*K1688)</f>
        <v>0.64900000000000002</v>
      </c>
      <c r="Z1688" s="67" t="str">
        <f>+IF(R1688="-",IF(OR(F1688="OUI",AND(G1688="OUI",T1688&lt;=$V$1),H1688="OUI",I1688="OUI",J1688="OUI",T1688&lt;=$V$1),"OUI",""),"")</f>
        <v/>
      </c>
      <c r="AA1688" s="68" t="str">
        <f>+IF(OR(Z1688&lt;&gt;"OUI",X1688="OUI",R1688&lt;&gt;"-"),"OUI","")</f>
        <v>OUI</v>
      </c>
      <c r="AB1688" s="69">
        <f>+IF(AA1688&lt;&gt;"OUI","-",IF(R1688="-",IF(W1688&lt;=3,"-",MAX(N1688,K1688*(1-$T$1))),IF(W1688&lt;=3,R1688,IF(T1688&gt;$V$6,MAX(N1688,K1688*$T$6),IF(T1688&gt;$V$5,MAX(R1688,N1688,K1688*(1-$T$2),K1688*(1-$T$5)),IF(T1688&gt;$V$4,MAX(R1688,N1688,K1688*(1-$T$2),K1688*(1-$T$4)),IF(T1688&gt;$V$3,MAX(R1688,N1688,K1688*(1-$T$2),K1688*(1-$T$3)),IF(T1688&gt;$V$1,MAX(N1688,K1688*(1-$T$2)),MAX(N1688,R1688)))))))))</f>
        <v>5.8999999999999997E-2</v>
      </c>
      <c r="AC1688" s="70">
        <f>+IF(AB1688="-","-",IF(ABS(K1688-AB1688)&lt;0.1,1,-1*(AB1688-K1688)/K1688))</f>
        <v>1</v>
      </c>
      <c r="AD1688" s="66">
        <f>+IF(AB1688&lt;&gt;"-",IF(AB1688&lt;K1688,(K1688-AB1688)*C1688,AB1688*C1688),"")</f>
        <v>0.64900000000000002</v>
      </c>
      <c r="AE1688" s="68" t="str">
        <f>+IF(AB1688&lt;&gt;"-",IF(R1688&lt;&gt;"-",IF(Z1688&lt;&gt;"OUI","OLD","FAUX"),IF(Z1688&lt;&gt;"OUI","NEW","FAUX")),"")</f>
        <v>OLD</v>
      </c>
      <c r="AF1688" s="68"/>
      <c r="AG1688" s="68"/>
      <c r="AH1688" s="53" t="str">
        <f t="shared" si="26"/>
        <v/>
      </c>
    </row>
    <row r="1689" spans="1:34" ht="17">
      <c r="A1689" s="53" t="s">
        <v>427</v>
      </c>
      <c r="B1689" s="53" t="s">
        <v>428</v>
      </c>
      <c r="C1689" s="54">
        <v>19</v>
      </c>
      <c r="D1689" s="55" t="s">
        <v>80</v>
      </c>
      <c r="E1689" s="55" t="s">
        <v>97</v>
      </c>
      <c r="F1689" s="56" t="s">
        <v>49</v>
      </c>
      <c r="G1689" s="56" t="s">
        <v>49</v>
      </c>
      <c r="H1689" s="56"/>
      <c r="I1689" s="56"/>
      <c r="J1689" s="56" t="s">
        <v>98</v>
      </c>
      <c r="K1689" s="57">
        <v>2.69E-2</v>
      </c>
      <c r="L1689" s="58">
        <v>43669</v>
      </c>
      <c r="M1689" s="58">
        <v>44712</v>
      </c>
      <c r="N1689" s="59"/>
      <c r="O1689" s="56"/>
      <c r="P1689" s="56"/>
      <c r="Q1689" s="56">
        <v>19</v>
      </c>
      <c r="R1689" s="60">
        <v>2.69E-2</v>
      </c>
      <c r="S1689" s="61">
        <f>O1689+P1689</f>
        <v>0</v>
      </c>
      <c r="T1689" s="62">
        <f>+IF(L1689&lt;&gt;"",IF(DAYS360(L1689,$A$2)&lt;0,0,IF(AND(MONTH(L1689)=MONTH($A$2),YEAR(L1689)&lt;YEAR($A$2)),(DAYS360(L1689,$A$2)/30)-1,DAYS360(L1689,$A$2)/30)),0)</f>
        <v>68.099999999999994</v>
      </c>
      <c r="U1689" s="62">
        <f>+IF(M1689&lt;&gt;"",IF(DAYS360(M1689,$A$2)&lt;0,0,IF(AND(MONTH(M1689)=MONTH($A$2),YEAR(M1689)&lt;YEAR($A$2)),(DAYS360(M1689,$A$2)/30)-1,DAYS360(M1689,$A$2)/30)),0)</f>
        <v>33.866666666666667</v>
      </c>
      <c r="V1689" s="63">
        <f>S1689/((C1689+Q1689)/2)</f>
        <v>0</v>
      </c>
      <c r="W1689" s="64">
        <f>+IF(V1689&gt;0,1/V1689,999)</f>
        <v>999</v>
      </c>
      <c r="X1689" s="65" t="str">
        <f>+IF(N1689&lt;&gt;"",IF(INT(N1689)&lt;&gt;INT(K1689),"OUI",""),"")</f>
        <v/>
      </c>
      <c r="Y1689" s="66">
        <f>+IF(F1689="OUI",0,C1689*K1689)</f>
        <v>0.5111</v>
      </c>
      <c r="Z1689" s="67" t="str">
        <f>+IF(R1689="-",IF(OR(F1689="OUI",AND(G1689="OUI",T1689&lt;=$V$1),H1689="OUI",I1689="OUI",J1689="OUI",T1689&lt;=$V$1),"OUI",""),"")</f>
        <v/>
      </c>
      <c r="AA1689" s="68" t="str">
        <f>+IF(OR(Z1689&lt;&gt;"OUI",X1689="OUI",R1689&lt;&gt;"-"),"OUI","")</f>
        <v>OUI</v>
      </c>
      <c r="AB1689" s="69">
        <f>+IF(AA1689&lt;&gt;"OUI","-",IF(R1689="-",IF(W1689&lt;=3,"-",MAX(N1689,K1689*(1-$T$1))),IF(W1689&lt;=3,R1689,IF(T1689&gt;$V$6,MAX(N1689,K1689*$T$6),IF(T1689&gt;$V$5,MAX(R1689,N1689,K1689*(1-$T$2),K1689*(1-$T$5)),IF(T1689&gt;$V$4,MAX(R1689,N1689,K1689*(1-$T$2),K1689*(1-$T$4)),IF(T1689&gt;$V$3,MAX(R1689,N1689,K1689*(1-$T$2),K1689*(1-$T$3)),IF(T1689&gt;$V$1,MAX(N1689,K1689*(1-$T$2)),MAX(N1689,R1689)))))))))</f>
        <v>2.69E-2</v>
      </c>
      <c r="AC1689" s="70">
        <f>+IF(AB1689="-","-",IF(ABS(K1689-AB1689)&lt;0.1,1,-1*(AB1689-K1689)/K1689))</f>
        <v>1</v>
      </c>
      <c r="AD1689" s="66">
        <f>+IF(AB1689&lt;&gt;"-",IF(AB1689&lt;K1689,(K1689-AB1689)*C1689,AB1689*C1689),"")</f>
        <v>0.5111</v>
      </c>
      <c r="AE1689" s="68" t="str">
        <f>+IF(AB1689&lt;&gt;"-",IF(R1689&lt;&gt;"-",IF(Z1689&lt;&gt;"OUI","OLD","FAUX"),IF(Z1689&lt;&gt;"OUI","NEW","FAUX")),"")</f>
        <v>OLD</v>
      </c>
      <c r="AF1689" s="68"/>
      <c r="AG1689" s="68"/>
      <c r="AH1689" s="53" t="str">
        <f t="shared" si="26"/>
        <v/>
      </c>
    </row>
  </sheetData>
  <sortState xmlns:xlrd2="http://schemas.microsoft.com/office/spreadsheetml/2017/richdata2" ref="A16:AG1689">
    <sortCondition descending="1" ref="K16:K1689"/>
    <sortCondition descending="1" ref="AD16:AD168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Utilisateur Microsoft Office</cp:lastModifiedBy>
  <dcterms:created xsi:type="dcterms:W3CDTF">2025-03-19T16:45:09Z</dcterms:created>
  <dcterms:modified xsi:type="dcterms:W3CDTF">2025-03-26T17:56:02Z</dcterms:modified>
</cp:coreProperties>
</file>